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4"/>
  <workbookPr codeName="ThisWorkbook"/>
  <mc:AlternateContent xmlns:mc="http://schemas.openxmlformats.org/markup-compatibility/2006">
    <mc:Choice Requires="x15">
      <x15ac:absPath xmlns:x15ac="http://schemas.microsoft.com/office/spreadsheetml/2010/11/ac" url="\\JPOSK-0001NS\Export Operations\"/>
    </mc:Choice>
  </mc:AlternateContent>
  <xr:revisionPtr revIDLastSave="0" documentId="13_ncr:1_{7957D660-F577-451E-877E-1A8078BB7EAB}" xr6:coauthVersionLast="36" xr6:coauthVersionMax="36" xr10:uidLastSave="{00000000-0000-0000-0000-000000000000}"/>
  <bookViews>
    <workbookView xWindow="13092" yWindow="36" windowWidth="14400" windowHeight="12912" tabRatio="748" xr2:uid="{00000000-000D-0000-FFFF-FFFF00000000}"/>
  </bookViews>
  <sheets>
    <sheet name="目次" sheetId="27" r:id="rId1"/>
    <sheet name="(P1)AUST" sheetId="86" r:id="rId2"/>
    <sheet name="(P2)NZ" sheetId="91" r:id="rId3"/>
    <sheet name="(P3)SIN" sheetId="16" r:id="rId4"/>
    <sheet name="(P4)OCEANIA VIA SIN" sheetId="50" r:id="rId5"/>
    <sheet name="(P5)SE ASIA VIA SIN" sheetId="18" r:id="rId6"/>
    <sheet name="(P6)MIDDLE EAST,AFRICA VIA SIN" sheetId="20" r:id="rId7"/>
    <sheet name="(P7)INDIA,SUB CONTINENT VIA SIN" sheetId="19" r:id="rId8"/>
    <sheet name="(P8)MEDITERRANEAN VIA SIN" sheetId="21" r:id="rId9"/>
    <sheet name="(P9)EUROPE,SCANDINAVIA VIA SIN" sheetId="22" r:id="rId10"/>
    <sheet name="(P10)HKG KOB" sheetId="48" r:id="rId11"/>
    <sheet name="(P11)HKG　NGO" sheetId="82" r:id="rId12"/>
    <sheet name="(P12)HKG TYO" sheetId="73" r:id="rId13"/>
    <sheet name="(P13)SOUTH CHINA VIA HKG KOB" sheetId="72" r:id="rId14"/>
    <sheet name="(P14)SOUTH CHINA VIA HKG TYO" sheetId="71" r:id="rId15"/>
    <sheet name="(P15)SE ASIA VIA HKG KOB" sheetId="70" r:id="rId16"/>
    <sheet name="(P16)SE ASIA VIA HKG TYO" sheetId="69" r:id="rId17"/>
    <sheet name="(P17)CA&amp;CARIB VIA HKG&amp;CFZ KOB" sheetId="68" r:id="rId18"/>
    <sheet name="(P18)CA&amp;CARIB VIA HKG&amp;CFZ TYO" sheetId="67" r:id="rId19"/>
    <sheet name="(P19)CSA VIA HKG&amp;CFZ KOB" sheetId="66" r:id="rId20"/>
    <sheet name="(P20)CSA VIA CFZ TYO" sheetId="65" r:id="rId21"/>
    <sheet name="(P21)CSA VIA HKG KOB" sheetId="64" r:id="rId22"/>
    <sheet name="(P22)CSA VIA HKG TYO" sheetId="63" r:id="rId23"/>
    <sheet name="(P23)EU&amp;SCANDINAVIA VIA HKG KOB" sheetId="62" r:id="rId24"/>
    <sheet name="(P24)EU&amp;SCANDINAVIA VIA HKG TYO" sheetId="61" r:id="rId25"/>
    <sheet name="(P25)MEDITERRANEAN VIA HKG KOB" sheetId="60" r:id="rId26"/>
    <sheet name="(P26)MEDITERRANEAN VIA HKG TYO" sheetId="59" r:id="rId27"/>
    <sheet name="(P27)USA LAX KOB,NGO" sheetId="52" r:id="rId28"/>
    <sheet name="(P28)USA NYC YOK" sheetId="93" r:id="rId29"/>
    <sheet name="(P29)USA LAX TYO" sheetId="79" r:id="rId30"/>
    <sheet name="(P30)BUSAN  YOK,NGO" sheetId="55" r:id="rId31"/>
    <sheet name="(P31)BUSAN KOB" sheetId="56" r:id="rId32"/>
    <sheet name="(P32)CSA VIA BUSAN YOK, NGO" sheetId="57" r:id="rId33"/>
    <sheet name="(P33)CSA VIA BUSAN KOB" sheetId="58" r:id="rId34"/>
    <sheet name="(P34)SHANGHAI KOB,NGO" sheetId="76" r:id="rId35"/>
    <sheet name="(P35)SHANGHAI YOK" sheetId="78" r:id="rId36"/>
    <sheet name="(P37)DALIAN" sheetId="87" r:id="rId37"/>
    <sheet name="(P36)XINGANG" sheetId="77" r:id="rId38"/>
    <sheet name="(P38)QINGDAO" sheetId="74" r:id="rId39"/>
    <sheet name="(P39)MANZANILLO" sheetId="83" r:id="rId40"/>
    <sheet name="Sheet1" sheetId="88" r:id="rId41"/>
  </sheets>
  <externalReferences>
    <externalReference r:id="rId42"/>
  </externalReferences>
  <definedNames>
    <definedName name="aust" localSheetId="2">#REF!</definedName>
    <definedName name="aust" localSheetId="28">#REF!</definedName>
    <definedName name="aust">#REF!</definedName>
    <definedName name="aust7" localSheetId="2">#REF!</definedName>
    <definedName name="aust7" localSheetId="28">#REF!</definedName>
    <definedName name="aust7">#REF!</definedName>
    <definedName name="austr" localSheetId="2">#REF!</definedName>
    <definedName name="austr" localSheetId="28">#REF!</definedName>
    <definedName name="austr">#REF!</definedName>
    <definedName name="CFS_NAME" localSheetId="1">#REF!</definedName>
    <definedName name="CFS_NAME" localSheetId="2">#REF!</definedName>
    <definedName name="CFS_NAME" localSheetId="28">#REF!</definedName>
    <definedName name="CFS_NAME">#REF!</definedName>
    <definedName name="CODE_HOME" localSheetId="1">#REF!</definedName>
    <definedName name="CODE_HOME" localSheetId="2">#REF!</definedName>
    <definedName name="CODE_HOME" localSheetId="28">#REF!</definedName>
    <definedName name="CODE_HOME">#REF!</definedName>
    <definedName name="DP_NAME" localSheetId="1">#REF!</definedName>
    <definedName name="DP_NAME" localSheetId="2">#REF!</definedName>
    <definedName name="DP_NAME" localSheetId="28">#REF!</definedName>
    <definedName name="DP_NAME">#REF!</definedName>
    <definedName name="LP_NAME" localSheetId="1">#REF!</definedName>
    <definedName name="LP_NAME" localSheetId="2">#REF!</definedName>
    <definedName name="LP_NAME" localSheetId="28">#REF!</definedName>
    <definedName name="LP_NAME">#REF!</definedName>
    <definedName name="MMM" localSheetId="2">#REF!</definedName>
    <definedName name="MMM" localSheetId="28">#REF!</definedName>
    <definedName name="MMM">#REF!</definedName>
    <definedName name="OOCL" localSheetId="2">#REF!</definedName>
    <definedName name="OOCL" localSheetId="28">#REF!</definedName>
    <definedName name="OOCL">#REF!</definedName>
    <definedName name="PORT_HOME" localSheetId="1">#REF!</definedName>
    <definedName name="PORT_HOME" localSheetId="2">#REF!</definedName>
    <definedName name="PORT_HOME" localSheetId="28">#REF!</definedName>
    <definedName name="PORT_HOME">#REF!</definedName>
    <definedName name="_xlnm.Print_Area" localSheetId="1">'(P1)AUST'!$A$1:$W$52</definedName>
    <definedName name="_xlnm.Print_Area" localSheetId="10">'(P10)HKG KOB'!$A$1:$L$39</definedName>
    <definedName name="_xlnm.Print_Area" localSheetId="11">'(P11)HKG　NGO'!$A$1:$K$33</definedName>
    <definedName name="_xlnm.Print_Area" localSheetId="12">'(P12)HKG TYO'!$A$1:$O$48</definedName>
    <definedName name="_xlnm.Print_Area" localSheetId="13">'(P13)SOUTH CHINA VIA HKG KOB'!$A$1:$W$50</definedName>
    <definedName name="_xlnm.Print_Area" localSheetId="14">'(P14)SOUTH CHINA VIA HKG TYO'!$A$1:$Y$47</definedName>
    <definedName name="_xlnm.Print_Area" localSheetId="15">'(P15)SE ASIA VIA HKG KOB'!$A$1:$V$46</definedName>
    <definedName name="_xlnm.Print_Area" localSheetId="16">'(P16)SE ASIA VIA HKG TYO'!$A$1:$AA$44</definedName>
    <definedName name="_xlnm.Print_Area" localSheetId="17">'(P17)CA&amp;CARIB VIA HKG&amp;CFZ KOB'!$A$1:$W$47</definedName>
    <definedName name="_xlnm.Print_Area" localSheetId="18">'(P18)CA&amp;CARIB VIA HKG&amp;CFZ TYO'!$A$1:$AA$44</definedName>
    <definedName name="_xlnm.Print_Area" localSheetId="19">'(P19)CSA VIA HKG&amp;CFZ KOB'!$A$1:$U$43</definedName>
    <definedName name="_xlnm.Print_Area" localSheetId="2">'(P2)NZ'!$A$1:$V$48</definedName>
    <definedName name="_xlnm.Print_Area" localSheetId="20">'(P20)CSA VIA CFZ TYO'!$A$1:$Z$44</definedName>
    <definedName name="_xlnm.Print_Area" localSheetId="21">'(P21)CSA VIA HKG KOB'!$A$1:$T$43</definedName>
    <definedName name="_xlnm.Print_Area" localSheetId="22">'(P22)CSA VIA HKG TYO'!$A$1:$Z$44</definedName>
    <definedName name="_xlnm.Print_Area" localSheetId="23">'(P23)EU&amp;SCANDINAVIA VIA HKG KOB'!$A$1:$T$41</definedName>
    <definedName name="_xlnm.Print_Area" localSheetId="24">'(P24)EU&amp;SCANDINAVIA VIA HKG TYO'!$A$1:$U$48</definedName>
    <definedName name="_xlnm.Print_Area" localSheetId="25">'(P25)MEDITERRANEAN VIA HKG KOB'!$A$1:$X$45</definedName>
    <definedName name="_xlnm.Print_Area" localSheetId="26">'(P26)MEDITERRANEAN VIA HKG TYO'!$A$1:$AA$43</definedName>
    <definedName name="_xlnm.Print_Area" localSheetId="28">'(P28)USA NYC YOK'!$A$1:$AI$63</definedName>
    <definedName name="_xlnm.Print_Area" localSheetId="29">'(P29)USA LAX TYO'!$A$1:$BE$90</definedName>
    <definedName name="_xlnm.Print_Area" localSheetId="3">'(P3)SIN'!$A$1:$U$61</definedName>
    <definedName name="_xlnm.Print_Area" localSheetId="30">'(P30)BUSAN  YOK,NGO'!$A$1:$R$44</definedName>
    <definedName name="_xlnm.Print_Area" localSheetId="31">'(P31)BUSAN KOB'!$A$1:$S$45</definedName>
    <definedName name="_xlnm.Print_Area" localSheetId="32">'(P32)CSA VIA BUSAN YOK, NGO'!$A$1:$W$51</definedName>
    <definedName name="_xlnm.Print_Area" localSheetId="33">'(P33)CSA VIA BUSAN KOB'!$A$1:$S$59</definedName>
    <definedName name="_xlnm.Print_Area" localSheetId="34">'(P34)SHANGHAI KOB,NGO'!$A$1:$X$48</definedName>
    <definedName name="_xlnm.Print_Area" localSheetId="35">'(P35)SHANGHAI YOK'!$A$1:$V$42</definedName>
    <definedName name="_xlnm.Print_Area" localSheetId="37">'(P36)XINGANG'!$A$1:$O$45</definedName>
    <definedName name="_xlnm.Print_Area" localSheetId="36">'(P37)DALIAN'!$A$14</definedName>
    <definedName name="_xlnm.Print_Area" localSheetId="38">'(P38)QINGDAO'!$A$1:$N$44</definedName>
    <definedName name="_xlnm.Print_Area" localSheetId="39">'(P39)MANZANILLO'!$A$1:$L$34</definedName>
    <definedName name="_xlnm.Print_Area" localSheetId="4">'(P4)OCEANIA VIA SIN'!$A$1:$AB$68</definedName>
    <definedName name="_xlnm.Print_Area" localSheetId="5">'(P5)SE ASIA VIA SIN'!$A$1:$AJ$67</definedName>
    <definedName name="_xlnm.Print_Area" localSheetId="6">'(P6)MIDDLE EAST,AFRICA VIA SIN'!$A$1:$AD$67</definedName>
    <definedName name="_xlnm.Print_Area" localSheetId="7">'(P7)INDIA,SUB CONTINENT VIA SIN'!$A$1:$AE$68</definedName>
    <definedName name="_xlnm.Print_Area" localSheetId="8">'(P8)MEDITERRANEAN VIA SIN'!$A$1:$AE$67</definedName>
    <definedName name="_xlnm.Print_Area" localSheetId="9">'(P9)EUROPE,SCANDINAVIA VIA SIN'!$A$1:$AI$68</definedName>
    <definedName name="_xlnm.Print_Area" localSheetId="0">目次!$A$1:$H$61</definedName>
    <definedName name="TITLE" localSheetId="1">#REF!</definedName>
    <definedName name="TITLE" localSheetId="2">#REF!</definedName>
    <definedName name="TITLE" localSheetId="28">#REF!</definedName>
    <definedName name="TITLE">#REF!</definedName>
    <definedName name="TITLE_HOME" localSheetId="1">#REF!</definedName>
    <definedName name="TITLE_HOME" localSheetId="2">#REF!</definedName>
    <definedName name="TITLE_HOME" localSheetId="28">#REF!</definedName>
    <definedName name="TITLE_HOME">#REF!</definedName>
    <definedName name="URINEF" localSheetId="1">#REF!</definedName>
    <definedName name="URINEF" localSheetId="2">#REF!</definedName>
    <definedName name="URINEF" localSheetId="28">#REF!</definedName>
    <definedName name="URINEF">#REF!</definedName>
    <definedName name="VESSEL">[1]VESSEL!$A$1:$B$150</definedName>
    <definedName name="VSL_HOME" localSheetId="1">#REF!</definedName>
    <definedName name="VSL_HOME" localSheetId="2">#REF!</definedName>
    <definedName name="VSL_HOME" localSheetId="28">#REF!</definedName>
    <definedName name="VSL_HOME">#REF!</definedName>
    <definedName name="VSL_NAME" localSheetId="1">#REF!</definedName>
    <definedName name="VSL_NAME" localSheetId="2">#REF!</definedName>
    <definedName name="VSL_NAME" localSheetId="28">#REF!</definedName>
    <definedName name="VSL_NAME">#REF!</definedName>
  </definedNames>
  <calcPr calcId="191029"/>
</workbook>
</file>

<file path=xl/calcChain.xml><?xml version="1.0" encoding="utf-8"?>
<calcChain xmlns="http://schemas.openxmlformats.org/spreadsheetml/2006/main">
  <c r="F32" i="91" l="1"/>
  <c r="AI20" i="22"/>
  <c r="AH20" i="22"/>
  <c r="AG20" i="22"/>
  <c r="AB20" i="22"/>
  <c r="Z20" i="22"/>
  <c r="Y20" i="22"/>
  <c r="X20" i="22"/>
  <c r="W20" i="22"/>
  <c r="V20" i="22"/>
  <c r="AI28" i="22"/>
  <c r="AH28" i="22"/>
  <c r="AG28" i="22"/>
  <c r="AB28" i="22"/>
  <c r="Z28" i="22"/>
  <c r="Y28" i="22"/>
  <c r="X28" i="22"/>
  <c r="W28" i="22"/>
  <c r="V28" i="22"/>
  <c r="AE20" i="21"/>
  <c r="AD20" i="21"/>
  <c r="AC20" i="21"/>
  <c r="AB20" i="21"/>
  <c r="AA20" i="21"/>
  <c r="Z20" i="21"/>
  <c r="Y20" i="21"/>
  <c r="X20" i="21"/>
  <c r="W20" i="21"/>
  <c r="V20" i="21"/>
  <c r="AE28" i="21"/>
  <c r="AD28" i="21"/>
  <c r="AC28" i="21"/>
  <c r="AB28" i="21"/>
  <c r="AA28" i="21"/>
  <c r="Z28" i="21"/>
  <c r="Y28" i="21"/>
  <c r="X28" i="21"/>
  <c r="W28" i="21"/>
  <c r="V28" i="21"/>
  <c r="AE20" i="19"/>
  <c r="AD20" i="19"/>
  <c r="AC20" i="19"/>
  <c r="AB20" i="19"/>
  <c r="AA20" i="19"/>
  <c r="AE28" i="19"/>
  <c r="AD28" i="19"/>
  <c r="AC28" i="19"/>
  <c r="AB28" i="19"/>
  <c r="AA28" i="19"/>
  <c r="AD20" i="20"/>
  <c r="AC20" i="20"/>
  <c r="AB20" i="20"/>
  <c r="AA20" i="20"/>
  <c r="Z20" i="20"/>
  <c r="Y20" i="20"/>
  <c r="X20" i="20"/>
  <c r="W20" i="20"/>
  <c r="V20" i="20"/>
  <c r="AD28" i="20"/>
  <c r="AC28" i="20"/>
  <c r="AB28" i="20"/>
  <c r="AA28" i="20"/>
  <c r="Z28" i="20"/>
  <c r="Y28" i="20"/>
  <c r="X28" i="20"/>
  <c r="W28" i="20"/>
  <c r="V28" i="20"/>
  <c r="AH28" i="18"/>
  <c r="AG28" i="18"/>
  <c r="AF28" i="18"/>
  <c r="AD28" i="18"/>
  <c r="AE28" i="18" s="1"/>
  <c r="AC28" i="18"/>
  <c r="AB28" i="18"/>
  <c r="AA28" i="18"/>
  <c r="Z28" i="18"/>
  <c r="Y28" i="18"/>
  <c r="X28" i="18"/>
  <c r="W28" i="18"/>
  <c r="V28" i="18"/>
  <c r="AH20" i="18"/>
  <c r="AG20" i="18"/>
  <c r="AF20" i="18"/>
  <c r="AD20" i="18"/>
  <c r="AE20" i="18" s="1"/>
  <c r="AC20" i="18"/>
  <c r="AB20" i="18"/>
  <c r="AA20" i="18"/>
  <c r="Z20" i="18"/>
  <c r="Y20" i="18"/>
  <c r="X20" i="18"/>
  <c r="W20" i="18"/>
  <c r="V20" i="18"/>
  <c r="AB20" i="50"/>
  <c r="AA20" i="50"/>
  <c r="Z20" i="50"/>
  <c r="Y20" i="50"/>
  <c r="X20" i="50"/>
  <c r="W20" i="50"/>
  <c r="V20" i="50"/>
  <c r="AB28" i="50"/>
  <c r="AA28" i="50"/>
  <c r="Z28" i="50"/>
  <c r="Y28" i="50"/>
  <c r="X28" i="50"/>
  <c r="W28" i="50"/>
  <c r="V28" i="50"/>
  <c r="P26" i="16"/>
  <c r="T26" i="16" s="1"/>
  <c r="R22" i="16"/>
  <c r="U22" i="16" s="1"/>
  <c r="P22" i="16"/>
  <c r="T22" i="16" s="1"/>
  <c r="L22" i="16"/>
  <c r="O22" i="16" s="1"/>
  <c r="T20" i="16"/>
  <c r="S20" i="16"/>
  <c r="P20" i="16"/>
  <c r="P24" i="16" s="1"/>
  <c r="K19" i="16"/>
  <c r="J19" i="16"/>
  <c r="C19" i="16"/>
  <c r="I19" i="16" s="1"/>
  <c r="T18" i="16"/>
  <c r="S18" i="16"/>
  <c r="R18" i="16"/>
  <c r="U18" i="16" s="1"/>
  <c r="O18" i="16"/>
  <c r="N18" i="16"/>
  <c r="H17" i="16"/>
  <c r="U17" i="16" s="1"/>
  <c r="F17" i="16"/>
  <c r="F21" i="16" s="1"/>
  <c r="U16" i="16"/>
  <c r="T16" i="16"/>
  <c r="S16" i="16"/>
  <c r="R16" i="16"/>
  <c r="K15" i="16"/>
  <c r="J15" i="16"/>
  <c r="I15" i="16"/>
  <c r="E15" i="16"/>
  <c r="U15" i="16" s="1"/>
  <c r="P30" i="50"/>
  <c r="T30" i="50" s="1"/>
  <c r="R26" i="50"/>
  <c r="U26" i="50" s="1"/>
  <c r="P26" i="50"/>
  <c r="T26" i="50" s="1"/>
  <c r="L26" i="50"/>
  <c r="O26" i="50" s="1"/>
  <c r="T24" i="50"/>
  <c r="P24" i="50"/>
  <c r="S24" i="50" s="1"/>
  <c r="U23" i="50"/>
  <c r="K23" i="50"/>
  <c r="E23" i="50"/>
  <c r="C23" i="50"/>
  <c r="J23" i="50" s="1"/>
  <c r="T22" i="50"/>
  <c r="S22" i="50"/>
  <c r="R22" i="50"/>
  <c r="U22" i="50" s="1"/>
  <c r="O22" i="50"/>
  <c r="N22" i="50"/>
  <c r="H21" i="50"/>
  <c r="U21" i="50" s="1"/>
  <c r="F21" i="50"/>
  <c r="F25" i="50" s="1"/>
  <c r="T20" i="50"/>
  <c r="S20" i="50"/>
  <c r="R20" i="50"/>
  <c r="U20" i="50" s="1"/>
  <c r="K19" i="50"/>
  <c r="J19" i="50"/>
  <c r="I19" i="50"/>
  <c r="E19" i="50"/>
  <c r="U19" i="50" s="1"/>
  <c r="P30" i="18"/>
  <c r="T30" i="18" s="1"/>
  <c r="P28" i="18"/>
  <c r="T28" i="18" s="1"/>
  <c r="T26" i="18"/>
  <c r="R26" i="18"/>
  <c r="U26" i="18" s="1"/>
  <c r="P26" i="18"/>
  <c r="S26" i="18" s="1"/>
  <c r="L26" i="18"/>
  <c r="O26" i="18" s="1"/>
  <c r="T24" i="18"/>
  <c r="R24" i="18"/>
  <c r="U24" i="18" s="1"/>
  <c r="P24" i="18"/>
  <c r="S24" i="18" s="1"/>
  <c r="U23" i="18"/>
  <c r="K23" i="18"/>
  <c r="E23" i="18"/>
  <c r="C23" i="18"/>
  <c r="J23" i="18" s="1"/>
  <c r="U22" i="18"/>
  <c r="T22" i="18"/>
  <c r="S22" i="18"/>
  <c r="R22" i="18"/>
  <c r="O22" i="18"/>
  <c r="N22" i="18"/>
  <c r="H21" i="18"/>
  <c r="U21" i="18" s="1"/>
  <c r="F21" i="18"/>
  <c r="F25" i="18" s="1"/>
  <c r="T20" i="18"/>
  <c r="S20" i="18"/>
  <c r="R20" i="18"/>
  <c r="U20" i="18" s="1"/>
  <c r="U19" i="18"/>
  <c r="K19" i="18"/>
  <c r="J19" i="18"/>
  <c r="I19" i="18"/>
  <c r="E19" i="18"/>
  <c r="P30" i="20"/>
  <c r="T30" i="20" s="1"/>
  <c r="P28" i="20"/>
  <c r="T28" i="20" s="1"/>
  <c r="T26" i="20"/>
  <c r="R26" i="20"/>
  <c r="U26" i="20" s="1"/>
  <c r="P26" i="20"/>
  <c r="S26" i="20" s="1"/>
  <c r="L26" i="20"/>
  <c r="O26" i="20" s="1"/>
  <c r="T24" i="20"/>
  <c r="R24" i="20"/>
  <c r="U24" i="20" s="1"/>
  <c r="P24" i="20"/>
  <c r="S24" i="20" s="1"/>
  <c r="U23" i="20"/>
  <c r="K23" i="20"/>
  <c r="E23" i="20"/>
  <c r="C23" i="20"/>
  <c r="J23" i="20" s="1"/>
  <c r="U22" i="20"/>
  <c r="T22" i="20"/>
  <c r="S22" i="20"/>
  <c r="R22" i="20"/>
  <c r="O22" i="20"/>
  <c r="N22" i="20"/>
  <c r="H21" i="20"/>
  <c r="U21" i="20" s="1"/>
  <c r="F21" i="20"/>
  <c r="F25" i="20" s="1"/>
  <c r="T20" i="20"/>
  <c r="S20" i="20"/>
  <c r="R20" i="20"/>
  <c r="U20" i="20" s="1"/>
  <c r="U19" i="20"/>
  <c r="K19" i="20"/>
  <c r="J19" i="20"/>
  <c r="I19" i="20"/>
  <c r="E19" i="20"/>
  <c r="P30" i="19"/>
  <c r="R30" i="19" s="1"/>
  <c r="U30" i="19" s="1"/>
  <c r="S26" i="19"/>
  <c r="R26" i="19"/>
  <c r="U26" i="19" s="1"/>
  <c r="P26" i="19"/>
  <c r="T26" i="19" s="1"/>
  <c r="L26" i="19"/>
  <c r="O26" i="19" s="1"/>
  <c r="P24" i="19"/>
  <c r="T24" i="19" s="1"/>
  <c r="U23" i="19"/>
  <c r="K23" i="19"/>
  <c r="E23" i="19"/>
  <c r="C23" i="19"/>
  <c r="J23" i="19" s="1"/>
  <c r="T22" i="19"/>
  <c r="S22" i="19"/>
  <c r="R22" i="19"/>
  <c r="U22" i="19" s="1"/>
  <c r="O22" i="19"/>
  <c r="N22" i="19"/>
  <c r="I21" i="19"/>
  <c r="H21" i="19"/>
  <c r="U21" i="19" s="1"/>
  <c r="F21" i="19"/>
  <c r="F25" i="19" s="1"/>
  <c r="T20" i="19"/>
  <c r="S20" i="19"/>
  <c r="R20" i="19"/>
  <c r="U20" i="19" s="1"/>
  <c r="K19" i="19"/>
  <c r="J19" i="19"/>
  <c r="I19" i="19"/>
  <c r="E19" i="19"/>
  <c r="U19" i="19" s="1"/>
  <c r="P30" i="21"/>
  <c r="T30" i="21" s="1"/>
  <c r="P28" i="21"/>
  <c r="T28" i="21" s="1"/>
  <c r="T26" i="21"/>
  <c r="R26" i="21"/>
  <c r="U26" i="21" s="1"/>
  <c r="P26" i="21"/>
  <c r="S26" i="21" s="1"/>
  <c r="L26" i="21"/>
  <c r="O26" i="21" s="1"/>
  <c r="T24" i="21"/>
  <c r="R24" i="21"/>
  <c r="U24" i="21" s="1"/>
  <c r="P24" i="21"/>
  <c r="S24" i="21" s="1"/>
  <c r="U23" i="21"/>
  <c r="K23" i="21"/>
  <c r="E23" i="21"/>
  <c r="C23" i="21"/>
  <c r="J23" i="21" s="1"/>
  <c r="U22" i="21"/>
  <c r="T22" i="21"/>
  <c r="S22" i="21"/>
  <c r="R22" i="21"/>
  <c r="O22" i="21"/>
  <c r="N22" i="21"/>
  <c r="H21" i="21"/>
  <c r="U21" i="21" s="1"/>
  <c r="F21" i="21"/>
  <c r="F25" i="21" s="1"/>
  <c r="T20" i="21"/>
  <c r="S20" i="21"/>
  <c r="R20" i="21"/>
  <c r="U20" i="21" s="1"/>
  <c r="U19" i="21"/>
  <c r="K19" i="21"/>
  <c r="J19" i="21"/>
  <c r="I19" i="21"/>
  <c r="E19" i="21"/>
  <c r="P30" i="22"/>
  <c r="T30" i="22" s="1"/>
  <c r="R26" i="22"/>
  <c r="U26" i="22" s="1"/>
  <c r="P26" i="22"/>
  <c r="T26" i="22" s="1"/>
  <c r="L26" i="22"/>
  <c r="O26" i="22" s="1"/>
  <c r="T24" i="22"/>
  <c r="P24" i="22"/>
  <c r="S24" i="22" s="1"/>
  <c r="U23" i="22"/>
  <c r="K23" i="22"/>
  <c r="E23" i="22"/>
  <c r="C23" i="22"/>
  <c r="J23" i="22" s="1"/>
  <c r="T22" i="22"/>
  <c r="S22" i="22"/>
  <c r="R22" i="22"/>
  <c r="U22" i="22" s="1"/>
  <c r="O22" i="22"/>
  <c r="N22" i="22"/>
  <c r="H21" i="22"/>
  <c r="U21" i="22" s="1"/>
  <c r="F21" i="22"/>
  <c r="F25" i="22" s="1"/>
  <c r="T20" i="22"/>
  <c r="S20" i="22"/>
  <c r="R20" i="22"/>
  <c r="U20" i="22" s="1"/>
  <c r="K19" i="22"/>
  <c r="J19" i="22"/>
  <c r="I19" i="22"/>
  <c r="E19" i="22"/>
  <c r="U19" i="22" s="1"/>
  <c r="T24" i="16" l="1"/>
  <c r="S24" i="16"/>
  <c r="P28" i="16"/>
  <c r="R24" i="16"/>
  <c r="U24" i="16" s="1"/>
  <c r="F25" i="16"/>
  <c r="H21" i="16"/>
  <c r="U21" i="16" s="1"/>
  <c r="I21" i="16"/>
  <c r="J21" i="16"/>
  <c r="K21" i="16" s="1"/>
  <c r="I17" i="16"/>
  <c r="S22" i="16"/>
  <c r="R26" i="16"/>
  <c r="U26" i="16" s="1"/>
  <c r="P30" i="16"/>
  <c r="J17" i="16"/>
  <c r="K17" i="16" s="1"/>
  <c r="R20" i="16"/>
  <c r="U20" i="16" s="1"/>
  <c r="S26" i="16"/>
  <c r="E19" i="16"/>
  <c r="U19" i="16" s="1"/>
  <c r="C23" i="16"/>
  <c r="N22" i="16"/>
  <c r="L26" i="16"/>
  <c r="F29" i="50"/>
  <c r="H25" i="50"/>
  <c r="U25" i="50" s="1"/>
  <c r="I25" i="50"/>
  <c r="J25" i="50"/>
  <c r="K25" i="50" s="1"/>
  <c r="I21" i="50"/>
  <c r="S26" i="50"/>
  <c r="R30" i="50"/>
  <c r="U30" i="50" s="1"/>
  <c r="P34" i="50"/>
  <c r="J21" i="50"/>
  <c r="K21" i="50" s="1"/>
  <c r="R24" i="50"/>
  <c r="U24" i="50" s="1"/>
  <c r="P28" i="50"/>
  <c r="S30" i="50"/>
  <c r="C27" i="50"/>
  <c r="I23" i="50"/>
  <c r="N26" i="50"/>
  <c r="L30" i="50"/>
  <c r="F29" i="18"/>
  <c r="H25" i="18"/>
  <c r="U25" i="18" s="1"/>
  <c r="I25" i="18"/>
  <c r="J25" i="18"/>
  <c r="K25" i="18" s="1"/>
  <c r="I21" i="18"/>
  <c r="R30" i="18"/>
  <c r="U30" i="18" s="1"/>
  <c r="P34" i="18"/>
  <c r="J21" i="18"/>
  <c r="K21" i="18" s="1"/>
  <c r="S30" i="18"/>
  <c r="R28" i="18"/>
  <c r="U28" i="18" s="1"/>
  <c r="P32" i="18"/>
  <c r="C27" i="18"/>
  <c r="S28" i="18"/>
  <c r="I23" i="18"/>
  <c r="N26" i="18"/>
  <c r="L30" i="18"/>
  <c r="F29" i="20"/>
  <c r="H25" i="20"/>
  <c r="U25" i="20" s="1"/>
  <c r="I25" i="20"/>
  <c r="J25" i="20"/>
  <c r="K25" i="20" s="1"/>
  <c r="I21" i="20"/>
  <c r="R30" i="20"/>
  <c r="U30" i="20" s="1"/>
  <c r="P34" i="20"/>
  <c r="J21" i="20"/>
  <c r="K21" i="20" s="1"/>
  <c r="S30" i="20"/>
  <c r="R28" i="20"/>
  <c r="U28" i="20" s="1"/>
  <c r="P32" i="20"/>
  <c r="C27" i="20"/>
  <c r="S28" i="20"/>
  <c r="I23" i="20"/>
  <c r="N26" i="20"/>
  <c r="L30" i="20"/>
  <c r="F29" i="19"/>
  <c r="H25" i="19"/>
  <c r="U25" i="19" s="1"/>
  <c r="I25" i="19"/>
  <c r="J25" i="19"/>
  <c r="K25" i="19" s="1"/>
  <c r="J21" i="19"/>
  <c r="K21" i="19" s="1"/>
  <c r="R24" i="19"/>
  <c r="U24" i="19" s="1"/>
  <c r="P28" i="19"/>
  <c r="S30" i="19"/>
  <c r="P34" i="19"/>
  <c r="S24" i="19"/>
  <c r="T30" i="19"/>
  <c r="C27" i="19"/>
  <c r="I23" i="19"/>
  <c r="N26" i="19"/>
  <c r="L30" i="19"/>
  <c r="F29" i="21"/>
  <c r="H25" i="21"/>
  <c r="U25" i="21" s="1"/>
  <c r="J25" i="21"/>
  <c r="K25" i="21" s="1"/>
  <c r="I25" i="21"/>
  <c r="I21" i="21"/>
  <c r="R30" i="21"/>
  <c r="U30" i="21" s="1"/>
  <c r="P34" i="21"/>
  <c r="J21" i="21"/>
  <c r="K21" i="21" s="1"/>
  <c r="S30" i="21"/>
  <c r="R28" i="21"/>
  <c r="U28" i="21" s="1"/>
  <c r="P32" i="21"/>
  <c r="C27" i="21"/>
  <c r="S28" i="21"/>
  <c r="I23" i="21"/>
  <c r="N26" i="21"/>
  <c r="L30" i="21"/>
  <c r="F29" i="22"/>
  <c r="H25" i="22"/>
  <c r="U25" i="22" s="1"/>
  <c r="J25" i="22"/>
  <c r="K25" i="22" s="1"/>
  <c r="I25" i="22"/>
  <c r="I21" i="22"/>
  <c r="S26" i="22"/>
  <c r="R30" i="22"/>
  <c r="U30" i="22" s="1"/>
  <c r="P34" i="22"/>
  <c r="J21" i="22"/>
  <c r="K21" i="22" s="1"/>
  <c r="R24" i="22"/>
  <c r="U24" i="22" s="1"/>
  <c r="P28" i="22"/>
  <c r="S30" i="22"/>
  <c r="C27" i="22"/>
  <c r="I23" i="22"/>
  <c r="N26" i="22"/>
  <c r="L30" i="22"/>
  <c r="H22" i="91"/>
  <c r="H23" i="91" s="1"/>
  <c r="G22" i="91"/>
  <c r="G23" i="91" s="1"/>
  <c r="O21" i="91"/>
  <c r="O22" i="91" s="1"/>
  <c r="O23" i="91" s="1"/>
  <c r="N21" i="91"/>
  <c r="N22" i="91" s="1"/>
  <c r="N23" i="91" s="1"/>
  <c r="M21" i="91"/>
  <c r="M22" i="91" s="1"/>
  <c r="M23" i="91" s="1"/>
  <c r="L21" i="91"/>
  <c r="L22" i="91" s="1"/>
  <c r="L23" i="91" s="1"/>
  <c r="K21" i="91"/>
  <c r="K22" i="91" s="1"/>
  <c r="K23" i="91" s="1"/>
  <c r="I21" i="91"/>
  <c r="I22" i="91" s="1"/>
  <c r="I23" i="91" s="1"/>
  <c r="M16" i="91"/>
  <c r="M17" i="91" s="1"/>
  <c r="M18" i="91" s="1"/>
  <c r="O15" i="91"/>
  <c r="O16" i="91" s="1"/>
  <c r="O17" i="91" s="1"/>
  <c r="O18" i="91" s="1"/>
  <c r="N15" i="91"/>
  <c r="N16" i="91" s="1"/>
  <c r="N17" i="91" s="1"/>
  <c r="N18" i="91" s="1"/>
  <c r="M15" i="91"/>
  <c r="L15" i="91"/>
  <c r="L16" i="91" s="1"/>
  <c r="L17" i="91" s="1"/>
  <c r="L18" i="91" s="1"/>
  <c r="K15" i="91"/>
  <c r="K16" i="91" s="1"/>
  <c r="K17" i="91" s="1"/>
  <c r="K18" i="91" s="1"/>
  <c r="I15" i="91"/>
  <c r="I16" i="91" s="1"/>
  <c r="I17" i="91" s="1"/>
  <c r="I18" i="91" s="1"/>
  <c r="H15" i="91"/>
  <c r="H16" i="91" s="1"/>
  <c r="H17" i="91" s="1"/>
  <c r="H18" i="91" s="1"/>
  <c r="H19" i="91" s="1"/>
  <c r="G15" i="91"/>
  <c r="G16" i="91" s="1"/>
  <c r="G17" i="91" s="1"/>
  <c r="G18" i="91" s="1"/>
  <c r="G19" i="91" s="1"/>
  <c r="F15" i="91"/>
  <c r="F16" i="91" s="1"/>
  <c r="F17" i="91" s="1"/>
  <c r="F18" i="91" s="1"/>
  <c r="F19" i="91" s="1"/>
  <c r="F20" i="91" s="1"/>
  <c r="F21" i="91" s="1"/>
  <c r="F22" i="91" s="1"/>
  <c r="F23" i="91" s="1"/>
  <c r="E15" i="91"/>
  <c r="E16" i="91" s="1"/>
  <c r="E17" i="91" s="1"/>
  <c r="E18" i="91" s="1"/>
  <c r="E19" i="91" s="1"/>
  <c r="E20" i="91" s="1"/>
  <c r="E21" i="91" s="1"/>
  <c r="E22" i="91" s="1"/>
  <c r="E23" i="91" s="1"/>
  <c r="C15" i="91"/>
  <c r="C16" i="91" s="1"/>
  <c r="C17" i="91" s="1"/>
  <c r="C18" i="91" s="1"/>
  <c r="C19" i="91" s="1"/>
  <c r="C20" i="91" s="1"/>
  <c r="C21" i="91" s="1"/>
  <c r="C22" i="91" s="1"/>
  <c r="C23" i="91" s="1"/>
  <c r="F29" i="16" l="1"/>
  <c r="J25" i="16"/>
  <c r="K25" i="16" s="1"/>
  <c r="I25" i="16"/>
  <c r="H25" i="16"/>
  <c r="U25" i="16" s="1"/>
  <c r="T30" i="16"/>
  <c r="S30" i="16"/>
  <c r="P34" i="16"/>
  <c r="R30" i="16"/>
  <c r="U30" i="16" s="1"/>
  <c r="O26" i="16"/>
  <c r="L30" i="16"/>
  <c r="N26" i="16"/>
  <c r="T28" i="16"/>
  <c r="S28" i="16"/>
  <c r="P32" i="16"/>
  <c r="R28" i="16"/>
  <c r="U28" i="16" s="1"/>
  <c r="J23" i="16"/>
  <c r="I23" i="16"/>
  <c r="K23" i="16"/>
  <c r="C27" i="16"/>
  <c r="E23" i="16"/>
  <c r="U23" i="16" s="1"/>
  <c r="O30" i="50"/>
  <c r="L34" i="50"/>
  <c r="N30" i="50"/>
  <c r="T34" i="50"/>
  <c r="S34" i="50"/>
  <c r="P38" i="50"/>
  <c r="R34" i="50"/>
  <c r="U34" i="50" s="1"/>
  <c r="J27" i="50"/>
  <c r="I27" i="50"/>
  <c r="C31" i="50"/>
  <c r="E27" i="50"/>
  <c r="U27" i="50" s="1"/>
  <c r="K27" i="50"/>
  <c r="T28" i="50"/>
  <c r="S28" i="50"/>
  <c r="P32" i="50"/>
  <c r="R28" i="50"/>
  <c r="U28" i="50" s="1"/>
  <c r="F33" i="50"/>
  <c r="H29" i="50"/>
  <c r="U29" i="50" s="1"/>
  <c r="J29" i="50"/>
  <c r="K29" i="50" s="1"/>
  <c r="I29" i="50"/>
  <c r="T34" i="18"/>
  <c r="S34" i="18"/>
  <c r="P38" i="18"/>
  <c r="R34" i="18"/>
  <c r="U34" i="18" s="1"/>
  <c r="J27" i="18"/>
  <c r="I27" i="18"/>
  <c r="C31" i="18"/>
  <c r="E27" i="18"/>
  <c r="U27" i="18" s="1"/>
  <c r="K27" i="18"/>
  <c r="O30" i="18"/>
  <c r="L34" i="18"/>
  <c r="N30" i="18"/>
  <c r="T32" i="18"/>
  <c r="S32" i="18"/>
  <c r="P36" i="18"/>
  <c r="R32" i="18"/>
  <c r="U32" i="18" s="1"/>
  <c r="F33" i="18"/>
  <c r="J29" i="18"/>
  <c r="K29" i="18" s="1"/>
  <c r="I29" i="18"/>
  <c r="H29" i="18"/>
  <c r="U29" i="18" s="1"/>
  <c r="T34" i="20"/>
  <c r="S34" i="20"/>
  <c r="P38" i="20"/>
  <c r="R34" i="20"/>
  <c r="U34" i="20" s="1"/>
  <c r="O30" i="20"/>
  <c r="L34" i="20"/>
  <c r="N30" i="20"/>
  <c r="J27" i="20"/>
  <c r="I27" i="20"/>
  <c r="C31" i="20"/>
  <c r="E27" i="20"/>
  <c r="U27" i="20" s="1"/>
  <c r="K27" i="20"/>
  <c r="T32" i="20"/>
  <c r="S32" i="20"/>
  <c r="P36" i="20"/>
  <c r="R32" i="20"/>
  <c r="U32" i="20" s="1"/>
  <c r="H29" i="20"/>
  <c r="U29" i="20" s="1"/>
  <c r="F33" i="20"/>
  <c r="J29" i="20"/>
  <c r="K29" i="20" s="1"/>
  <c r="I29" i="20"/>
  <c r="O30" i="19"/>
  <c r="L34" i="19"/>
  <c r="N30" i="19"/>
  <c r="J27" i="19"/>
  <c r="I27" i="19"/>
  <c r="K27" i="19"/>
  <c r="C31" i="19"/>
  <c r="E27" i="19"/>
  <c r="U27" i="19" s="1"/>
  <c r="T28" i="19"/>
  <c r="S28" i="19"/>
  <c r="P32" i="19"/>
  <c r="R28" i="19"/>
  <c r="U28" i="19" s="1"/>
  <c r="T34" i="19"/>
  <c r="S34" i="19"/>
  <c r="P38" i="19"/>
  <c r="R34" i="19"/>
  <c r="U34" i="19" s="1"/>
  <c r="I29" i="19"/>
  <c r="F33" i="19"/>
  <c r="J29" i="19"/>
  <c r="K29" i="19" s="1"/>
  <c r="H29" i="19"/>
  <c r="U29" i="19" s="1"/>
  <c r="T34" i="21"/>
  <c r="S34" i="21"/>
  <c r="P38" i="21"/>
  <c r="R34" i="21"/>
  <c r="U34" i="21" s="1"/>
  <c r="O30" i="21"/>
  <c r="L34" i="21"/>
  <c r="N30" i="21"/>
  <c r="J27" i="21"/>
  <c r="I27" i="21"/>
  <c r="C31" i="21"/>
  <c r="E27" i="21"/>
  <c r="U27" i="21" s="1"/>
  <c r="K27" i="21"/>
  <c r="T32" i="21"/>
  <c r="S32" i="21"/>
  <c r="P36" i="21"/>
  <c r="R32" i="21"/>
  <c r="U32" i="21" s="1"/>
  <c r="H29" i="21"/>
  <c r="U29" i="21" s="1"/>
  <c r="F33" i="21"/>
  <c r="J29" i="21"/>
  <c r="K29" i="21" s="1"/>
  <c r="I29" i="21"/>
  <c r="T34" i="22"/>
  <c r="S34" i="22"/>
  <c r="P38" i="22"/>
  <c r="R34" i="22"/>
  <c r="U34" i="22" s="1"/>
  <c r="J27" i="22"/>
  <c r="I27" i="22"/>
  <c r="C31" i="22"/>
  <c r="E27" i="22"/>
  <c r="U27" i="22" s="1"/>
  <c r="K27" i="22"/>
  <c r="O30" i="22"/>
  <c r="L34" i="22"/>
  <c r="N30" i="22"/>
  <c r="T28" i="22"/>
  <c r="S28" i="22"/>
  <c r="P32" i="22"/>
  <c r="R28" i="22"/>
  <c r="U28" i="22" s="1"/>
  <c r="H29" i="22"/>
  <c r="U29" i="22" s="1"/>
  <c r="J29" i="22"/>
  <c r="K29" i="22" s="1"/>
  <c r="I29" i="22"/>
  <c r="F33" i="22"/>
  <c r="C17" i="60"/>
  <c r="C19" i="60" s="1"/>
  <c r="C16" i="60"/>
  <c r="C18" i="60" s="1"/>
  <c r="G15" i="60"/>
  <c r="F15" i="60"/>
  <c r="E15" i="60"/>
  <c r="H15" i="60" s="1"/>
  <c r="G14" i="60"/>
  <c r="F14" i="60"/>
  <c r="E14" i="60"/>
  <c r="H14" i="60" s="1"/>
  <c r="C17" i="62"/>
  <c r="C19" i="62" s="1"/>
  <c r="C16" i="62"/>
  <c r="C18" i="62" s="1"/>
  <c r="C15" i="62"/>
  <c r="G15" i="62" s="1"/>
  <c r="H14" i="62"/>
  <c r="G14" i="62"/>
  <c r="F14" i="62"/>
  <c r="E14" i="62"/>
  <c r="G13" i="62"/>
  <c r="F13" i="62"/>
  <c r="E13" i="62"/>
  <c r="H13" i="62" s="1"/>
  <c r="F16" i="64"/>
  <c r="C16" i="64"/>
  <c r="C18" i="64" s="1"/>
  <c r="C15" i="64"/>
  <c r="C17" i="64" s="1"/>
  <c r="G14" i="64"/>
  <c r="F14" i="64"/>
  <c r="E14" i="64"/>
  <c r="H14" i="64" s="1"/>
  <c r="G13" i="64"/>
  <c r="F13" i="64"/>
  <c r="E13" i="64"/>
  <c r="H13" i="64" s="1"/>
  <c r="C16" i="66"/>
  <c r="C18" i="66" s="1"/>
  <c r="C15" i="66"/>
  <c r="C17" i="66" s="1"/>
  <c r="G14" i="66"/>
  <c r="F14" i="66"/>
  <c r="E14" i="66"/>
  <c r="H14" i="66" s="1"/>
  <c r="G13" i="66"/>
  <c r="F13" i="66"/>
  <c r="E13" i="66"/>
  <c r="H13" i="66" s="1"/>
  <c r="C17" i="68"/>
  <c r="F17" i="68" s="1"/>
  <c r="F16" i="68"/>
  <c r="C16" i="68"/>
  <c r="E16" i="68" s="1"/>
  <c r="H16" i="68" s="1"/>
  <c r="C15" i="68"/>
  <c r="G15" i="68" s="1"/>
  <c r="H14" i="68"/>
  <c r="G14" i="68"/>
  <c r="F14" i="68"/>
  <c r="E14" i="68"/>
  <c r="G13" i="68"/>
  <c r="F13" i="68"/>
  <c r="E13" i="68"/>
  <c r="H13" i="68" s="1"/>
  <c r="C18" i="70"/>
  <c r="C20" i="70" s="1"/>
  <c r="E17" i="70"/>
  <c r="H17" i="70" s="1"/>
  <c r="C17" i="70"/>
  <c r="G17" i="70" s="1"/>
  <c r="C16" i="70"/>
  <c r="F16" i="70" s="1"/>
  <c r="G15" i="70"/>
  <c r="F15" i="70"/>
  <c r="E15" i="70"/>
  <c r="H15" i="70" s="1"/>
  <c r="G14" i="70"/>
  <c r="F14" i="70"/>
  <c r="E14" i="70"/>
  <c r="H14" i="70" s="1"/>
  <c r="C16" i="72"/>
  <c r="F16" i="72" s="1"/>
  <c r="C15" i="72"/>
  <c r="E15" i="72" s="1"/>
  <c r="H15" i="72" s="1"/>
  <c r="G14" i="72"/>
  <c r="F14" i="72"/>
  <c r="E14" i="72"/>
  <c r="H14" i="72" s="1"/>
  <c r="G13" i="72"/>
  <c r="F13" i="72"/>
  <c r="E13" i="72"/>
  <c r="H13" i="72" s="1"/>
  <c r="T34" i="16" l="1"/>
  <c r="S34" i="16"/>
  <c r="P38" i="16"/>
  <c r="R34" i="16"/>
  <c r="U34" i="16" s="1"/>
  <c r="T32" i="16"/>
  <c r="S32" i="16"/>
  <c r="P36" i="16"/>
  <c r="R32" i="16"/>
  <c r="U32" i="16" s="1"/>
  <c r="I27" i="16"/>
  <c r="J27" i="16"/>
  <c r="C31" i="16"/>
  <c r="E27" i="16"/>
  <c r="U27" i="16" s="1"/>
  <c r="K27" i="16"/>
  <c r="L34" i="16"/>
  <c r="N30" i="16"/>
  <c r="O30" i="16"/>
  <c r="J29" i="16"/>
  <c r="K29" i="16" s="1"/>
  <c r="I29" i="16"/>
  <c r="F33" i="16"/>
  <c r="H29" i="16"/>
  <c r="U29" i="16" s="1"/>
  <c r="T32" i="50"/>
  <c r="S32" i="50"/>
  <c r="P36" i="50"/>
  <c r="R32" i="50"/>
  <c r="U32" i="50" s="1"/>
  <c r="T38" i="50"/>
  <c r="S38" i="50"/>
  <c r="P42" i="50"/>
  <c r="R38" i="50"/>
  <c r="U38" i="50" s="1"/>
  <c r="I31" i="50"/>
  <c r="C35" i="50"/>
  <c r="E31" i="50"/>
  <c r="U31" i="50" s="1"/>
  <c r="J31" i="50"/>
  <c r="K31" i="50"/>
  <c r="L38" i="50"/>
  <c r="N34" i="50"/>
  <c r="O34" i="50"/>
  <c r="J33" i="50"/>
  <c r="K33" i="50" s="1"/>
  <c r="I33" i="50"/>
  <c r="F37" i="50"/>
  <c r="H33" i="50"/>
  <c r="U33" i="50" s="1"/>
  <c r="T36" i="18"/>
  <c r="S36" i="18"/>
  <c r="P40" i="18"/>
  <c r="R36" i="18"/>
  <c r="U36" i="18" s="1"/>
  <c r="I31" i="18"/>
  <c r="C35" i="18"/>
  <c r="E31" i="18"/>
  <c r="U31" i="18" s="1"/>
  <c r="J31" i="18"/>
  <c r="K31" i="18"/>
  <c r="L38" i="18"/>
  <c r="N34" i="18"/>
  <c r="O34" i="18"/>
  <c r="T38" i="18"/>
  <c r="S38" i="18"/>
  <c r="P42" i="18"/>
  <c r="R38" i="18"/>
  <c r="U38" i="18" s="1"/>
  <c r="J33" i="18"/>
  <c r="K33" i="18" s="1"/>
  <c r="I33" i="18"/>
  <c r="F37" i="18"/>
  <c r="H33" i="18"/>
  <c r="U33" i="18" s="1"/>
  <c r="T36" i="20"/>
  <c r="S36" i="20"/>
  <c r="P40" i="20"/>
  <c r="R36" i="20"/>
  <c r="U36" i="20" s="1"/>
  <c r="T38" i="20"/>
  <c r="S38" i="20"/>
  <c r="P42" i="20"/>
  <c r="R38" i="20"/>
  <c r="U38" i="20" s="1"/>
  <c r="J33" i="20"/>
  <c r="K33" i="20" s="1"/>
  <c r="I33" i="20"/>
  <c r="F37" i="20"/>
  <c r="H33" i="20"/>
  <c r="U33" i="20" s="1"/>
  <c r="I31" i="20"/>
  <c r="C35" i="20"/>
  <c r="E31" i="20"/>
  <c r="U31" i="20" s="1"/>
  <c r="J31" i="20"/>
  <c r="K31" i="20"/>
  <c r="L38" i="20"/>
  <c r="N34" i="20"/>
  <c r="O34" i="20"/>
  <c r="I31" i="19"/>
  <c r="K31" i="19"/>
  <c r="J31" i="19"/>
  <c r="C35" i="19"/>
  <c r="E31" i="19"/>
  <c r="U31" i="19" s="1"/>
  <c r="T38" i="19"/>
  <c r="S38" i="19"/>
  <c r="P42" i="19"/>
  <c r="R38" i="19"/>
  <c r="U38" i="19" s="1"/>
  <c r="T32" i="19"/>
  <c r="S32" i="19"/>
  <c r="P36" i="19"/>
  <c r="R32" i="19"/>
  <c r="U32" i="19" s="1"/>
  <c r="F37" i="19"/>
  <c r="J33" i="19"/>
  <c r="K33" i="19" s="1"/>
  <c r="I33" i="19"/>
  <c r="H33" i="19"/>
  <c r="U33" i="19" s="1"/>
  <c r="L38" i="19"/>
  <c r="N34" i="19"/>
  <c r="O34" i="19"/>
  <c r="T36" i="21"/>
  <c r="S36" i="21"/>
  <c r="P40" i="21"/>
  <c r="R36" i="21"/>
  <c r="U36" i="21" s="1"/>
  <c r="L38" i="21"/>
  <c r="N34" i="21"/>
  <c r="O34" i="21"/>
  <c r="T38" i="21"/>
  <c r="S38" i="21"/>
  <c r="P42" i="21"/>
  <c r="R38" i="21"/>
  <c r="U38" i="21" s="1"/>
  <c r="J33" i="21"/>
  <c r="K33" i="21" s="1"/>
  <c r="I33" i="21"/>
  <c r="F37" i="21"/>
  <c r="H33" i="21"/>
  <c r="U33" i="21" s="1"/>
  <c r="I31" i="21"/>
  <c r="J31" i="21"/>
  <c r="C35" i="21"/>
  <c r="E31" i="21"/>
  <c r="U31" i="21" s="1"/>
  <c r="K31" i="21"/>
  <c r="I31" i="22"/>
  <c r="C35" i="22"/>
  <c r="E31" i="22"/>
  <c r="U31" i="22" s="1"/>
  <c r="J31" i="22"/>
  <c r="K31" i="22"/>
  <c r="T32" i="22"/>
  <c r="S32" i="22"/>
  <c r="P36" i="22"/>
  <c r="R32" i="22"/>
  <c r="U32" i="22" s="1"/>
  <c r="J33" i="22"/>
  <c r="K33" i="22" s="1"/>
  <c r="I33" i="22"/>
  <c r="F37" i="22"/>
  <c r="H33" i="22"/>
  <c r="U33" i="22" s="1"/>
  <c r="L38" i="22"/>
  <c r="N34" i="22"/>
  <c r="O34" i="22"/>
  <c r="T38" i="22"/>
  <c r="S38" i="22"/>
  <c r="P42" i="22"/>
  <c r="R38" i="22"/>
  <c r="U38" i="22" s="1"/>
  <c r="F15" i="72"/>
  <c r="G16" i="64"/>
  <c r="C19" i="70"/>
  <c r="C21" i="70" s="1"/>
  <c r="E16" i="66"/>
  <c r="H16" i="66" s="1"/>
  <c r="C17" i="72"/>
  <c r="E15" i="68"/>
  <c r="H15" i="68" s="1"/>
  <c r="F16" i="66"/>
  <c r="F15" i="68"/>
  <c r="G16" i="66"/>
  <c r="E17" i="60"/>
  <c r="H17" i="60" s="1"/>
  <c r="G16" i="70"/>
  <c r="F17" i="60"/>
  <c r="G15" i="72"/>
  <c r="E16" i="64"/>
  <c r="H16" i="64" s="1"/>
  <c r="G17" i="60"/>
  <c r="E18" i="60"/>
  <c r="H18" i="60" s="1"/>
  <c r="F18" i="60"/>
  <c r="C20" i="60"/>
  <c r="G18" i="60"/>
  <c r="F19" i="60"/>
  <c r="E19" i="60"/>
  <c r="H19" i="60" s="1"/>
  <c r="C21" i="60"/>
  <c r="G19" i="60"/>
  <c r="E16" i="60"/>
  <c r="H16" i="60" s="1"/>
  <c r="F16" i="60"/>
  <c r="G16" i="60"/>
  <c r="C20" i="62"/>
  <c r="G18" i="62"/>
  <c r="F18" i="62"/>
  <c r="E18" i="62"/>
  <c r="H18" i="62" s="1"/>
  <c r="E19" i="62"/>
  <c r="H19" i="62" s="1"/>
  <c r="C21" i="62"/>
  <c r="G19" i="62"/>
  <c r="F19" i="62"/>
  <c r="E17" i="62"/>
  <c r="H17" i="62" s="1"/>
  <c r="E16" i="62"/>
  <c r="H16" i="62" s="1"/>
  <c r="F17" i="62"/>
  <c r="E15" i="62"/>
  <c r="H15" i="62" s="1"/>
  <c r="F16" i="62"/>
  <c r="G17" i="62"/>
  <c r="F15" i="62"/>
  <c r="G16" i="62"/>
  <c r="E17" i="64"/>
  <c r="H17" i="64" s="1"/>
  <c r="G17" i="64"/>
  <c r="F17" i="64"/>
  <c r="C19" i="64"/>
  <c r="F18" i="64"/>
  <c r="E18" i="64"/>
  <c r="H18" i="64" s="1"/>
  <c r="C20" i="64"/>
  <c r="G18" i="64"/>
  <c r="E15" i="64"/>
  <c r="H15" i="64" s="1"/>
  <c r="F15" i="64"/>
  <c r="G15" i="64"/>
  <c r="E17" i="66"/>
  <c r="H17" i="66" s="1"/>
  <c r="G17" i="66"/>
  <c r="F17" i="66"/>
  <c r="C19" i="66"/>
  <c r="F18" i="66"/>
  <c r="E18" i="66"/>
  <c r="H18" i="66" s="1"/>
  <c r="C20" i="66"/>
  <c r="G18" i="66"/>
  <c r="E15" i="66"/>
  <c r="H15" i="66" s="1"/>
  <c r="F15" i="66"/>
  <c r="G15" i="66"/>
  <c r="G17" i="68"/>
  <c r="G16" i="68"/>
  <c r="C19" i="68"/>
  <c r="C18" i="68"/>
  <c r="E17" i="68"/>
  <c r="H17" i="68" s="1"/>
  <c r="E21" i="70"/>
  <c r="H21" i="70" s="1"/>
  <c r="C23" i="70"/>
  <c r="G21" i="70"/>
  <c r="F21" i="70"/>
  <c r="C22" i="70"/>
  <c r="F20" i="70"/>
  <c r="G20" i="70"/>
  <c r="E20" i="70"/>
  <c r="H20" i="70" s="1"/>
  <c r="E19" i="70"/>
  <c r="H19" i="70" s="1"/>
  <c r="E18" i="70"/>
  <c r="H18" i="70" s="1"/>
  <c r="F19" i="70"/>
  <c r="G19" i="70"/>
  <c r="E16" i="70"/>
  <c r="H16" i="70" s="1"/>
  <c r="F17" i="70"/>
  <c r="G18" i="70"/>
  <c r="F18" i="70"/>
  <c r="C18" i="72"/>
  <c r="E17" i="72"/>
  <c r="H17" i="72" s="1"/>
  <c r="G16" i="72"/>
  <c r="E16" i="72"/>
  <c r="H16" i="72" s="1"/>
  <c r="F17" i="72"/>
  <c r="C16" i="48"/>
  <c r="F16" i="48" s="1"/>
  <c r="C15" i="48"/>
  <c r="E15" i="48" s="1"/>
  <c r="H15" i="48" s="1"/>
  <c r="H14" i="48"/>
  <c r="G14" i="48"/>
  <c r="F14" i="48"/>
  <c r="E14" i="48"/>
  <c r="G13" i="48"/>
  <c r="F13" i="48"/>
  <c r="E13" i="48"/>
  <c r="H13" i="48" s="1"/>
  <c r="S36" i="16" l="1"/>
  <c r="T36" i="16"/>
  <c r="P40" i="16"/>
  <c r="R36" i="16"/>
  <c r="U36" i="16" s="1"/>
  <c r="L38" i="16"/>
  <c r="O34" i="16"/>
  <c r="N34" i="16"/>
  <c r="J33" i="16"/>
  <c r="K33" i="16" s="1"/>
  <c r="I33" i="16"/>
  <c r="F37" i="16"/>
  <c r="H33" i="16"/>
  <c r="U33" i="16" s="1"/>
  <c r="C35" i="16"/>
  <c r="E31" i="16"/>
  <c r="U31" i="16" s="1"/>
  <c r="I31" i="16"/>
  <c r="K31" i="16"/>
  <c r="J31" i="16"/>
  <c r="T38" i="16"/>
  <c r="S38" i="16"/>
  <c r="P42" i="16"/>
  <c r="R38" i="16"/>
  <c r="U38" i="16" s="1"/>
  <c r="T42" i="50"/>
  <c r="S42" i="50"/>
  <c r="P46" i="50"/>
  <c r="R42" i="50"/>
  <c r="U42" i="50" s="1"/>
  <c r="N38" i="50"/>
  <c r="O38" i="50"/>
  <c r="L42" i="50"/>
  <c r="J37" i="50"/>
  <c r="K37" i="50" s="1"/>
  <c r="I37" i="50"/>
  <c r="F41" i="50"/>
  <c r="H37" i="50"/>
  <c r="U37" i="50" s="1"/>
  <c r="T36" i="50"/>
  <c r="S36" i="50"/>
  <c r="P40" i="50"/>
  <c r="R36" i="50"/>
  <c r="U36" i="50" s="1"/>
  <c r="C39" i="50"/>
  <c r="E35" i="50"/>
  <c r="U35" i="50" s="1"/>
  <c r="K35" i="50"/>
  <c r="I35" i="50"/>
  <c r="J35" i="50"/>
  <c r="T42" i="18"/>
  <c r="S42" i="18"/>
  <c r="P46" i="18"/>
  <c r="R42" i="18"/>
  <c r="U42" i="18" s="1"/>
  <c r="C39" i="18"/>
  <c r="E35" i="18"/>
  <c r="U35" i="18" s="1"/>
  <c r="I35" i="18"/>
  <c r="K35" i="18"/>
  <c r="J35" i="18"/>
  <c r="J37" i="18"/>
  <c r="K37" i="18" s="1"/>
  <c r="I37" i="18"/>
  <c r="F41" i="18"/>
  <c r="H37" i="18"/>
  <c r="U37" i="18" s="1"/>
  <c r="S40" i="18"/>
  <c r="P44" i="18"/>
  <c r="R40" i="18"/>
  <c r="U40" i="18" s="1"/>
  <c r="T40" i="18"/>
  <c r="L42" i="18"/>
  <c r="O38" i="18"/>
  <c r="N38" i="18"/>
  <c r="T42" i="20"/>
  <c r="S42" i="20"/>
  <c r="P46" i="20"/>
  <c r="R42" i="20"/>
  <c r="U42" i="20" s="1"/>
  <c r="C39" i="20"/>
  <c r="E35" i="20"/>
  <c r="U35" i="20" s="1"/>
  <c r="I35" i="20"/>
  <c r="K35" i="20"/>
  <c r="J35" i="20"/>
  <c r="J37" i="20"/>
  <c r="K37" i="20" s="1"/>
  <c r="I37" i="20"/>
  <c r="F41" i="20"/>
  <c r="H37" i="20"/>
  <c r="U37" i="20" s="1"/>
  <c r="S40" i="20"/>
  <c r="P44" i="20"/>
  <c r="R40" i="20"/>
  <c r="U40" i="20" s="1"/>
  <c r="T40" i="20"/>
  <c r="N38" i="20"/>
  <c r="O38" i="20"/>
  <c r="L42" i="20"/>
  <c r="T36" i="19"/>
  <c r="S36" i="19"/>
  <c r="P40" i="19"/>
  <c r="R36" i="19"/>
  <c r="U36" i="19" s="1"/>
  <c r="C39" i="19"/>
  <c r="E35" i="19"/>
  <c r="U35" i="19" s="1"/>
  <c r="J35" i="19"/>
  <c r="I35" i="19"/>
  <c r="K35" i="19"/>
  <c r="O38" i="19"/>
  <c r="L42" i="19"/>
  <c r="N38" i="19"/>
  <c r="T42" i="19"/>
  <c r="S42" i="19"/>
  <c r="P46" i="19"/>
  <c r="R42" i="19"/>
  <c r="U42" i="19" s="1"/>
  <c r="J37" i="19"/>
  <c r="K37" i="19" s="1"/>
  <c r="I37" i="19"/>
  <c r="F41" i="19"/>
  <c r="H37" i="19"/>
  <c r="U37" i="19" s="1"/>
  <c r="J37" i="21"/>
  <c r="K37" i="21" s="1"/>
  <c r="I37" i="21"/>
  <c r="F41" i="21"/>
  <c r="H37" i="21"/>
  <c r="U37" i="21" s="1"/>
  <c r="L42" i="21"/>
  <c r="N38" i="21"/>
  <c r="O38" i="21"/>
  <c r="S40" i="21"/>
  <c r="P44" i="21"/>
  <c r="R40" i="21"/>
  <c r="U40" i="21" s="1"/>
  <c r="T40" i="21"/>
  <c r="C39" i="21"/>
  <c r="E35" i="21"/>
  <c r="U35" i="21" s="1"/>
  <c r="K35" i="21"/>
  <c r="J35" i="21"/>
  <c r="I35" i="21"/>
  <c r="T42" i="21"/>
  <c r="S42" i="21"/>
  <c r="P46" i="21"/>
  <c r="R42" i="21"/>
  <c r="U42" i="21" s="1"/>
  <c r="T36" i="22"/>
  <c r="S36" i="22"/>
  <c r="P40" i="22"/>
  <c r="R36" i="22"/>
  <c r="U36" i="22" s="1"/>
  <c r="N38" i="22"/>
  <c r="O38" i="22"/>
  <c r="L42" i="22"/>
  <c r="J37" i="22"/>
  <c r="K37" i="22" s="1"/>
  <c r="I37" i="22"/>
  <c r="F41" i="22"/>
  <c r="H37" i="22"/>
  <c r="U37" i="22" s="1"/>
  <c r="T42" i="22"/>
  <c r="S42" i="22"/>
  <c r="P46" i="22"/>
  <c r="R42" i="22"/>
  <c r="U42" i="22" s="1"/>
  <c r="C39" i="22"/>
  <c r="E35" i="22"/>
  <c r="U35" i="22" s="1"/>
  <c r="K35" i="22"/>
  <c r="J35" i="22"/>
  <c r="I35" i="22"/>
  <c r="G17" i="72"/>
  <c r="C19" i="72"/>
  <c r="F15" i="48"/>
  <c r="C17" i="48"/>
  <c r="G17" i="48" s="1"/>
  <c r="G20" i="60"/>
  <c r="F20" i="60"/>
  <c r="E20" i="60"/>
  <c r="H20" i="60" s="1"/>
  <c r="C22" i="60"/>
  <c r="C23" i="60"/>
  <c r="G21" i="60"/>
  <c r="F21" i="60"/>
  <c r="E21" i="60"/>
  <c r="H21" i="60" s="1"/>
  <c r="F20" i="62"/>
  <c r="E20" i="62"/>
  <c r="H20" i="62" s="1"/>
  <c r="C22" i="62"/>
  <c r="G20" i="62"/>
  <c r="G21" i="62"/>
  <c r="F21" i="62"/>
  <c r="E21" i="62"/>
  <c r="H21" i="62" s="1"/>
  <c r="C23" i="62"/>
  <c r="C22" i="64"/>
  <c r="G20" i="64"/>
  <c r="F20" i="64"/>
  <c r="E20" i="64"/>
  <c r="H20" i="64" s="1"/>
  <c r="G19" i="64"/>
  <c r="F19" i="64"/>
  <c r="E19" i="64"/>
  <c r="H19" i="64" s="1"/>
  <c r="C21" i="64"/>
  <c r="C22" i="66"/>
  <c r="G20" i="66"/>
  <c r="F20" i="66"/>
  <c r="E20" i="66"/>
  <c r="H20" i="66" s="1"/>
  <c r="G19" i="66"/>
  <c r="F19" i="66"/>
  <c r="E19" i="66"/>
  <c r="H19" i="66" s="1"/>
  <c r="C21" i="66"/>
  <c r="G18" i="68"/>
  <c r="F18" i="68"/>
  <c r="E18" i="68"/>
  <c r="H18" i="68" s="1"/>
  <c r="C20" i="68"/>
  <c r="C21" i="68"/>
  <c r="G19" i="68"/>
  <c r="F19" i="68"/>
  <c r="E19" i="68"/>
  <c r="H19" i="68" s="1"/>
  <c r="F22" i="70"/>
  <c r="E22" i="70"/>
  <c r="H22" i="70" s="1"/>
  <c r="C24" i="70"/>
  <c r="G22" i="70"/>
  <c r="G23" i="70"/>
  <c r="E23" i="70"/>
  <c r="H23" i="70" s="1"/>
  <c r="F23" i="70"/>
  <c r="C25" i="70"/>
  <c r="C20" i="72"/>
  <c r="G18" i="72"/>
  <c r="E18" i="72"/>
  <c r="H18" i="72" s="1"/>
  <c r="F18" i="72"/>
  <c r="E17" i="48"/>
  <c r="H17" i="48" s="1"/>
  <c r="G16" i="48"/>
  <c r="C19" i="48"/>
  <c r="G15" i="48"/>
  <c r="C18" i="48"/>
  <c r="E16" i="48"/>
  <c r="H16" i="48" s="1"/>
  <c r="F17" i="48"/>
  <c r="O38" i="16" l="1"/>
  <c r="L42" i="16"/>
  <c r="N38" i="16"/>
  <c r="E35" i="16"/>
  <c r="U35" i="16" s="1"/>
  <c r="K35" i="16"/>
  <c r="C39" i="16"/>
  <c r="J35" i="16"/>
  <c r="I35" i="16"/>
  <c r="T42" i="16"/>
  <c r="S42" i="16"/>
  <c r="P46" i="16"/>
  <c r="R42" i="16"/>
  <c r="U42" i="16" s="1"/>
  <c r="P44" i="16"/>
  <c r="R40" i="16"/>
  <c r="U40" i="16" s="1"/>
  <c r="S40" i="16"/>
  <c r="T40" i="16"/>
  <c r="J37" i="16"/>
  <c r="K37" i="16" s="1"/>
  <c r="I37" i="16"/>
  <c r="F41" i="16"/>
  <c r="H37" i="16"/>
  <c r="U37" i="16" s="1"/>
  <c r="O42" i="50"/>
  <c r="L46" i="50"/>
  <c r="N42" i="50"/>
  <c r="E39" i="50"/>
  <c r="U39" i="50" s="1"/>
  <c r="K39" i="50"/>
  <c r="C43" i="50"/>
  <c r="J39" i="50"/>
  <c r="I39" i="50"/>
  <c r="S40" i="50"/>
  <c r="P44" i="50"/>
  <c r="R40" i="50"/>
  <c r="U40" i="50" s="1"/>
  <c r="T40" i="50"/>
  <c r="T46" i="50"/>
  <c r="S46" i="50"/>
  <c r="P50" i="50"/>
  <c r="R46" i="50"/>
  <c r="U46" i="50" s="1"/>
  <c r="J41" i="50"/>
  <c r="K41" i="50" s="1"/>
  <c r="I41" i="50"/>
  <c r="F45" i="50"/>
  <c r="H41" i="50"/>
  <c r="U41" i="50" s="1"/>
  <c r="P48" i="18"/>
  <c r="R44" i="18"/>
  <c r="U44" i="18" s="1"/>
  <c r="S44" i="18"/>
  <c r="T44" i="18"/>
  <c r="E39" i="18"/>
  <c r="U39" i="18" s="1"/>
  <c r="K39" i="18"/>
  <c r="J39" i="18"/>
  <c r="C43" i="18"/>
  <c r="I39" i="18"/>
  <c r="J41" i="18"/>
  <c r="K41" i="18" s="1"/>
  <c r="I41" i="18"/>
  <c r="F45" i="18"/>
  <c r="H41" i="18"/>
  <c r="U41" i="18" s="1"/>
  <c r="T46" i="18"/>
  <c r="S46" i="18"/>
  <c r="P50" i="18"/>
  <c r="R46" i="18"/>
  <c r="U46" i="18" s="1"/>
  <c r="O42" i="18"/>
  <c r="L46" i="18"/>
  <c r="N42" i="18"/>
  <c r="P48" i="20"/>
  <c r="R44" i="20"/>
  <c r="U44" i="20" s="1"/>
  <c r="S44" i="20"/>
  <c r="T44" i="20"/>
  <c r="C43" i="20"/>
  <c r="E39" i="20"/>
  <c r="U39" i="20" s="1"/>
  <c r="K39" i="20"/>
  <c r="J39" i="20"/>
  <c r="I39" i="20"/>
  <c r="O42" i="20"/>
  <c r="L46" i="20"/>
  <c r="N42" i="20"/>
  <c r="J41" i="20"/>
  <c r="K41" i="20" s="1"/>
  <c r="I41" i="20"/>
  <c r="F45" i="20"/>
  <c r="H41" i="20"/>
  <c r="U41" i="20" s="1"/>
  <c r="T46" i="20"/>
  <c r="S46" i="20"/>
  <c r="P50" i="20"/>
  <c r="R46" i="20"/>
  <c r="U46" i="20" s="1"/>
  <c r="C43" i="19"/>
  <c r="I39" i="19"/>
  <c r="K39" i="19"/>
  <c r="E39" i="19"/>
  <c r="U39" i="19" s="1"/>
  <c r="J39" i="19"/>
  <c r="J41" i="19"/>
  <c r="K41" i="19" s="1"/>
  <c r="I41" i="19"/>
  <c r="F45" i="19"/>
  <c r="H41" i="19"/>
  <c r="U41" i="19" s="1"/>
  <c r="L46" i="19"/>
  <c r="N42" i="19"/>
  <c r="O42" i="19"/>
  <c r="S40" i="19"/>
  <c r="P44" i="19"/>
  <c r="R40" i="19"/>
  <c r="U40" i="19" s="1"/>
  <c r="T40" i="19"/>
  <c r="T46" i="19"/>
  <c r="S46" i="19"/>
  <c r="P50" i="19"/>
  <c r="R46" i="19"/>
  <c r="U46" i="19" s="1"/>
  <c r="O42" i="21"/>
  <c r="L46" i="21"/>
  <c r="N42" i="21"/>
  <c r="E39" i="21"/>
  <c r="U39" i="21" s="1"/>
  <c r="K39" i="21"/>
  <c r="J39" i="21"/>
  <c r="C43" i="21"/>
  <c r="I39" i="21"/>
  <c r="T46" i="21"/>
  <c r="S46" i="21"/>
  <c r="P50" i="21"/>
  <c r="R46" i="21"/>
  <c r="U46" i="21" s="1"/>
  <c r="J41" i="21"/>
  <c r="K41" i="21" s="1"/>
  <c r="I41" i="21"/>
  <c r="F45" i="21"/>
  <c r="H41" i="21"/>
  <c r="U41" i="21" s="1"/>
  <c r="P48" i="21"/>
  <c r="R44" i="21"/>
  <c r="U44" i="21" s="1"/>
  <c r="S44" i="21"/>
  <c r="T44" i="21"/>
  <c r="C43" i="22"/>
  <c r="K39" i="22"/>
  <c r="J39" i="22"/>
  <c r="I39" i="22"/>
  <c r="E39" i="22"/>
  <c r="U39" i="22" s="1"/>
  <c r="O42" i="22"/>
  <c r="L46" i="22"/>
  <c r="N42" i="22"/>
  <c r="S40" i="22"/>
  <c r="P44" i="22"/>
  <c r="R40" i="22"/>
  <c r="U40" i="22" s="1"/>
  <c r="T40" i="22"/>
  <c r="T46" i="22"/>
  <c r="S46" i="22"/>
  <c r="P50" i="22"/>
  <c r="R46" i="22"/>
  <c r="U46" i="22" s="1"/>
  <c r="J41" i="22"/>
  <c r="K41" i="22" s="1"/>
  <c r="I41" i="22"/>
  <c r="F45" i="22"/>
  <c r="H41" i="22"/>
  <c r="U41" i="22" s="1"/>
  <c r="C21" i="72"/>
  <c r="E19" i="72"/>
  <c r="H19" i="72" s="1"/>
  <c r="G19" i="72"/>
  <c r="F19" i="72"/>
  <c r="E23" i="60"/>
  <c r="H23" i="60" s="1"/>
  <c r="C25" i="60"/>
  <c r="G23" i="60"/>
  <c r="F23" i="60"/>
  <c r="C24" i="60"/>
  <c r="E22" i="60"/>
  <c r="H22" i="60" s="1"/>
  <c r="G22" i="60"/>
  <c r="F22" i="60"/>
  <c r="C24" i="62"/>
  <c r="G22" i="62"/>
  <c r="F22" i="62"/>
  <c r="E22" i="62"/>
  <c r="H22" i="62" s="1"/>
  <c r="C25" i="62"/>
  <c r="G23" i="62"/>
  <c r="F23" i="62"/>
  <c r="E23" i="62"/>
  <c r="H23" i="62" s="1"/>
  <c r="C23" i="64"/>
  <c r="G21" i="64"/>
  <c r="F21" i="64"/>
  <c r="E21" i="64"/>
  <c r="H21" i="64" s="1"/>
  <c r="F22" i="64"/>
  <c r="E22" i="64"/>
  <c r="H22" i="64" s="1"/>
  <c r="C24" i="64"/>
  <c r="G22" i="64"/>
  <c r="C23" i="66"/>
  <c r="G21" i="66"/>
  <c r="F21" i="66"/>
  <c r="E21" i="66"/>
  <c r="H21" i="66" s="1"/>
  <c r="F22" i="66"/>
  <c r="E22" i="66"/>
  <c r="H22" i="66" s="1"/>
  <c r="C24" i="66"/>
  <c r="G22" i="66"/>
  <c r="C23" i="68"/>
  <c r="G21" i="68"/>
  <c r="F21" i="68"/>
  <c r="E21" i="68"/>
  <c r="H21" i="68" s="1"/>
  <c r="C22" i="68"/>
  <c r="G20" i="68"/>
  <c r="F20" i="68"/>
  <c r="E20" i="68"/>
  <c r="H20" i="68" s="1"/>
  <c r="C26" i="70"/>
  <c r="G24" i="70"/>
  <c r="F24" i="70"/>
  <c r="E24" i="70"/>
  <c r="H24" i="70" s="1"/>
  <c r="G25" i="70"/>
  <c r="C27" i="70"/>
  <c r="F25" i="70"/>
  <c r="E25" i="70"/>
  <c r="H25" i="70" s="1"/>
  <c r="G20" i="72"/>
  <c r="C22" i="72"/>
  <c r="F20" i="72"/>
  <c r="E20" i="72"/>
  <c r="H20" i="72" s="1"/>
  <c r="C21" i="48"/>
  <c r="F19" i="48"/>
  <c r="E19" i="48"/>
  <c r="H19" i="48" s="1"/>
  <c r="G19" i="48"/>
  <c r="C20" i="48"/>
  <c r="G18" i="48"/>
  <c r="F18" i="48"/>
  <c r="E18" i="48"/>
  <c r="H18" i="48" s="1"/>
  <c r="K39" i="16" l="1"/>
  <c r="J39" i="16"/>
  <c r="I39" i="16"/>
  <c r="C43" i="16"/>
  <c r="E39" i="16"/>
  <c r="U39" i="16" s="1"/>
  <c r="R44" i="16"/>
  <c r="U44" i="16" s="1"/>
  <c r="T44" i="16"/>
  <c r="S44" i="16"/>
  <c r="J41" i="16"/>
  <c r="K41" i="16" s="1"/>
  <c r="I41" i="16"/>
  <c r="F45" i="16"/>
  <c r="H41" i="16"/>
  <c r="U41" i="16" s="1"/>
  <c r="S46" i="16"/>
  <c r="R46" i="16"/>
  <c r="U46" i="16" s="1"/>
  <c r="T46" i="16"/>
  <c r="O42" i="16"/>
  <c r="L46" i="16"/>
  <c r="N42" i="16"/>
  <c r="S50" i="50"/>
  <c r="R50" i="50"/>
  <c r="U50" i="50" s="1"/>
  <c r="T50" i="50"/>
  <c r="K43" i="50"/>
  <c r="J43" i="50"/>
  <c r="I43" i="50"/>
  <c r="C47" i="50"/>
  <c r="E43" i="50"/>
  <c r="U43" i="50" s="1"/>
  <c r="J45" i="50"/>
  <c r="K45" i="50" s="1"/>
  <c r="I45" i="50"/>
  <c r="F49" i="50"/>
  <c r="H45" i="50"/>
  <c r="U45" i="50" s="1"/>
  <c r="P48" i="50"/>
  <c r="R44" i="50"/>
  <c r="U44" i="50" s="1"/>
  <c r="S44" i="50"/>
  <c r="T44" i="50"/>
  <c r="O46" i="50"/>
  <c r="L50" i="50"/>
  <c r="N46" i="50"/>
  <c r="K43" i="18"/>
  <c r="J43" i="18"/>
  <c r="I43" i="18"/>
  <c r="C47" i="18"/>
  <c r="E43" i="18"/>
  <c r="U43" i="18" s="1"/>
  <c r="J45" i="18"/>
  <c r="K45" i="18" s="1"/>
  <c r="I45" i="18"/>
  <c r="F49" i="18"/>
  <c r="H45" i="18"/>
  <c r="U45" i="18" s="1"/>
  <c r="S50" i="18"/>
  <c r="R50" i="18"/>
  <c r="U50" i="18" s="1"/>
  <c r="T50" i="18"/>
  <c r="O46" i="18"/>
  <c r="L50" i="18"/>
  <c r="N46" i="18"/>
  <c r="R48" i="18"/>
  <c r="U48" i="18" s="1"/>
  <c r="T48" i="18"/>
  <c r="S48" i="18"/>
  <c r="J45" i="20"/>
  <c r="K45" i="20" s="1"/>
  <c r="I45" i="20"/>
  <c r="F49" i="20"/>
  <c r="H45" i="20"/>
  <c r="U45" i="20" s="1"/>
  <c r="K43" i="20"/>
  <c r="J43" i="20"/>
  <c r="I43" i="20"/>
  <c r="C47" i="20"/>
  <c r="E43" i="20"/>
  <c r="U43" i="20" s="1"/>
  <c r="S50" i="20"/>
  <c r="R50" i="20"/>
  <c r="U50" i="20" s="1"/>
  <c r="T50" i="20"/>
  <c r="O46" i="20"/>
  <c r="L50" i="20"/>
  <c r="N46" i="20"/>
  <c r="R48" i="20"/>
  <c r="U48" i="20" s="1"/>
  <c r="T48" i="20"/>
  <c r="S48" i="20"/>
  <c r="J45" i="19"/>
  <c r="K45" i="19" s="1"/>
  <c r="I45" i="19"/>
  <c r="F49" i="19"/>
  <c r="H45" i="19"/>
  <c r="U45" i="19" s="1"/>
  <c r="P48" i="19"/>
  <c r="R44" i="19"/>
  <c r="U44" i="19" s="1"/>
  <c r="T44" i="19"/>
  <c r="S44" i="19"/>
  <c r="S50" i="19"/>
  <c r="R50" i="19"/>
  <c r="U50" i="19" s="1"/>
  <c r="T50" i="19"/>
  <c r="O46" i="19"/>
  <c r="L50" i="19"/>
  <c r="N46" i="19"/>
  <c r="E43" i="19"/>
  <c r="U43" i="19" s="1"/>
  <c r="C47" i="19"/>
  <c r="K43" i="19"/>
  <c r="J43" i="19"/>
  <c r="I43" i="19"/>
  <c r="J45" i="21"/>
  <c r="K45" i="21" s="1"/>
  <c r="I45" i="21"/>
  <c r="F49" i="21"/>
  <c r="H45" i="21"/>
  <c r="U45" i="21" s="1"/>
  <c r="K43" i="21"/>
  <c r="J43" i="21"/>
  <c r="I43" i="21"/>
  <c r="C47" i="21"/>
  <c r="E43" i="21"/>
  <c r="U43" i="21" s="1"/>
  <c r="S50" i="21"/>
  <c r="R50" i="21"/>
  <c r="U50" i="21" s="1"/>
  <c r="T50" i="21"/>
  <c r="O46" i="21"/>
  <c r="L50" i="21"/>
  <c r="N46" i="21"/>
  <c r="R48" i="21"/>
  <c r="U48" i="21" s="1"/>
  <c r="T48" i="21"/>
  <c r="S48" i="21"/>
  <c r="O46" i="22"/>
  <c r="L50" i="22"/>
  <c r="N46" i="22"/>
  <c r="J45" i="22"/>
  <c r="K45" i="22" s="1"/>
  <c r="I45" i="22"/>
  <c r="F49" i="22"/>
  <c r="H45" i="22"/>
  <c r="U45" i="22" s="1"/>
  <c r="S50" i="22"/>
  <c r="R50" i="22"/>
  <c r="U50" i="22" s="1"/>
  <c r="T50" i="22"/>
  <c r="P48" i="22"/>
  <c r="R44" i="22"/>
  <c r="U44" i="22" s="1"/>
  <c r="S44" i="22"/>
  <c r="T44" i="22"/>
  <c r="K43" i="22"/>
  <c r="J43" i="22"/>
  <c r="I43" i="22"/>
  <c r="C47" i="22"/>
  <c r="E43" i="22"/>
  <c r="U43" i="22" s="1"/>
  <c r="F21" i="72"/>
  <c r="E21" i="72"/>
  <c r="H21" i="72" s="1"/>
  <c r="C23" i="72"/>
  <c r="G21" i="72"/>
  <c r="E24" i="60"/>
  <c r="H24" i="60" s="1"/>
  <c r="F24" i="60"/>
  <c r="C26" i="60"/>
  <c r="G24" i="60"/>
  <c r="F25" i="60"/>
  <c r="E25" i="60"/>
  <c r="H25" i="60" s="1"/>
  <c r="C27" i="60"/>
  <c r="G25" i="60"/>
  <c r="E25" i="62"/>
  <c r="H25" i="62" s="1"/>
  <c r="C27" i="62"/>
  <c r="G25" i="62"/>
  <c r="F25" i="62"/>
  <c r="C26" i="62"/>
  <c r="G24" i="62"/>
  <c r="F24" i="62"/>
  <c r="E24" i="62"/>
  <c r="H24" i="62" s="1"/>
  <c r="F24" i="64"/>
  <c r="E24" i="64"/>
  <c r="H24" i="64" s="1"/>
  <c r="G24" i="64"/>
  <c r="C26" i="64"/>
  <c r="E23" i="64"/>
  <c r="H23" i="64" s="1"/>
  <c r="C25" i="64"/>
  <c r="G23" i="64"/>
  <c r="F23" i="64"/>
  <c r="F24" i="66"/>
  <c r="E24" i="66"/>
  <c r="H24" i="66" s="1"/>
  <c r="G24" i="66"/>
  <c r="C26" i="66"/>
  <c r="E23" i="66"/>
  <c r="H23" i="66" s="1"/>
  <c r="C25" i="66"/>
  <c r="G23" i="66"/>
  <c r="F23" i="66"/>
  <c r="F23" i="68"/>
  <c r="E23" i="68"/>
  <c r="H23" i="68" s="1"/>
  <c r="C25" i="68"/>
  <c r="G23" i="68"/>
  <c r="E22" i="68"/>
  <c r="H22" i="68" s="1"/>
  <c r="C24" i="68"/>
  <c r="G22" i="68"/>
  <c r="F22" i="68"/>
  <c r="E27" i="70"/>
  <c r="H27" i="70" s="1"/>
  <c r="G27" i="70"/>
  <c r="C29" i="70"/>
  <c r="F27" i="70"/>
  <c r="C28" i="70"/>
  <c r="G26" i="70"/>
  <c r="F26" i="70"/>
  <c r="E26" i="70"/>
  <c r="H26" i="70" s="1"/>
  <c r="F22" i="72"/>
  <c r="E22" i="72"/>
  <c r="H22" i="72" s="1"/>
  <c r="C24" i="72"/>
  <c r="G22" i="72"/>
  <c r="C22" i="48"/>
  <c r="F20" i="48"/>
  <c r="E20" i="48"/>
  <c r="H20" i="48" s="1"/>
  <c r="G20" i="48"/>
  <c r="E21" i="48"/>
  <c r="H21" i="48" s="1"/>
  <c r="G21" i="48"/>
  <c r="F21" i="48"/>
  <c r="C23" i="48"/>
  <c r="K43" i="16" l="1"/>
  <c r="J43" i="16"/>
  <c r="I43" i="16"/>
  <c r="C47" i="16"/>
  <c r="E43" i="16"/>
  <c r="U43" i="16" s="1"/>
  <c r="J45" i="16"/>
  <c r="K45" i="16" s="1"/>
  <c r="I45" i="16"/>
  <c r="H45" i="16"/>
  <c r="U45" i="16" s="1"/>
  <c r="O46" i="16"/>
  <c r="N46" i="16"/>
  <c r="K47" i="50"/>
  <c r="J47" i="50"/>
  <c r="I47" i="50"/>
  <c r="C51" i="50"/>
  <c r="E47" i="50"/>
  <c r="U47" i="50" s="1"/>
  <c r="R48" i="50"/>
  <c r="U48" i="50" s="1"/>
  <c r="T48" i="50"/>
  <c r="S48" i="50"/>
  <c r="J49" i="50"/>
  <c r="K49" i="50" s="1"/>
  <c r="I49" i="50"/>
  <c r="H49" i="50"/>
  <c r="U49" i="50" s="1"/>
  <c r="O50" i="50"/>
  <c r="N50" i="50"/>
  <c r="K47" i="18"/>
  <c r="J47" i="18"/>
  <c r="I47" i="18"/>
  <c r="C51" i="18"/>
  <c r="E47" i="18"/>
  <c r="U47" i="18" s="1"/>
  <c r="J49" i="18"/>
  <c r="K49" i="18" s="1"/>
  <c r="I49" i="18"/>
  <c r="H49" i="18"/>
  <c r="U49" i="18" s="1"/>
  <c r="O50" i="18"/>
  <c r="N50" i="18"/>
  <c r="K47" i="20"/>
  <c r="J47" i="20"/>
  <c r="I47" i="20"/>
  <c r="C51" i="20"/>
  <c r="E47" i="20"/>
  <c r="U47" i="20" s="1"/>
  <c r="O50" i="20"/>
  <c r="N50" i="20"/>
  <c r="J49" i="20"/>
  <c r="K49" i="20" s="1"/>
  <c r="I49" i="20"/>
  <c r="H49" i="20"/>
  <c r="U49" i="20" s="1"/>
  <c r="K47" i="19"/>
  <c r="J47" i="19"/>
  <c r="I47" i="19"/>
  <c r="C51" i="19"/>
  <c r="E47" i="19"/>
  <c r="U47" i="19" s="1"/>
  <c r="O50" i="19"/>
  <c r="N50" i="19"/>
  <c r="S48" i="19"/>
  <c r="R48" i="19"/>
  <c r="U48" i="19" s="1"/>
  <c r="T48" i="19"/>
  <c r="J49" i="19"/>
  <c r="K49" i="19" s="1"/>
  <c r="I49" i="19"/>
  <c r="H49" i="19"/>
  <c r="U49" i="19" s="1"/>
  <c r="K47" i="21"/>
  <c r="J47" i="21"/>
  <c r="I47" i="21"/>
  <c r="C51" i="21"/>
  <c r="E47" i="21"/>
  <c r="U47" i="21" s="1"/>
  <c r="O50" i="21"/>
  <c r="N50" i="21"/>
  <c r="J49" i="21"/>
  <c r="K49" i="21" s="1"/>
  <c r="I49" i="21"/>
  <c r="H49" i="21"/>
  <c r="U49" i="21" s="1"/>
  <c r="J49" i="22"/>
  <c r="K49" i="22" s="1"/>
  <c r="I49" i="22"/>
  <c r="H49" i="22"/>
  <c r="U49" i="22" s="1"/>
  <c r="R48" i="22"/>
  <c r="U48" i="22" s="1"/>
  <c r="T48" i="22"/>
  <c r="S48" i="22"/>
  <c r="K47" i="22"/>
  <c r="J47" i="22"/>
  <c r="I47" i="22"/>
  <c r="C51" i="22"/>
  <c r="E47" i="22"/>
  <c r="U47" i="22" s="1"/>
  <c r="O50" i="22"/>
  <c r="N50" i="22"/>
  <c r="E23" i="72"/>
  <c r="H23" i="72" s="1"/>
  <c r="G23" i="72"/>
  <c r="F23" i="72"/>
  <c r="C25" i="72"/>
  <c r="C29" i="60"/>
  <c r="G27" i="60"/>
  <c r="F27" i="60"/>
  <c r="E27" i="60"/>
  <c r="H27" i="60" s="1"/>
  <c r="G26" i="60"/>
  <c r="F26" i="60"/>
  <c r="C28" i="60"/>
  <c r="E26" i="60"/>
  <c r="H26" i="60" s="1"/>
  <c r="F26" i="62"/>
  <c r="E26" i="62"/>
  <c r="H26" i="62" s="1"/>
  <c r="C28" i="62"/>
  <c r="G26" i="62"/>
  <c r="G27" i="62"/>
  <c r="F27" i="62"/>
  <c r="E27" i="62"/>
  <c r="H27" i="62" s="1"/>
  <c r="C29" i="62"/>
  <c r="G25" i="64"/>
  <c r="F25" i="64"/>
  <c r="C27" i="64"/>
  <c r="E25" i="64"/>
  <c r="H25" i="64" s="1"/>
  <c r="C28" i="64"/>
  <c r="G26" i="64"/>
  <c r="F26" i="64"/>
  <c r="E26" i="64"/>
  <c r="H26" i="64" s="1"/>
  <c r="G25" i="66"/>
  <c r="F25" i="66"/>
  <c r="E25" i="66"/>
  <c r="H25" i="66" s="1"/>
  <c r="C27" i="66"/>
  <c r="C28" i="66"/>
  <c r="G26" i="66"/>
  <c r="F26" i="66"/>
  <c r="E26" i="66"/>
  <c r="H26" i="66" s="1"/>
  <c r="G24" i="68"/>
  <c r="F24" i="68"/>
  <c r="E24" i="68"/>
  <c r="H24" i="68" s="1"/>
  <c r="C26" i="68"/>
  <c r="C27" i="68"/>
  <c r="G25" i="68"/>
  <c r="F25" i="68"/>
  <c r="E25" i="68"/>
  <c r="H25" i="68" s="1"/>
  <c r="F28" i="70"/>
  <c r="E28" i="70"/>
  <c r="H28" i="70" s="1"/>
  <c r="C30" i="70"/>
  <c r="G28" i="70"/>
  <c r="G29" i="70"/>
  <c r="F29" i="70"/>
  <c r="E29" i="70"/>
  <c r="H29" i="70" s="1"/>
  <c r="C26" i="72"/>
  <c r="G24" i="72"/>
  <c r="E24" i="72"/>
  <c r="H24" i="72" s="1"/>
  <c r="F24" i="72"/>
  <c r="G23" i="48"/>
  <c r="F23" i="48"/>
  <c r="E23" i="48"/>
  <c r="H23" i="48" s="1"/>
  <c r="C25" i="48"/>
  <c r="F22" i="48"/>
  <c r="E22" i="48"/>
  <c r="H22" i="48" s="1"/>
  <c r="C24" i="48"/>
  <c r="G22" i="48"/>
  <c r="K47" i="16" l="1"/>
  <c r="J47" i="16"/>
  <c r="I47" i="16"/>
  <c r="E47" i="16"/>
  <c r="U47" i="16" s="1"/>
  <c r="K51" i="50"/>
  <c r="J51" i="50"/>
  <c r="I51" i="50"/>
  <c r="E51" i="50"/>
  <c r="U51" i="50" s="1"/>
  <c r="K51" i="18"/>
  <c r="J51" i="18"/>
  <c r="I51" i="18"/>
  <c r="E51" i="18"/>
  <c r="U51" i="18" s="1"/>
  <c r="K51" i="20"/>
  <c r="J51" i="20"/>
  <c r="I51" i="20"/>
  <c r="E51" i="20"/>
  <c r="U51" i="20" s="1"/>
  <c r="K51" i="19"/>
  <c r="J51" i="19"/>
  <c r="I51" i="19"/>
  <c r="E51" i="19"/>
  <c r="U51" i="19" s="1"/>
  <c r="K51" i="21"/>
  <c r="J51" i="21"/>
  <c r="I51" i="21"/>
  <c r="E51" i="21"/>
  <c r="U51" i="21" s="1"/>
  <c r="K51" i="22"/>
  <c r="J51" i="22"/>
  <c r="I51" i="22"/>
  <c r="E51" i="22"/>
  <c r="U51" i="22" s="1"/>
  <c r="C27" i="72"/>
  <c r="F25" i="72"/>
  <c r="G25" i="72"/>
  <c r="E25" i="72"/>
  <c r="H25" i="72" s="1"/>
  <c r="C30" i="60"/>
  <c r="G28" i="60"/>
  <c r="F28" i="60"/>
  <c r="E28" i="60"/>
  <c r="H28" i="60" s="1"/>
  <c r="F29" i="60"/>
  <c r="G29" i="60"/>
  <c r="E29" i="60"/>
  <c r="H29" i="60" s="1"/>
  <c r="G28" i="62"/>
  <c r="F28" i="62"/>
  <c r="E28" i="62"/>
  <c r="H28" i="62" s="1"/>
  <c r="G29" i="62"/>
  <c r="F29" i="62"/>
  <c r="E29" i="62"/>
  <c r="H29" i="62" s="1"/>
  <c r="C29" i="64"/>
  <c r="G27" i="64"/>
  <c r="F27" i="64"/>
  <c r="E27" i="64"/>
  <c r="H27" i="64" s="1"/>
  <c r="F28" i="64"/>
  <c r="G28" i="64"/>
  <c r="E28" i="64"/>
  <c r="H28" i="64" s="1"/>
  <c r="F28" i="66"/>
  <c r="E28" i="66"/>
  <c r="H28" i="66" s="1"/>
  <c r="G28" i="66"/>
  <c r="C29" i="66"/>
  <c r="G27" i="66"/>
  <c r="F27" i="66"/>
  <c r="E27" i="66"/>
  <c r="H27" i="66" s="1"/>
  <c r="C29" i="68"/>
  <c r="G27" i="68"/>
  <c r="F27" i="68"/>
  <c r="E27" i="68"/>
  <c r="H27" i="68" s="1"/>
  <c r="C28" i="68"/>
  <c r="G26" i="68"/>
  <c r="F26" i="68"/>
  <c r="E26" i="68"/>
  <c r="H26" i="68" s="1"/>
  <c r="G30" i="70"/>
  <c r="F30" i="70"/>
  <c r="E30" i="70"/>
  <c r="H30" i="70" s="1"/>
  <c r="G26" i="72"/>
  <c r="C28" i="72"/>
  <c r="F26" i="72"/>
  <c r="E26" i="72"/>
  <c r="H26" i="72" s="1"/>
  <c r="C27" i="48"/>
  <c r="G25" i="48"/>
  <c r="E25" i="48"/>
  <c r="H25" i="48" s="1"/>
  <c r="F25" i="48"/>
  <c r="C26" i="48"/>
  <c r="G24" i="48"/>
  <c r="F24" i="48"/>
  <c r="E24" i="48"/>
  <c r="H24" i="48" s="1"/>
  <c r="E27" i="72" l="1"/>
  <c r="H27" i="72" s="1"/>
  <c r="G27" i="72"/>
  <c r="F27" i="72"/>
  <c r="C29" i="72"/>
  <c r="E30" i="60"/>
  <c r="H30" i="60" s="1"/>
  <c r="F30" i="60"/>
  <c r="G30" i="60"/>
  <c r="E29" i="64"/>
  <c r="H29" i="64" s="1"/>
  <c r="F29" i="64"/>
  <c r="G29" i="64"/>
  <c r="E29" i="66"/>
  <c r="H29" i="66" s="1"/>
  <c r="G29" i="66"/>
  <c r="F29" i="66"/>
  <c r="E28" i="68"/>
  <c r="H28" i="68" s="1"/>
  <c r="G28" i="68"/>
  <c r="F28" i="68"/>
  <c r="F29" i="68"/>
  <c r="E29" i="68"/>
  <c r="H29" i="68" s="1"/>
  <c r="G29" i="68"/>
  <c r="F28" i="72"/>
  <c r="E28" i="72"/>
  <c r="H28" i="72" s="1"/>
  <c r="G28" i="72"/>
  <c r="C28" i="48"/>
  <c r="G26" i="48"/>
  <c r="F26" i="48"/>
  <c r="E26" i="48"/>
  <c r="H26" i="48" s="1"/>
  <c r="E27" i="48"/>
  <c r="H27" i="48" s="1"/>
  <c r="C29" i="48"/>
  <c r="G27" i="48"/>
  <c r="F27" i="48"/>
  <c r="G29" i="72" l="1"/>
  <c r="E29" i="72"/>
  <c r="H29" i="72" s="1"/>
  <c r="F29" i="72"/>
  <c r="G29" i="48"/>
  <c r="F29" i="48"/>
  <c r="E29" i="48"/>
  <c r="H29" i="48" s="1"/>
  <c r="F28" i="48"/>
  <c r="E28" i="48"/>
  <c r="H28" i="48" s="1"/>
  <c r="G28" i="48"/>
  <c r="F16" i="78" l="1"/>
  <c r="F18" i="78" s="1"/>
  <c r="C15" i="78"/>
  <c r="C17" i="78" s="1"/>
  <c r="J14" i="78"/>
  <c r="K14" i="78" s="1"/>
  <c r="H14" i="78"/>
  <c r="L14" i="78" s="1"/>
  <c r="E13" i="78"/>
  <c r="J13" i="78" s="1"/>
  <c r="K13" i="78" s="1"/>
  <c r="C19" i="78" l="1"/>
  <c r="E17" i="78"/>
  <c r="F20" i="78"/>
  <c r="J18" i="78"/>
  <c r="K18" i="78" s="1"/>
  <c r="H18" i="78"/>
  <c r="L18" i="78" s="1"/>
  <c r="L13" i="78"/>
  <c r="E15" i="78"/>
  <c r="H16" i="78"/>
  <c r="L16" i="78" s="1"/>
  <c r="J16" i="78"/>
  <c r="K16" i="78" s="1"/>
  <c r="I13" i="78"/>
  <c r="S18" i="86"/>
  <c r="S17" i="86"/>
  <c r="S16" i="86"/>
  <c r="S15" i="86"/>
  <c r="S13" i="86"/>
  <c r="C13" i="86"/>
  <c r="S12" i="86"/>
  <c r="G12" i="86"/>
  <c r="E12" i="86"/>
  <c r="I12" i="86" s="1"/>
  <c r="K12" i="86" s="1"/>
  <c r="M12" i="86" s="1"/>
  <c r="H20" i="78" l="1"/>
  <c r="L20" i="78" s="1"/>
  <c r="F22" i="78"/>
  <c r="J20" i="78"/>
  <c r="K20" i="78" s="1"/>
  <c r="L17" i="78"/>
  <c r="J17" i="78"/>
  <c r="K17" i="78" s="1"/>
  <c r="I17" i="78"/>
  <c r="L15" i="78"/>
  <c r="J15" i="78"/>
  <c r="K15" i="78" s="1"/>
  <c r="I15" i="78"/>
  <c r="E19" i="78"/>
  <c r="C21" i="78"/>
  <c r="P12" i="86"/>
  <c r="Q12" i="86" s="1"/>
  <c r="O12" i="86"/>
  <c r="F13" i="86"/>
  <c r="G13" i="86" s="1"/>
  <c r="H13" i="86" s="1"/>
  <c r="C14" i="86"/>
  <c r="E13" i="86"/>
  <c r="I13" i="86" s="1"/>
  <c r="L16" i="76"/>
  <c r="L19" i="76" s="1"/>
  <c r="D18" i="76"/>
  <c r="D21" i="76"/>
  <c r="D24" i="76"/>
  <c r="D27" i="76" s="1"/>
  <c r="F27" i="76" s="1"/>
  <c r="G17" i="76"/>
  <c r="G20" i="76"/>
  <c r="G23" i="76"/>
  <c r="G26" i="76" s="1"/>
  <c r="F24" i="76"/>
  <c r="P24" i="76" s="1"/>
  <c r="J24" i="76"/>
  <c r="K24" i="76" s="1"/>
  <c r="I23" i="76"/>
  <c r="P23" i="76" s="1"/>
  <c r="J23" i="76"/>
  <c r="K23" i="76" s="1"/>
  <c r="F21" i="76"/>
  <c r="P21" i="76"/>
  <c r="J21" i="76"/>
  <c r="K21" i="76" s="1"/>
  <c r="I20" i="76"/>
  <c r="P20" i="76" s="1"/>
  <c r="J20" i="76"/>
  <c r="K20" i="76"/>
  <c r="F18" i="76"/>
  <c r="P18" i="76" s="1"/>
  <c r="I17" i="76"/>
  <c r="P17" i="76" s="1"/>
  <c r="J17" i="76"/>
  <c r="K17" i="76" s="1"/>
  <c r="N16" i="76"/>
  <c r="P16" i="76" s="1"/>
  <c r="O16" i="76"/>
  <c r="P15" i="76"/>
  <c r="J15" i="76"/>
  <c r="K15" i="76" s="1"/>
  <c r="P14" i="76"/>
  <c r="J14" i="76"/>
  <c r="K14" i="76" s="1"/>
  <c r="P13" i="76"/>
  <c r="O13" i="76"/>
  <c r="C16" i="83"/>
  <c r="C17" i="83"/>
  <c r="I17" i="83" s="1"/>
  <c r="I16" i="83"/>
  <c r="F16" i="83"/>
  <c r="H16" i="83" s="1"/>
  <c r="I15" i="83"/>
  <c r="F15" i="83"/>
  <c r="G15" i="83" s="1"/>
  <c r="H15" i="83"/>
  <c r="M29" i="55"/>
  <c r="H29" i="55"/>
  <c r="M28" i="55"/>
  <c r="M27" i="55"/>
  <c r="H27" i="55"/>
  <c r="M26" i="55"/>
  <c r="H26" i="55"/>
  <c r="M25" i="55"/>
  <c r="H25" i="55"/>
  <c r="E24" i="55"/>
  <c r="M24" i="55" s="1"/>
  <c r="H24" i="55"/>
  <c r="M23" i="55"/>
  <c r="H23" i="55"/>
  <c r="M22" i="55"/>
  <c r="H22" i="55"/>
  <c r="M21" i="55"/>
  <c r="H21" i="55"/>
  <c r="M20" i="55"/>
  <c r="M19" i="55"/>
  <c r="H19" i="55"/>
  <c r="M18" i="55"/>
  <c r="H18" i="55"/>
  <c r="M17" i="55"/>
  <c r="H17" i="55"/>
  <c r="E16" i="55"/>
  <c r="M16" i="55" s="1"/>
  <c r="H16" i="55"/>
  <c r="M15" i="55"/>
  <c r="H15" i="55"/>
  <c r="M14" i="55"/>
  <c r="H14" i="55"/>
  <c r="C28" i="79"/>
  <c r="C34" i="79" s="1"/>
  <c r="O34" i="79" s="1"/>
  <c r="F31" i="79"/>
  <c r="C31" i="79"/>
  <c r="J31" i="79" s="1"/>
  <c r="O28" i="79"/>
  <c r="K28" i="79"/>
  <c r="P25" i="79"/>
  <c r="O25" i="79"/>
  <c r="U25" i="79"/>
  <c r="L25" i="79"/>
  <c r="L27" i="79" s="1"/>
  <c r="N27" i="79"/>
  <c r="J25" i="79"/>
  <c r="I25" i="79"/>
  <c r="E25" i="79"/>
  <c r="E31" i="79" s="1"/>
  <c r="E37" i="79" s="1"/>
  <c r="E43" i="79" s="1"/>
  <c r="E49" i="79" s="1"/>
  <c r="E55" i="79" s="1"/>
  <c r="E61" i="79" s="1"/>
  <c r="E67" i="79" s="1"/>
  <c r="E73" i="79" s="1"/>
  <c r="O22" i="79"/>
  <c r="V22" i="79" s="1"/>
  <c r="K22" i="79"/>
  <c r="E22" i="79"/>
  <c r="E28" i="79"/>
  <c r="E34" i="79" s="1"/>
  <c r="E40" i="79"/>
  <c r="E46" i="79" s="1"/>
  <c r="E52" i="79" s="1"/>
  <c r="E58" i="79" s="1"/>
  <c r="E64" i="79" s="1"/>
  <c r="E70" i="79" s="1"/>
  <c r="Q25" i="79"/>
  <c r="R25" i="79"/>
  <c r="T22" i="79"/>
  <c r="T25" i="79"/>
  <c r="U22" i="79"/>
  <c r="C37" i="79"/>
  <c r="I37" i="79"/>
  <c r="C43" i="79"/>
  <c r="J43" i="79" s="1"/>
  <c r="W25" i="79"/>
  <c r="I31" i="79"/>
  <c r="K34" i="79"/>
  <c r="C40" i="79"/>
  <c r="V34" i="79"/>
  <c r="U34" i="79"/>
  <c r="Q34" i="79"/>
  <c r="M33" i="57"/>
  <c r="H33" i="57"/>
  <c r="M32" i="57"/>
  <c r="Q32" i="57"/>
  <c r="M31" i="57"/>
  <c r="H31" i="57"/>
  <c r="M30" i="57"/>
  <c r="H30" i="57"/>
  <c r="M29" i="57"/>
  <c r="H29" i="57"/>
  <c r="H28" i="57"/>
  <c r="E28" i="57"/>
  <c r="M28" i="57"/>
  <c r="M27" i="57"/>
  <c r="H27" i="57"/>
  <c r="M26" i="57"/>
  <c r="H26" i="57"/>
  <c r="M25" i="57"/>
  <c r="H25" i="57"/>
  <c r="M24" i="57"/>
  <c r="M23" i="57"/>
  <c r="U23" i="57" s="1"/>
  <c r="H23" i="57"/>
  <c r="M22" i="57"/>
  <c r="H22" i="57"/>
  <c r="M21" i="57"/>
  <c r="H21" i="57"/>
  <c r="H20" i="57"/>
  <c r="E20" i="57"/>
  <c r="M20" i="57" s="1"/>
  <c r="M19" i="57"/>
  <c r="H19" i="57"/>
  <c r="M18" i="57"/>
  <c r="H18" i="57"/>
  <c r="O21" i="57"/>
  <c r="P21" i="57"/>
  <c r="Q26" i="57"/>
  <c r="N32" i="57"/>
  <c r="P32" i="57"/>
  <c r="W18" i="57"/>
  <c r="V18" i="57"/>
  <c r="U18" i="57"/>
  <c r="T18" i="57"/>
  <c r="S18" i="57"/>
  <c r="V30" i="57"/>
  <c r="Q30" i="57"/>
  <c r="N18" i="57"/>
  <c r="W25" i="57"/>
  <c r="V25" i="57"/>
  <c r="U25" i="57"/>
  <c r="T25" i="57"/>
  <c r="S25" i="57"/>
  <c r="O18" i="57"/>
  <c r="N25" i="57"/>
  <c r="O30" i="57"/>
  <c r="P18" i="57"/>
  <c r="O25" i="57"/>
  <c r="Q18" i="57"/>
  <c r="P25" i="57"/>
  <c r="W30" i="57"/>
  <c r="R18" i="57"/>
  <c r="S22" i="57"/>
  <c r="R22" i="57"/>
  <c r="Q25" i="57"/>
  <c r="W33" i="57"/>
  <c r="V33" i="57"/>
  <c r="U33" i="57"/>
  <c r="T33" i="57"/>
  <c r="S33" i="57"/>
  <c r="R33" i="57"/>
  <c r="N33" i="57"/>
  <c r="N22" i="57"/>
  <c r="R25" i="57"/>
  <c r="V29" i="57"/>
  <c r="U29" i="57"/>
  <c r="T29" i="57"/>
  <c r="S29" i="57"/>
  <c r="R29" i="57"/>
  <c r="Q29" i="57"/>
  <c r="O33" i="57"/>
  <c r="V19" i="57"/>
  <c r="U19" i="57"/>
  <c r="S19" i="57"/>
  <c r="N29" i="57"/>
  <c r="P33" i="57"/>
  <c r="P22" i="57"/>
  <c r="W26" i="57"/>
  <c r="V26" i="57"/>
  <c r="O29" i="57"/>
  <c r="Q33" i="57"/>
  <c r="O19" i="57"/>
  <c r="Q22" i="57"/>
  <c r="N26" i="57"/>
  <c r="P29" i="57"/>
  <c r="U21" i="57"/>
  <c r="T21" i="57"/>
  <c r="W22" i="57"/>
  <c r="O26" i="57"/>
  <c r="W29" i="57"/>
  <c r="W32" i="57"/>
  <c r="V32" i="57"/>
  <c r="U32" i="57"/>
  <c r="T32" i="57"/>
  <c r="S32" i="57"/>
  <c r="R32" i="57"/>
  <c r="O32" i="57"/>
  <c r="C26" i="52"/>
  <c r="C28" i="52"/>
  <c r="G26" i="52"/>
  <c r="I26" i="52"/>
  <c r="L26" i="52"/>
  <c r="S24" i="52"/>
  <c r="U24" i="52" s="1"/>
  <c r="I24" i="52"/>
  <c r="L24" i="52"/>
  <c r="K24" i="52"/>
  <c r="K26" i="52" s="1"/>
  <c r="F24" i="52"/>
  <c r="E24" i="52"/>
  <c r="E26" i="52" s="1"/>
  <c r="X24" i="52"/>
  <c r="V24" i="52"/>
  <c r="S26" i="52"/>
  <c r="W24" i="52"/>
  <c r="F26" i="52"/>
  <c r="Y24" i="52"/>
  <c r="T24" i="52"/>
  <c r="Z24" i="52"/>
  <c r="C14" i="82"/>
  <c r="F14" i="82" s="1"/>
  <c r="G13" i="82"/>
  <c r="F13" i="82"/>
  <c r="G14" i="82"/>
  <c r="C15" i="82"/>
  <c r="C16" i="82" s="1"/>
  <c r="W26" i="52"/>
  <c r="T26" i="52"/>
  <c r="Y26" i="52"/>
  <c r="D14" i="59"/>
  <c r="G15" i="59"/>
  <c r="J15" i="59"/>
  <c r="L15" i="59" s="1"/>
  <c r="J13" i="59"/>
  <c r="L13" i="59" s="1"/>
  <c r="I13" i="59"/>
  <c r="M13" i="59" s="1"/>
  <c r="F13" i="59"/>
  <c r="L12" i="59"/>
  <c r="J12" i="59"/>
  <c r="F12" i="59"/>
  <c r="M12" i="59" s="1"/>
  <c r="D15" i="61"/>
  <c r="D17" i="61"/>
  <c r="G16" i="61"/>
  <c r="I16" i="61"/>
  <c r="M16" i="61"/>
  <c r="L15" i="61"/>
  <c r="F15" i="61"/>
  <c r="J14" i="61"/>
  <c r="L14" i="61" s="1"/>
  <c r="I14" i="61"/>
  <c r="M14" i="61" s="1"/>
  <c r="R14" i="61" s="1"/>
  <c r="F14" i="61"/>
  <c r="L13" i="61"/>
  <c r="J13" i="61"/>
  <c r="F13" i="61"/>
  <c r="K13" i="61" s="1"/>
  <c r="G16" i="63"/>
  <c r="D15" i="63"/>
  <c r="D17" i="63" s="1"/>
  <c r="J14" i="63"/>
  <c r="L14" i="63"/>
  <c r="I14" i="63"/>
  <c r="M14" i="63" s="1"/>
  <c r="F14" i="63"/>
  <c r="L13" i="63"/>
  <c r="J13" i="63"/>
  <c r="F13" i="63"/>
  <c r="M13" i="63"/>
  <c r="D15" i="65"/>
  <c r="L15" i="65" s="1"/>
  <c r="G16" i="65"/>
  <c r="G18" i="65" s="1"/>
  <c r="J18" i="65" s="1"/>
  <c r="J14" i="65"/>
  <c r="L14" i="65"/>
  <c r="I14" i="65"/>
  <c r="M14" i="65" s="1"/>
  <c r="N14" i="65" s="1"/>
  <c r="F14" i="65"/>
  <c r="L13" i="65"/>
  <c r="J13" i="65"/>
  <c r="F13" i="65"/>
  <c r="M13" i="65" s="1"/>
  <c r="G16" i="67"/>
  <c r="D15" i="67"/>
  <c r="L15" i="67" s="1"/>
  <c r="J15" i="67"/>
  <c r="D17" i="67"/>
  <c r="J14" i="67"/>
  <c r="L14" i="67" s="1"/>
  <c r="I14" i="67"/>
  <c r="M14" i="67"/>
  <c r="F14" i="67"/>
  <c r="L13" i="67"/>
  <c r="J13" i="67"/>
  <c r="F13" i="67"/>
  <c r="G16" i="69"/>
  <c r="G18" i="69" s="1"/>
  <c r="D15" i="69"/>
  <c r="L15" i="69"/>
  <c r="J14" i="69"/>
  <c r="L14" i="69" s="1"/>
  <c r="I14" i="69"/>
  <c r="M14" i="69" s="1"/>
  <c r="F14" i="69"/>
  <c r="L13" i="69"/>
  <c r="F13" i="69"/>
  <c r="M13" i="69" s="1"/>
  <c r="N13" i="69" s="1"/>
  <c r="K13" i="69"/>
  <c r="J13" i="69"/>
  <c r="G16" i="71"/>
  <c r="I16" i="71" s="1"/>
  <c r="M16" i="71"/>
  <c r="D15" i="71"/>
  <c r="J14" i="71"/>
  <c r="L14" i="71"/>
  <c r="I14" i="71"/>
  <c r="M14" i="71"/>
  <c r="F14" i="71"/>
  <c r="L13" i="71"/>
  <c r="J13" i="71"/>
  <c r="F13" i="71"/>
  <c r="M13" i="71"/>
  <c r="U13" i="71" s="1"/>
  <c r="G16" i="73"/>
  <c r="J16" i="73"/>
  <c r="L16" i="73"/>
  <c r="D15" i="73"/>
  <c r="D17" i="73" s="1"/>
  <c r="L17" i="73" s="1"/>
  <c r="J14" i="73"/>
  <c r="L14" i="73" s="1"/>
  <c r="I14" i="73"/>
  <c r="M14" i="73" s="1"/>
  <c r="F14" i="73"/>
  <c r="L13" i="73"/>
  <c r="J13" i="73"/>
  <c r="F13" i="73"/>
  <c r="K13" i="73"/>
  <c r="L15" i="63"/>
  <c r="I16" i="69"/>
  <c r="M16" i="69" s="1"/>
  <c r="G18" i="71"/>
  <c r="G20" i="71" s="1"/>
  <c r="I20" i="71" s="1"/>
  <c r="M20" i="71" s="1"/>
  <c r="J18" i="71"/>
  <c r="L18" i="71"/>
  <c r="J16" i="69"/>
  <c r="L16" i="69"/>
  <c r="J15" i="61"/>
  <c r="J16" i="61"/>
  <c r="L16" i="61" s="1"/>
  <c r="J15" i="73"/>
  <c r="K12" i="59"/>
  <c r="L15" i="73"/>
  <c r="G22" i="71"/>
  <c r="F15" i="63"/>
  <c r="M15" i="63" s="1"/>
  <c r="K13" i="65"/>
  <c r="J16" i="71"/>
  <c r="L16" i="71" s="1"/>
  <c r="J15" i="63"/>
  <c r="G18" i="61"/>
  <c r="K15" i="61"/>
  <c r="M15" i="61"/>
  <c r="M13" i="61"/>
  <c r="K13" i="63"/>
  <c r="K13" i="71"/>
  <c r="I18" i="71"/>
  <c r="M18" i="71"/>
  <c r="O18" i="71" s="1"/>
  <c r="J20" i="71"/>
  <c r="L20" i="71"/>
  <c r="M13" i="73"/>
  <c r="F15" i="73"/>
  <c r="K15" i="73" s="1"/>
  <c r="I16" i="73"/>
  <c r="M16" i="73" s="1"/>
  <c r="I18" i="65"/>
  <c r="M18" i="65" s="1"/>
  <c r="G20" i="65"/>
  <c r="L18" i="65"/>
  <c r="G20" i="61"/>
  <c r="M15" i="73"/>
  <c r="N20" i="72"/>
  <c r="Z22" i="50"/>
  <c r="AA19" i="50"/>
  <c r="X19" i="18"/>
  <c r="AC19" i="19"/>
  <c r="X24" i="21"/>
  <c r="E30" i="91"/>
  <c r="C31" i="91"/>
  <c r="M14" i="60"/>
  <c r="I13" i="68"/>
  <c r="O13" i="68" s="1"/>
  <c r="R14" i="72"/>
  <c r="J15" i="62"/>
  <c r="I17" i="64"/>
  <c r="Q19" i="66"/>
  <c r="Y16" i="21"/>
  <c r="AC22" i="19"/>
  <c r="V22" i="21"/>
  <c r="Z19" i="21"/>
  <c r="T16" i="61"/>
  <c r="M13" i="62"/>
  <c r="K13" i="64"/>
  <c r="M14" i="70"/>
  <c r="P13" i="72"/>
  <c r="J16" i="70"/>
  <c r="Y6" i="22"/>
  <c r="AA6" i="21"/>
  <c r="AD6" i="19"/>
  <c r="I15" i="72"/>
  <c r="K14" i="72"/>
  <c r="J14" i="72"/>
  <c r="N16" i="71"/>
  <c r="T14" i="71"/>
  <c r="N14" i="71"/>
  <c r="V13" i="71"/>
  <c r="Q13" i="71"/>
  <c r="P13" i="71"/>
  <c r="X19" i="22"/>
  <c r="F30" i="91"/>
  <c r="V22" i="22"/>
  <c r="Y15" i="21"/>
  <c r="Y19" i="21"/>
  <c r="AD14" i="21"/>
  <c r="Y14" i="21"/>
  <c r="AA14" i="20"/>
  <c r="Z14" i="20"/>
  <c r="AE22" i="18"/>
  <c r="AE26" i="18" s="1"/>
  <c r="AE30" i="18" s="1"/>
  <c r="AE34" i="18" s="1"/>
  <c r="AE38" i="18" s="1"/>
  <c r="AE42" i="18" s="1"/>
  <c r="AE46" i="18" s="1"/>
  <c r="AE50" i="18" s="1"/>
  <c r="G30" i="91"/>
  <c r="H30" i="91" s="1"/>
  <c r="X22" i="21"/>
  <c r="F36" i="57"/>
  <c r="E36" i="57"/>
  <c r="M36" i="57"/>
  <c r="F32" i="55"/>
  <c r="H32" i="55" s="1"/>
  <c r="E32" i="55"/>
  <c r="M32" i="55" s="1"/>
  <c r="N13" i="65"/>
  <c r="Q13" i="65"/>
  <c r="U14" i="93"/>
  <c r="T14" i="61"/>
  <c r="N14" i="67"/>
  <c r="Q14" i="69"/>
  <c r="AC22" i="79"/>
  <c r="AC28" i="79" s="1"/>
  <c r="AC34" i="79" s="1"/>
  <c r="AD22" i="79"/>
  <c r="AE22" i="79"/>
  <c r="AF22" i="79"/>
  <c r="AA28" i="79"/>
  <c r="AE28" i="79"/>
  <c r="Y14" i="52"/>
  <c r="R12" i="58"/>
  <c r="O11" i="56"/>
  <c r="Q4" i="86"/>
  <c r="P10" i="76"/>
  <c r="E13" i="60"/>
  <c r="H13" i="60"/>
  <c r="F13" i="60"/>
  <c r="G13" i="60"/>
  <c r="E13" i="70"/>
  <c r="G13" i="70"/>
  <c r="F13" i="70"/>
  <c r="AE53" i="18"/>
  <c r="AG6" i="18"/>
  <c r="AD53" i="18"/>
  <c r="V12" i="57"/>
  <c r="M11" i="55"/>
  <c r="D16" i="74"/>
  <c r="D18" i="74" s="1"/>
  <c r="I15" i="74"/>
  <c r="J15" i="74"/>
  <c r="M15" i="74" s="1"/>
  <c r="H14" i="74"/>
  <c r="F14" i="74"/>
  <c r="G14" i="74"/>
  <c r="E14" i="74"/>
  <c r="M14" i="74" s="1"/>
  <c r="K13" i="74"/>
  <c r="L13" i="74"/>
  <c r="J13" i="74"/>
  <c r="M13" i="74" s="1"/>
  <c r="J26" i="87"/>
  <c r="K26" i="87"/>
  <c r="L26" i="87" s="1"/>
  <c r="J24" i="87"/>
  <c r="M24" i="87" s="1"/>
  <c r="J22" i="87"/>
  <c r="M22" i="87" s="1"/>
  <c r="J20" i="87"/>
  <c r="M20" i="87"/>
  <c r="J18" i="87"/>
  <c r="J16" i="87"/>
  <c r="M16" i="87" s="1"/>
  <c r="D15" i="87"/>
  <c r="D17" i="87"/>
  <c r="J14" i="87"/>
  <c r="K14" i="87" s="1"/>
  <c r="L14" i="87" s="1"/>
  <c r="E13" i="87"/>
  <c r="M13" i="87"/>
  <c r="I16" i="77"/>
  <c r="D15" i="77"/>
  <c r="E15" i="77" s="1"/>
  <c r="D17" i="77"/>
  <c r="J14" i="77"/>
  <c r="M14" i="77" s="1"/>
  <c r="E13" i="77"/>
  <c r="M13" i="77"/>
  <c r="A9" i="59"/>
  <c r="A10" i="60"/>
  <c r="A10" i="61"/>
  <c r="A10" i="62"/>
  <c r="A10" i="63"/>
  <c r="A10" i="64"/>
  <c r="A10" i="65"/>
  <c r="A10" i="66"/>
  <c r="A10" i="67"/>
  <c r="A10" i="68"/>
  <c r="A10" i="69"/>
  <c r="A10" i="70"/>
  <c r="A10" i="71"/>
  <c r="A10" i="72"/>
  <c r="AC6" i="20"/>
  <c r="AB6" i="50"/>
  <c r="U6" i="16"/>
  <c r="R14" i="69"/>
  <c r="N14" i="69"/>
  <c r="N13" i="59"/>
  <c r="S13" i="59"/>
  <c r="N14" i="61"/>
  <c r="P14" i="61"/>
  <c r="Q14" i="61" s="1"/>
  <c r="O14" i="61"/>
  <c r="S14" i="61"/>
  <c r="U14" i="61"/>
  <c r="S14" i="69"/>
  <c r="S15" i="63"/>
  <c r="R13" i="61"/>
  <c r="O13" i="61"/>
  <c r="N13" i="61"/>
  <c r="P13" i="61" s="1"/>
  <c r="Q13" i="61" s="1"/>
  <c r="S13" i="61"/>
  <c r="J13" i="62"/>
  <c r="I13" i="62"/>
  <c r="T13" i="59"/>
  <c r="U13" i="59"/>
  <c r="W13" i="59"/>
  <c r="P13" i="59"/>
  <c r="O13" i="59"/>
  <c r="V13" i="59"/>
  <c r="Q13" i="59"/>
  <c r="R13" i="59"/>
  <c r="P13" i="62"/>
  <c r="M13" i="64"/>
  <c r="J13" i="64"/>
  <c r="K16" i="70"/>
  <c r="I14" i="60"/>
  <c r="N16" i="70"/>
  <c r="K14" i="60"/>
  <c r="N14" i="70"/>
  <c r="N14" i="72"/>
  <c r="M16" i="70"/>
  <c r="N14" i="60"/>
  <c r="K13" i="62"/>
  <c r="L13" i="62" s="1"/>
  <c r="N13" i="62"/>
  <c r="L16" i="70"/>
  <c r="Q14" i="60"/>
  <c r="J14" i="60"/>
  <c r="O13" i="62"/>
  <c r="L14" i="60"/>
  <c r="L13" i="72"/>
  <c r="R15" i="72"/>
  <c r="P14" i="60"/>
  <c r="M13" i="72"/>
  <c r="I16" i="70"/>
  <c r="O14" i="60"/>
  <c r="I16" i="60"/>
  <c r="Z22" i="21"/>
  <c r="AE22" i="21"/>
  <c r="W22" i="21"/>
  <c r="K13" i="72"/>
  <c r="R13" i="72"/>
  <c r="J13" i="72"/>
  <c r="Q13" i="72"/>
  <c r="I13" i="72"/>
  <c r="O13" i="72"/>
  <c r="N13" i="72"/>
  <c r="N13" i="66"/>
  <c r="Q14" i="72"/>
  <c r="I14" i="72"/>
  <c r="P14" i="72"/>
  <c r="O14" i="72"/>
  <c r="M14" i="72"/>
  <c r="L14" i="72"/>
  <c r="L14" i="70"/>
  <c r="I13" i="66"/>
  <c r="J13" i="66"/>
  <c r="R13" i="66"/>
  <c r="O16" i="60"/>
  <c r="I15" i="68"/>
  <c r="K15" i="68" s="1"/>
  <c r="J16" i="60"/>
  <c r="K16" i="60"/>
  <c r="P16" i="60"/>
  <c r="O15" i="66"/>
  <c r="N15" i="66"/>
  <c r="L15" i="66"/>
  <c r="I15" i="66"/>
  <c r="P15" i="66"/>
  <c r="M15" i="66"/>
  <c r="K15" i="66"/>
  <c r="R15" i="66"/>
  <c r="Q15" i="66"/>
  <c r="J15" i="66"/>
  <c r="N17" i="64"/>
  <c r="O17" i="64" s="1"/>
  <c r="M15" i="64"/>
  <c r="N15" i="64"/>
  <c r="O15" i="64" s="1"/>
  <c r="J15" i="64"/>
  <c r="P17" i="66"/>
  <c r="R17" i="66"/>
  <c r="L17" i="66"/>
  <c r="N17" i="66"/>
  <c r="M17" i="66"/>
  <c r="K17" i="66"/>
  <c r="J17" i="66"/>
  <c r="O17" i="66"/>
  <c r="I17" i="66"/>
  <c r="Q17" i="66"/>
  <c r="I14" i="70"/>
  <c r="J14" i="70"/>
  <c r="K14" i="70"/>
  <c r="I19" i="66"/>
  <c r="P19" i="66"/>
  <c r="N18" i="65"/>
  <c r="W18" i="65" s="1"/>
  <c r="S16" i="61"/>
  <c r="R16" i="61"/>
  <c r="N16" i="61"/>
  <c r="P16" i="61" s="1"/>
  <c r="Q16" i="61" s="1"/>
  <c r="O16" i="61"/>
  <c r="P13" i="69"/>
  <c r="Q13" i="69"/>
  <c r="O13" i="69"/>
  <c r="R13" i="69"/>
  <c r="S13" i="69"/>
  <c r="L17" i="64"/>
  <c r="P17" i="64"/>
  <c r="R17" i="64"/>
  <c r="M17" i="64"/>
  <c r="J17" i="64"/>
  <c r="R28" i="71"/>
  <c r="W28" i="71"/>
  <c r="Q28" i="71"/>
  <c r="V28" i="71"/>
  <c r="P28" i="71"/>
  <c r="O28" i="71"/>
  <c r="N28" i="71"/>
  <c r="U28" i="71"/>
  <c r="T28" i="71"/>
  <c r="S28" i="71"/>
  <c r="Q28" i="69"/>
  <c r="R28" i="69"/>
  <c r="S28" i="69"/>
  <c r="N28" i="69"/>
  <c r="O28" i="69"/>
  <c r="P28" i="69"/>
  <c r="N28" i="65"/>
  <c r="N28" i="67"/>
  <c r="U28" i="67" s="1"/>
  <c r="V27" i="59"/>
  <c r="W27" i="59"/>
  <c r="N27" i="59"/>
  <c r="Q27" i="59"/>
  <c r="O27" i="59"/>
  <c r="R27" i="59"/>
  <c r="T27" i="59"/>
  <c r="U27" i="59" s="1"/>
  <c r="S27" i="59"/>
  <c r="P27" i="59"/>
  <c r="R28" i="61"/>
  <c r="N28" i="61"/>
  <c r="P28" i="61"/>
  <c r="Q28" i="61" s="1"/>
  <c r="S28" i="61"/>
  <c r="O28" i="61"/>
  <c r="U28" i="61"/>
  <c r="T28" i="61"/>
  <c r="N28" i="59"/>
  <c r="Q28" i="59"/>
  <c r="O28" i="59"/>
  <c r="V28" i="59"/>
  <c r="W28" i="59"/>
  <c r="S28" i="59"/>
  <c r="R28" i="59"/>
  <c r="P28" i="59"/>
  <c r="T28" i="59"/>
  <c r="U28" i="59"/>
  <c r="T28" i="63"/>
  <c r="P28" i="63"/>
  <c r="Q28" i="63"/>
  <c r="O28" i="63"/>
  <c r="R28" i="63"/>
  <c r="V28" i="63"/>
  <c r="S28" i="63"/>
  <c r="U28" i="63"/>
  <c r="W28" i="63"/>
  <c r="N28" i="63"/>
  <c r="N29" i="65"/>
  <c r="S29" i="65"/>
  <c r="N29" i="67"/>
  <c r="P29" i="67" s="1"/>
  <c r="T29" i="71"/>
  <c r="N29" i="71"/>
  <c r="S29" i="71"/>
  <c r="R29" i="71"/>
  <c r="Q29" i="71"/>
  <c r="P29" i="71"/>
  <c r="O29" i="71"/>
  <c r="W29" i="71"/>
  <c r="V29" i="71"/>
  <c r="U29" i="71"/>
  <c r="Q29" i="69"/>
  <c r="P29" i="69"/>
  <c r="R29" i="69"/>
  <c r="S29" i="69"/>
  <c r="O29" i="69"/>
  <c r="N29" i="69"/>
  <c r="W29" i="63"/>
  <c r="S29" i="63"/>
  <c r="O29" i="63"/>
  <c r="Q29" i="63"/>
  <c r="V29" i="63"/>
  <c r="U29" i="63"/>
  <c r="P29" i="63"/>
  <c r="R29" i="63"/>
  <c r="T29" i="63"/>
  <c r="N29" i="63"/>
  <c r="R29" i="61"/>
  <c r="S29" i="61"/>
  <c r="U29" i="61"/>
  <c r="T29" i="61"/>
  <c r="O29" i="61"/>
  <c r="N29" i="61"/>
  <c r="P29" i="61" s="1"/>
  <c r="Q29" i="61"/>
  <c r="Z19" i="50"/>
  <c r="AD22" i="21"/>
  <c r="AB22" i="21"/>
  <c r="AD22" i="20"/>
  <c r="Z22" i="20"/>
  <c r="Y22" i="20"/>
  <c r="AA22" i="50"/>
  <c r="AB22" i="50"/>
  <c r="F13" i="77"/>
  <c r="G13" i="77" s="1"/>
  <c r="AB22" i="18"/>
  <c r="V22" i="18"/>
  <c r="Z22" i="18"/>
  <c r="AI22" i="18"/>
  <c r="AF22" i="18"/>
  <c r="W22" i="18"/>
  <c r="Y22" i="18"/>
  <c r="AA22" i="18"/>
  <c r="X22" i="18"/>
  <c r="AD22" i="18"/>
  <c r="Z19" i="20"/>
  <c r="AB19" i="20"/>
  <c r="AC22" i="20"/>
  <c r="AJ20" i="18"/>
  <c r="V22" i="20"/>
  <c r="W22" i="20"/>
  <c r="M14" i="87"/>
  <c r="X22" i="50"/>
  <c r="X22" i="20"/>
  <c r="W22" i="50"/>
  <c r="AB22" i="20"/>
  <c r="V22" i="50"/>
  <c r="AA22" i="20"/>
  <c r="G36" i="57"/>
  <c r="H36" i="57"/>
  <c r="AE22" i="19"/>
  <c r="AB22" i="19"/>
  <c r="AA22" i="19"/>
  <c r="AF28" i="79"/>
  <c r="AD22" i="19"/>
  <c r="Z22" i="22"/>
  <c r="W22" i="22"/>
  <c r="AG22" i="22"/>
  <c r="X22" i="22"/>
  <c r="AB22" i="22"/>
  <c r="R28" i="67"/>
  <c r="J30" i="91"/>
  <c r="W19" i="20"/>
  <c r="X19" i="21"/>
  <c r="AE19" i="21"/>
  <c r="W19" i="21"/>
  <c r="V14" i="65"/>
  <c r="X19" i="20"/>
  <c r="AC19" i="21"/>
  <c r="H13" i="77"/>
  <c r="AA22" i="21"/>
  <c r="AC22" i="21"/>
  <c r="Y22" i="21"/>
  <c r="V19" i="21"/>
  <c r="V26" i="22"/>
  <c r="AA19" i="21"/>
  <c r="V19" i="20"/>
  <c r="L13" i="68"/>
  <c r="AI19" i="22"/>
  <c r="AB19" i="22"/>
  <c r="Y19" i="22"/>
  <c r="Z19" i="22"/>
  <c r="P13" i="65"/>
  <c r="T13" i="65"/>
  <c r="R13" i="65"/>
  <c r="Q16" i="71"/>
  <c r="T16" i="71"/>
  <c r="P16" i="71"/>
  <c r="U16" i="71"/>
  <c r="T18" i="71"/>
  <c r="R18" i="71"/>
  <c r="Q18" i="71"/>
  <c r="U18" i="71"/>
  <c r="U16" i="61"/>
  <c r="O13" i="71"/>
  <c r="W13" i="71"/>
  <c r="W14" i="71"/>
  <c r="R13" i="71"/>
  <c r="R14" i="71"/>
  <c r="T13" i="71"/>
  <c r="N13" i="71"/>
  <c r="S13" i="71"/>
  <c r="P14" i="71"/>
  <c r="U14" i="71"/>
  <c r="R13" i="63"/>
  <c r="Q13" i="63"/>
  <c r="P13" i="63"/>
  <c r="T13" i="63"/>
  <c r="O13" i="63"/>
  <c r="W13" i="63"/>
  <c r="S13" i="63"/>
  <c r="N13" i="63"/>
  <c r="U13" i="63"/>
  <c r="V13" i="63"/>
  <c r="AH30" i="18"/>
  <c r="AB30" i="18"/>
  <c r="V30" i="18"/>
  <c r="AF30" i="18"/>
  <c r="Z30" i="18"/>
  <c r="AI30" i="18"/>
  <c r="AG30" i="18"/>
  <c r="AD30" i="18"/>
  <c r="W30" i="18"/>
  <c r="AA30" i="18"/>
  <c r="AB26" i="18"/>
  <c r="AF26" i="18"/>
  <c r="X26" i="18"/>
  <c r="AG26" i="18"/>
  <c r="V26" i="18"/>
  <c r="AD26" i="18"/>
  <c r="Z26" i="18"/>
  <c r="V12" i="59"/>
  <c r="Q12" i="59"/>
  <c r="R12" i="59"/>
  <c r="T12" i="59"/>
  <c r="U12" i="59" s="1"/>
  <c r="W12" i="59"/>
  <c r="O12" i="59"/>
  <c r="S12" i="59"/>
  <c r="P12" i="59"/>
  <c r="N12" i="59"/>
  <c r="V20" i="71"/>
  <c r="U20" i="71"/>
  <c r="O20" i="71"/>
  <c r="R20" i="71"/>
  <c r="S20" i="71"/>
  <c r="W20" i="71"/>
  <c r="F13" i="87"/>
  <c r="G13" i="87" s="1"/>
  <c r="H13" i="87"/>
  <c r="L19" i="66"/>
  <c r="J19" i="66"/>
  <c r="N17" i="72"/>
  <c r="M17" i="72"/>
  <c r="L17" i="72"/>
  <c r="P17" i="72"/>
  <c r="O17" i="72"/>
  <c r="P18" i="72"/>
  <c r="AE24" i="21"/>
  <c r="P16" i="72"/>
  <c r="Q16" i="72"/>
  <c r="L16" i="72"/>
  <c r="O16" i="72"/>
  <c r="I16" i="72"/>
  <c r="N16" i="72"/>
  <c r="M16" i="72"/>
  <c r="R16" i="72"/>
  <c r="K16" i="72"/>
  <c r="J16" i="72"/>
  <c r="N19" i="72"/>
  <c r="K14" i="62"/>
  <c r="L14" i="62" s="1"/>
  <c r="P14" i="62"/>
  <c r="M14" i="62"/>
  <c r="N14" i="62"/>
  <c r="O14" i="62"/>
  <c r="R21" i="72"/>
  <c r="N21" i="72"/>
  <c r="M21" i="72"/>
  <c r="L21" i="72"/>
  <c r="Q21" i="72"/>
  <c r="K21" i="72"/>
  <c r="P21" i="72"/>
  <c r="J21" i="72"/>
  <c r="O21" i="72"/>
  <c r="I21" i="72"/>
  <c r="J20" i="72"/>
  <c r="M16" i="62"/>
  <c r="T29" i="65"/>
  <c r="W29" i="65"/>
  <c r="E15" i="87"/>
  <c r="V29" i="65"/>
  <c r="H16" i="74"/>
  <c r="P29" i="65"/>
  <c r="C32" i="91"/>
  <c r="AA34" i="79"/>
  <c r="AE34" i="79" s="1"/>
  <c r="K14" i="77"/>
  <c r="L14" i="77" s="1"/>
  <c r="AD28" i="79"/>
  <c r="I30" i="91"/>
  <c r="P15" i="68"/>
  <c r="K16" i="87"/>
  <c r="L16" i="87" s="1"/>
  <c r="J15" i="68"/>
  <c r="K15" i="74"/>
  <c r="L15" i="74"/>
  <c r="R14" i="67"/>
  <c r="T14" i="67"/>
  <c r="Q17" i="64"/>
  <c r="L15" i="68"/>
  <c r="O15" i="68"/>
  <c r="Q28" i="67"/>
  <c r="T28" i="67"/>
  <c r="S28" i="67"/>
  <c r="P28" i="67"/>
  <c r="U28" i="65"/>
  <c r="O29" i="65"/>
  <c r="U29" i="65"/>
  <c r="Q29" i="65"/>
  <c r="R29" i="65"/>
  <c r="O13" i="65"/>
  <c r="V13" i="65"/>
  <c r="S13" i="65"/>
  <c r="N36" i="57"/>
  <c r="U36" i="57"/>
  <c r="W36" i="57"/>
  <c r="Q36" i="57"/>
  <c r="R36" i="57"/>
  <c r="T36" i="57"/>
  <c r="V36" i="57"/>
  <c r="X24" i="50"/>
  <c r="AB24" i="50"/>
  <c r="AA24" i="50"/>
  <c r="V24" i="50"/>
  <c r="Y24" i="50"/>
  <c r="W24" i="50"/>
  <c r="Z24" i="50"/>
  <c r="M13" i="60"/>
  <c r="Q13" i="60"/>
  <c r="AC24" i="21"/>
  <c r="AF19" i="18"/>
  <c r="AG19" i="22"/>
  <c r="V19" i="22"/>
  <c r="W19" i="22"/>
  <c r="AH19" i="22"/>
  <c r="AD19" i="21"/>
  <c r="AB19" i="21"/>
  <c r="AH19" i="18"/>
  <c r="AB19" i="50"/>
  <c r="AC19" i="18"/>
  <c r="AD24" i="21"/>
  <c r="AB24" i="21"/>
  <c r="G32" i="55"/>
  <c r="Z19" i="18"/>
  <c r="Y19" i="20"/>
  <c r="AD19" i="20"/>
  <c r="AA19" i="20"/>
  <c r="AC19" i="20"/>
  <c r="AA24" i="21"/>
  <c r="V19" i="18"/>
  <c r="V19" i="50"/>
  <c r="AA19" i="18"/>
  <c r="Y19" i="18"/>
  <c r="Y22" i="22"/>
  <c r="AI22" i="22"/>
  <c r="AH22" i="22"/>
  <c r="AH22" i="18"/>
  <c r="AG22" i="18"/>
  <c r="AC22" i="18"/>
  <c r="AJ22" i="18"/>
  <c r="AA26" i="18"/>
  <c r="Y26" i="18"/>
  <c r="AI26" i="18"/>
  <c r="AD24" i="19"/>
  <c r="AA24" i="19"/>
  <c r="AC24" i="19"/>
  <c r="AD19" i="19"/>
  <c r="Y19" i="50"/>
  <c r="AG22" i="79"/>
  <c r="AG25" i="79" s="1"/>
  <c r="AG34" i="79"/>
  <c r="R14" i="65"/>
  <c r="U14" i="65"/>
  <c r="W19" i="50"/>
  <c r="AI20" i="18"/>
  <c r="Y24" i="21"/>
  <c r="M26" i="87"/>
  <c r="AE24" i="19"/>
  <c r="AA19" i="19"/>
  <c r="X19" i="50"/>
  <c r="AG19" i="18"/>
  <c r="AD19" i="18"/>
  <c r="AE19" i="18" s="1"/>
  <c r="AB19" i="18"/>
  <c r="W19" i="18"/>
  <c r="AJ19" i="18"/>
  <c r="AI19" i="18"/>
  <c r="AB24" i="19"/>
  <c r="R20" i="72"/>
  <c r="K22" i="72"/>
  <c r="O20" i="72"/>
  <c r="M20" i="72"/>
  <c r="L19" i="72"/>
  <c r="Q19" i="72"/>
  <c r="O19" i="72"/>
  <c r="P19" i="72"/>
  <c r="I19" i="72"/>
  <c r="J19" i="72"/>
  <c r="M19" i="72"/>
  <c r="R19" i="72"/>
  <c r="K19" i="72"/>
  <c r="K16" i="62"/>
  <c r="L16" i="62" s="1"/>
  <c r="P16" i="62"/>
  <c r="O16" i="62"/>
  <c r="N16" i="62"/>
  <c r="O18" i="72"/>
  <c r="L18" i="72"/>
  <c r="M18" i="72"/>
  <c r="J18" i="72"/>
  <c r="I18" i="72"/>
  <c r="Q18" i="72"/>
  <c r="K18" i="72"/>
  <c r="N18" i="72"/>
  <c r="R18" i="72"/>
  <c r="N22" i="72"/>
  <c r="J22" i="72"/>
  <c r="P22" i="72"/>
  <c r="L22" i="72"/>
  <c r="Q22" i="72"/>
  <c r="M22" i="72"/>
  <c r="O22" i="72"/>
  <c r="R22" i="72"/>
  <c r="L20" i="72"/>
  <c r="K20" i="72"/>
  <c r="I20" i="72"/>
  <c r="P20" i="72"/>
  <c r="Q20" i="72"/>
  <c r="R17" i="72"/>
  <c r="K17" i="72"/>
  <c r="J17" i="72"/>
  <c r="Q17" i="72"/>
  <c r="I17" i="72"/>
  <c r="M18" i="87"/>
  <c r="K18" i="87"/>
  <c r="L18" i="87" s="1"/>
  <c r="I13" i="60"/>
  <c r="K13" i="60"/>
  <c r="J13" i="60"/>
  <c r="N13" i="60"/>
  <c r="P13" i="60"/>
  <c r="AA40" i="79"/>
  <c r="O28" i="67"/>
  <c r="V18" i="65"/>
  <c r="E16" i="74"/>
  <c r="M16" i="74"/>
  <c r="L15" i="64"/>
  <c r="I15" i="64"/>
  <c r="P15" i="64"/>
  <c r="Q15" i="64" s="1"/>
  <c r="P13" i="66"/>
  <c r="L13" i="66"/>
  <c r="O13" i="66"/>
  <c r="M13" i="66"/>
  <c r="Q13" i="66"/>
  <c r="K13" i="66"/>
  <c r="P18" i="65"/>
  <c r="U18" i="65"/>
  <c r="K20" i="87"/>
  <c r="L20" i="87"/>
  <c r="O18" i="65"/>
  <c r="I15" i="62"/>
  <c r="O19" i="66"/>
  <c r="K19" i="66"/>
  <c r="R19" i="66"/>
  <c r="N19" i="66"/>
  <c r="I13" i="64"/>
  <c r="N13" i="64"/>
  <c r="O13" i="64" s="1"/>
  <c r="P13" i="64"/>
  <c r="L13" i="64"/>
  <c r="R28" i="65"/>
  <c r="M19" i="66"/>
  <c r="M16" i="60"/>
  <c r="Q16" i="60"/>
  <c r="L16" i="60"/>
  <c r="N16" i="60"/>
  <c r="F16" i="74"/>
  <c r="G16" i="74" s="1"/>
  <c r="N13" i="68"/>
  <c r="U14" i="67"/>
  <c r="O14" i="67"/>
  <c r="J15" i="72"/>
  <c r="Q15" i="72"/>
  <c r="N15" i="72"/>
  <c r="L15" i="72"/>
  <c r="M15" i="72"/>
  <c r="O15" i="72"/>
  <c r="P15" i="72"/>
  <c r="K15" i="72"/>
  <c r="K14" i="64"/>
  <c r="AF34" i="79"/>
  <c r="AD34" i="79"/>
  <c r="C33" i="91"/>
  <c r="E33" i="91" s="1"/>
  <c r="H15" i="77"/>
  <c r="M15" i="77"/>
  <c r="F15" i="77"/>
  <c r="G15" i="77"/>
  <c r="AG28" i="79"/>
  <c r="AC26" i="20"/>
  <c r="AD26" i="20"/>
  <c r="Z26" i="20"/>
  <c r="X26" i="20"/>
  <c r="Y26" i="20"/>
  <c r="W26" i="20"/>
  <c r="AA26" i="20"/>
  <c r="V26" i="20"/>
  <c r="AB26" i="20"/>
  <c r="I22" i="72"/>
  <c r="N25" i="72"/>
  <c r="L25" i="72"/>
  <c r="K25" i="72"/>
  <c r="Q25" i="72"/>
  <c r="I25" i="72"/>
  <c r="R25" i="72"/>
  <c r="M25" i="72"/>
  <c r="O25" i="72"/>
  <c r="P25" i="72"/>
  <c r="J25" i="72"/>
  <c r="AF23" i="18"/>
  <c r="AI23" i="18"/>
  <c r="Z23" i="18"/>
  <c r="AD23" i="18"/>
  <c r="AE23" i="18" s="1"/>
  <c r="AG23" i="18"/>
  <c r="Y23" i="18"/>
  <c r="AH23" i="18"/>
  <c r="AA23" i="18"/>
  <c r="W23" i="18"/>
  <c r="AB23" i="18"/>
  <c r="X23" i="18"/>
  <c r="AC23" i="18"/>
  <c r="V23" i="18"/>
  <c r="AJ23" i="18"/>
  <c r="AD23" i="19"/>
  <c r="AE23" i="19"/>
  <c r="AA23" i="19"/>
  <c r="AB23" i="19"/>
  <c r="AC23" i="19"/>
  <c r="L18" i="60"/>
  <c r="J18" i="60"/>
  <c r="Q18" i="60"/>
  <c r="P18" i="60"/>
  <c r="I18" i="60"/>
  <c r="O18" i="60"/>
  <c r="K18" i="60"/>
  <c r="M18" i="60"/>
  <c r="N18" i="60"/>
  <c r="K16" i="64"/>
  <c r="AA46" i="79"/>
  <c r="AD26" i="19"/>
  <c r="AA26" i="19"/>
  <c r="AB26" i="19"/>
  <c r="AE26" i="19"/>
  <c r="AC26" i="19"/>
  <c r="Z24" i="18"/>
  <c r="AG24" i="18"/>
  <c r="AC24" i="18"/>
  <c r="AF24" i="18"/>
  <c r="W24" i="18"/>
  <c r="AB24" i="18"/>
  <c r="V24" i="18"/>
  <c r="Y24" i="18"/>
  <c r="AH24" i="18"/>
  <c r="AD24" i="18"/>
  <c r="AE24" i="18" s="1"/>
  <c r="AA24" i="18"/>
  <c r="X24" i="18"/>
  <c r="X24" i="22"/>
  <c r="AG24" i="22"/>
  <c r="AI24" i="22"/>
  <c r="AH24" i="22"/>
  <c r="Y24" i="22"/>
  <c r="W24" i="22"/>
  <c r="AB24" i="22"/>
  <c r="Z24" i="22"/>
  <c r="V24" i="22"/>
  <c r="I17" i="68"/>
  <c r="Q13" i="64"/>
  <c r="R13" i="64"/>
  <c r="I23" i="72"/>
  <c r="L23" i="72"/>
  <c r="R23" i="72"/>
  <c r="N23" i="72"/>
  <c r="Q23" i="72"/>
  <c r="P23" i="72"/>
  <c r="O23" i="72"/>
  <c r="J23" i="72"/>
  <c r="K23" i="72"/>
  <c r="M23" i="72"/>
  <c r="I17" i="62"/>
  <c r="J17" i="62"/>
  <c r="L24" i="72"/>
  <c r="I24" i="72"/>
  <c r="J24" i="72"/>
  <c r="R24" i="72"/>
  <c r="P24" i="72"/>
  <c r="Q24" i="72"/>
  <c r="N24" i="72"/>
  <c r="O24" i="72"/>
  <c r="K24" i="72"/>
  <c r="M24" i="72"/>
  <c r="N20" i="60"/>
  <c r="Q20" i="60"/>
  <c r="J20" i="60"/>
  <c r="P20" i="60"/>
  <c r="L20" i="60"/>
  <c r="M20" i="60"/>
  <c r="O20" i="60"/>
  <c r="I20" i="60"/>
  <c r="K20" i="60"/>
  <c r="N18" i="70"/>
  <c r="L18" i="70"/>
  <c r="M18" i="70"/>
  <c r="O27" i="72"/>
  <c r="R27" i="72"/>
  <c r="K27" i="72"/>
  <c r="N27" i="72"/>
  <c r="J27" i="72"/>
  <c r="M27" i="72"/>
  <c r="L27" i="72"/>
  <c r="P27" i="72"/>
  <c r="I27" i="72"/>
  <c r="Q27" i="72"/>
  <c r="K18" i="62"/>
  <c r="L18" i="62" s="1"/>
  <c r="O18" i="62"/>
  <c r="M18" i="62"/>
  <c r="P18" i="62"/>
  <c r="N18" i="62"/>
  <c r="J19" i="62"/>
  <c r="I19" i="62"/>
  <c r="I21" i="66"/>
  <c r="M21" i="66"/>
  <c r="N21" i="66"/>
  <c r="Q21" i="66"/>
  <c r="O21" i="66"/>
  <c r="L21" i="66"/>
  <c r="K21" i="66"/>
  <c r="P21" i="66"/>
  <c r="R21" i="66"/>
  <c r="J21" i="66"/>
  <c r="N19" i="64"/>
  <c r="O19" i="64" s="1"/>
  <c r="I19" i="64"/>
  <c r="J19" i="64"/>
  <c r="L19" i="64"/>
  <c r="M19" i="64"/>
  <c r="P19" i="64"/>
  <c r="I19" i="68"/>
  <c r="K19" i="68" s="1"/>
  <c r="C31" i="72"/>
  <c r="G31" i="72" s="1"/>
  <c r="K18" i="64"/>
  <c r="P26" i="72"/>
  <c r="K26" i="72"/>
  <c r="J26" i="72"/>
  <c r="O26" i="72"/>
  <c r="M26" i="72"/>
  <c r="N26" i="72"/>
  <c r="R26" i="72"/>
  <c r="Q26" i="72"/>
  <c r="I26" i="72"/>
  <c r="L26" i="72"/>
  <c r="R23" i="66"/>
  <c r="Q23" i="66"/>
  <c r="I23" i="66"/>
  <c r="N23" i="66"/>
  <c r="M23" i="66"/>
  <c r="J23" i="66"/>
  <c r="O23" i="66"/>
  <c r="P23" i="66"/>
  <c r="L23" i="66"/>
  <c r="K23" i="66"/>
  <c r="P22" i="60"/>
  <c r="J22" i="60"/>
  <c r="I22" i="60"/>
  <c r="L22" i="60"/>
  <c r="Q22" i="60"/>
  <c r="M22" i="60"/>
  <c r="K22" i="60"/>
  <c r="O22" i="60"/>
  <c r="N22" i="60"/>
  <c r="J21" i="64"/>
  <c r="N21" i="64"/>
  <c r="O21" i="64"/>
  <c r="I21" i="64"/>
  <c r="P21" i="64"/>
  <c r="R21" i="64" s="1"/>
  <c r="M21" i="64"/>
  <c r="L21" i="64"/>
  <c r="I21" i="62"/>
  <c r="J21" i="62"/>
  <c r="N20" i="70"/>
  <c r="L20" i="70"/>
  <c r="M20" i="70"/>
  <c r="I18" i="70"/>
  <c r="K18" i="70"/>
  <c r="J18" i="70"/>
  <c r="K20" i="64"/>
  <c r="J29" i="72"/>
  <c r="P29" i="72"/>
  <c r="K20" i="62"/>
  <c r="L20" i="62" s="1"/>
  <c r="O20" i="62"/>
  <c r="P20" i="62"/>
  <c r="N20" i="62"/>
  <c r="M20" i="62"/>
  <c r="I21" i="68"/>
  <c r="K21" i="68" s="1"/>
  <c r="K28" i="72"/>
  <c r="C31" i="48"/>
  <c r="C33" i="48" s="1"/>
  <c r="M21" i="68"/>
  <c r="K22" i="62"/>
  <c r="L22" i="62"/>
  <c r="P22" i="62"/>
  <c r="M22" i="62"/>
  <c r="N22" i="62"/>
  <c r="O22" i="62"/>
  <c r="J25" i="66"/>
  <c r="R25" i="66"/>
  <c r="K25" i="66"/>
  <c r="M25" i="66"/>
  <c r="N25" i="66"/>
  <c r="O25" i="66"/>
  <c r="I25" i="66"/>
  <c r="P25" i="66"/>
  <c r="L25" i="66"/>
  <c r="Q25" i="66"/>
  <c r="C31" i="66"/>
  <c r="G31" i="66" s="1"/>
  <c r="K20" i="70"/>
  <c r="I20" i="70"/>
  <c r="J20" i="70"/>
  <c r="O24" i="60"/>
  <c r="L24" i="60"/>
  <c r="K24" i="60"/>
  <c r="M24" i="60"/>
  <c r="P24" i="60"/>
  <c r="I24" i="60"/>
  <c r="J24" i="60"/>
  <c r="Q24" i="60"/>
  <c r="N24" i="60"/>
  <c r="Q21" i="64"/>
  <c r="K22" i="64"/>
  <c r="C30" i="66"/>
  <c r="I23" i="68"/>
  <c r="M22" i="70"/>
  <c r="L22" i="70"/>
  <c r="N22" i="70"/>
  <c r="J23" i="64"/>
  <c r="M23" i="64"/>
  <c r="P23" i="64"/>
  <c r="L23" i="64"/>
  <c r="I23" i="64"/>
  <c r="N23" i="64"/>
  <c r="O23" i="64" s="1"/>
  <c r="I23" i="62"/>
  <c r="J23" i="62"/>
  <c r="C31" i="60"/>
  <c r="N24" i="62"/>
  <c r="K24" i="62"/>
  <c r="L24" i="62" s="1"/>
  <c r="P24" i="62"/>
  <c r="O24" i="62"/>
  <c r="M24" i="62"/>
  <c r="L23" i="68"/>
  <c r="K23" i="68"/>
  <c r="J23" i="68"/>
  <c r="C30" i="62"/>
  <c r="F30" i="62" s="1"/>
  <c r="I22" i="70"/>
  <c r="J22" i="70"/>
  <c r="K22" i="70"/>
  <c r="I25" i="68"/>
  <c r="M25" i="68" s="1"/>
  <c r="M24" i="70"/>
  <c r="L24" i="70"/>
  <c r="N24" i="70"/>
  <c r="E30" i="66"/>
  <c r="H30" i="66" s="1"/>
  <c r="M29" i="66" s="1"/>
  <c r="K27" i="66"/>
  <c r="L27" i="66"/>
  <c r="J27" i="66"/>
  <c r="P27" i="66"/>
  <c r="R27" i="66"/>
  <c r="N27" i="66"/>
  <c r="I27" i="66"/>
  <c r="O27" i="66"/>
  <c r="Q27" i="66"/>
  <c r="M27" i="66"/>
  <c r="I26" i="60"/>
  <c r="P26" i="60"/>
  <c r="M26" i="60"/>
  <c r="O26" i="60"/>
  <c r="K26" i="60"/>
  <c r="Q26" i="60"/>
  <c r="J26" i="60"/>
  <c r="N26" i="60"/>
  <c r="L26" i="60"/>
  <c r="C30" i="64"/>
  <c r="K24" i="64"/>
  <c r="J25" i="64"/>
  <c r="M25" i="64"/>
  <c r="P25" i="64"/>
  <c r="R25" i="64" s="1"/>
  <c r="I25" i="64"/>
  <c r="N25" i="64"/>
  <c r="O25" i="64" s="1"/>
  <c r="L25" i="64"/>
  <c r="I25" i="62"/>
  <c r="J25" i="62"/>
  <c r="F30" i="64"/>
  <c r="G30" i="64"/>
  <c r="E30" i="64"/>
  <c r="H30" i="64" s="1"/>
  <c r="C31" i="68"/>
  <c r="K26" i="64"/>
  <c r="I24" i="70"/>
  <c r="K24" i="70"/>
  <c r="J24" i="70"/>
  <c r="J27" i="62"/>
  <c r="I27" i="62"/>
  <c r="P26" i="62"/>
  <c r="M26" i="62"/>
  <c r="K26" i="62"/>
  <c r="L26" i="62" s="1"/>
  <c r="O26" i="62"/>
  <c r="N26" i="62"/>
  <c r="C30" i="48"/>
  <c r="G30" i="48" s="1"/>
  <c r="C31" i="62"/>
  <c r="I27" i="68"/>
  <c r="C30" i="68"/>
  <c r="G30" i="68" s="1"/>
  <c r="G30" i="62"/>
  <c r="E30" i="62"/>
  <c r="H30" i="62" s="1"/>
  <c r="F31" i="60"/>
  <c r="G31" i="60"/>
  <c r="E31" i="60"/>
  <c r="H31" i="60" s="1"/>
  <c r="C31" i="70"/>
  <c r="G31" i="70" s="1"/>
  <c r="N25" i="68"/>
  <c r="L25" i="68"/>
  <c r="M26" i="70"/>
  <c r="N26" i="70"/>
  <c r="L26" i="70"/>
  <c r="G31" i="62"/>
  <c r="F31" i="62"/>
  <c r="E31" i="62"/>
  <c r="H31" i="62"/>
  <c r="C31" i="64"/>
  <c r="K26" i="70"/>
  <c r="I26" i="70"/>
  <c r="J26" i="70"/>
  <c r="C32" i="70"/>
  <c r="F32" i="70" s="1"/>
  <c r="O27" i="68"/>
  <c r="J27" i="68"/>
  <c r="C32" i="60"/>
  <c r="G32" i="60" s="1"/>
  <c r="F30" i="68"/>
  <c r="E30" i="68"/>
  <c r="H30" i="68" s="1"/>
  <c r="I29" i="68"/>
  <c r="F32" i="60"/>
  <c r="E32" i="60"/>
  <c r="H32" i="60" s="1"/>
  <c r="N30" i="70"/>
  <c r="M30" i="70"/>
  <c r="L30" i="70"/>
  <c r="E31" i="64"/>
  <c r="H31" i="64" s="1"/>
  <c r="F31" i="64"/>
  <c r="G31" i="64"/>
  <c r="K30" i="70"/>
  <c r="J30" i="70"/>
  <c r="I30" i="70"/>
  <c r="P27" i="68"/>
  <c r="M27" i="68"/>
  <c r="N27" i="68"/>
  <c r="K27" i="68"/>
  <c r="L27" i="68"/>
  <c r="F30" i="66"/>
  <c r="G30" i="66"/>
  <c r="G31" i="48"/>
  <c r="P28" i="72"/>
  <c r="Q28" i="72"/>
  <c r="L28" i="72"/>
  <c r="N28" i="72"/>
  <c r="O28" i="72"/>
  <c r="R28" i="72"/>
  <c r="I28" i="72"/>
  <c r="M28" i="72"/>
  <c r="F31" i="66"/>
  <c r="E31" i="66"/>
  <c r="H31" i="66" s="1"/>
  <c r="O19" i="68"/>
  <c r="P19" i="68"/>
  <c r="K30" i="60"/>
  <c r="J28" i="72"/>
  <c r="F31" i="72"/>
  <c r="E31" i="72"/>
  <c r="H31" i="72"/>
  <c r="Q19" i="64"/>
  <c r="R19" i="64"/>
  <c r="K25" i="68"/>
  <c r="L29" i="72"/>
  <c r="I29" i="72"/>
  <c r="R29" i="72"/>
  <c r="O29" i="72"/>
  <c r="K29" i="72"/>
  <c r="M29" i="72"/>
  <c r="N29" i="72"/>
  <c r="Q29" i="72"/>
  <c r="R23" i="64"/>
  <c r="Q23" i="64"/>
  <c r="M23" i="68"/>
  <c r="O23" i="68"/>
  <c r="AF40" i="79"/>
  <c r="AD40" i="79"/>
  <c r="AE40" i="79"/>
  <c r="N23" i="68"/>
  <c r="G15" i="87"/>
  <c r="H15" i="87"/>
  <c r="F15" i="87"/>
  <c r="M15" i="87"/>
  <c r="AE46" i="79"/>
  <c r="AD46" i="79"/>
  <c r="AF46" i="79"/>
  <c r="AC46" i="79"/>
  <c r="AG46" i="79"/>
  <c r="P23" i="68"/>
  <c r="AA52" i="79"/>
  <c r="C30" i="72"/>
  <c r="K28" i="64"/>
  <c r="AC40" i="79"/>
  <c r="AG40" i="79" s="1"/>
  <c r="R15" i="64"/>
  <c r="V28" i="65"/>
  <c r="T28" i="65"/>
  <c r="W28" i="65"/>
  <c r="O28" i="65"/>
  <c r="S28" i="65"/>
  <c r="Q28" i="65"/>
  <c r="P28" i="65"/>
  <c r="I17" i="74"/>
  <c r="K24" i="87"/>
  <c r="L24" i="87"/>
  <c r="U29" i="67"/>
  <c r="O29" i="67"/>
  <c r="T29" i="67"/>
  <c r="J17" i="63"/>
  <c r="L17" i="63"/>
  <c r="D19" i="63"/>
  <c r="F17" i="63"/>
  <c r="L31" i="79"/>
  <c r="L33" i="79"/>
  <c r="N33" i="79"/>
  <c r="P31" i="79"/>
  <c r="F37" i="79"/>
  <c r="F43" i="79" s="1"/>
  <c r="F49" i="79" s="1"/>
  <c r="S28" i="52"/>
  <c r="E28" i="52"/>
  <c r="E30" i="52" s="1"/>
  <c r="G28" i="52"/>
  <c r="I28" i="52"/>
  <c r="K28" i="52"/>
  <c r="K30" i="52" s="1"/>
  <c r="F28" i="52"/>
  <c r="C30" i="52"/>
  <c r="G18" i="63"/>
  <c r="J16" i="63"/>
  <c r="L16" i="63"/>
  <c r="I16" i="63"/>
  <c r="M16" i="63"/>
  <c r="F15" i="71"/>
  <c r="J15" i="71"/>
  <c r="L15" i="71"/>
  <c r="D17" i="71"/>
  <c r="J16" i="67"/>
  <c r="L16" i="67"/>
  <c r="G18" i="67"/>
  <c r="I16" i="67"/>
  <c r="M16" i="67" s="1"/>
  <c r="N16" i="67"/>
  <c r="J17" i="61"/>
  <c r="F17" i="61"/>
  <c r="D19" i="61"/>
  <c r="L17" i="61"/>
  <c r="G17" i="59"/>
  <c r="I15" i="59"/>
  <c r="M15" i="59" s="1"/>
  <c r="S21" i="57"/>
  <c r="N21" i="57"/>
  <c r="Q21" i="57"/>
  <c r="R21" i="57"/>
  <c r="W21" i="57"/>
  <c r="V21" i="57"/>
  <c r="J22" i="71"/>
  <c r="L22" i="71" s="1"/>
  <c r="I22" i="71"/>
  <c r="M22" i="71"/>
  <c r="G24" i="71"/>
  <c r="L14" i="59"/>
  <c r="F14" i="59"/>
  <c r="J14" i="59"/>
  <c r="D16" i="59"/>
  <c r="F16" i="59" s="1"/>
  <c r="K16" i="59" s="1"/>
  <c r="U26" i="52"/>
  <c r="X26" i="52"/>
  <c r="V26" i="52"/>
  <c r="Z26" i="52"/>
  <c r="I18" i="69"/>
  <c r="M18" i="69"/>
  <c r="J18" i="69"/>
  <c r="L18" i="69" s="1"/>
  <c r="G20" i="69"/>
  <c r="D19" i="73"/>
  <c r="J17" i="73"/>
  <c r="F17" i="73"/>
  <c r="L17" i="67"/>
  <c r="F17" i="67"/>
  <c r="J17" i="67"/>
  <c r="D19" i="67"/>
  <c r="J16" i="65"/>
  <c r="L16" i="65"/>
  <c r="I16" i="65"/>
  <c r="M16" i="65" s="1"/>
  <c r="N16" i="65" s="1"/>
  <c r="G16" i="82"/>
  <c r="F16" i="82"/>
  <c r="F15" i="82"/>
  <c r="E15" i="82"/>
  <c r="G15" i="82"/>
  <c r="I43" i="79"/>
  <c r="C49" i="79"/>
  <c r="G18" i="73"/>
  <c r="S23" i="57"/>
  <c r="W23" i="57"/>
  <c r="R23" i="57"/>
  <c r="N23" i="57"/>
  <c r="O23" i="57"/>
  <c r="V23" i="57"/>
  <c r="P23" i="57"/>
  <c r="V27" i="57"/>
  <c r="N27" i="57"/>
  <c r="U27" i="57"/>
  <c r="P27" i="57"/>
  <c r="T27" i="57"/>
  <c r="O27" i="57"/>
  <c r="R27" i="57"/>
  <c r="S20" i="57"/>
  <c r="U24" i="57"/>
  <c r="R28" i="57"/>
  <c r="W28" i="57"/>
  <c r="Q28" i="57"/>
  <c r="V28" i="57"/>
  <c r="O28" i="57"/>
  <c r="U28" i="57"/>
  <c r="N28" i="57"/>
  <c r="V31" i="57"/>
  <c r="N31" i="57"/>
  <c r="U31" i="57"/>
  <c r="T31" i="57"/>
  <c r="R31" i="57"/>
  <c r="O31" i="57"/>
  <c r="Q31" i="57"/>
  <c r="O43" i="79"/>
  <c r="F15" i="67"/>
  <c r="D17" i="65"/>
  <c r="E14" i="82"/>
  <c r="S34" i="79"/>
  <c r="S25" i="79"/>
  <c r="Q22" i="79"/>
  <c r="W22" i="79"/>
  <c r="S22" i="79"/>
  <c r="V25" i="79"/>
  <c r="R22" i="79"/>
  <c r="AJ28" i="18"/>
  <c r="AI28" i="18"/>
  <c r="AB27" i="19"/>
  <c r="AD27" i="19"/>
  <c r="AA27" i="19"/>
  <c r="AE27" i="19"/>
  <c r="AC27" i="19"/>
  <c r="AA30" i="19"/>
  <c r="AE30" i="19"/>
  <c r="AC30" i="19"/>
  <c r="AD30" i="19"/>
  <c r="AB30" i="19"/>
  <c r="K15" i="67"/>
  <c r="M15" i="67"/>
  <c r="N15" i="67"/>
  <c r="S22" i="71"/>
  <c r="T22" i="71"/>
  <c r="R22" i="71"/>
  <c r="O22" i="71"/>
  <c r="V22" i="71"/>
  <c r="P22" i="71"/>
  <c r="N22" i="71"/>
  <c r="W22" i="71"/>
  <c r="Q22" i="71"/>
  <c r="U22" i="71"/>
  <c r="T16" i="63"/>
  <c r="U16" i="63"/>
  <c r="V16" i="63"/>
  <c r="Q16" i="63"/>
  <c r="S16" i="63"/>
  <c r="R16" i="63"/>
  <c r="N16" i="63"/>
  <c r="P16" i="63"/>
  <c r="O16" i="63"/>
  <c r="W16" i="63"/>
  <c r="U28" i="52"/>
  <c r="Z28" i="52"/>
  <c r="T28" i="52"/>
  <c r="W28" i="52"/>
  <c r="Y28" i="52"/>
  <c r="X28" i="52"/>
  <c r="V28" i="52"/>
  <c r="L37" i="79"/>
  <c r="L39" i="79" s="1"/>
  <c r="N39" i="79" s="1"/>
  <c r="F19" i="63"/>
  <c r="D21" i="63"/>
  <c r="L19" i="63"/>
  <c r="J19" i="63"/>
  <c r="G20" i="73"/>
  <c r="J18" i="73"/>
  <c r="L18" i="73" s="1"/>
  <c r="I18" i="73"/>
  <c r="M18" i="73" s="1"/>
  <c r="R16" i="65"/>
  <c r="Q16" i="65"/>
  <c r="O16" i="65"/>
  <c r="V16" i="65"/>
  <c r="P16" i="65"/>
  <c r="U16" i="65"/>
  <c r="W16" i="65"/>
  <c r="S16" i="65"/>
  <c r="T16" i="65"/>
  <c r="F19" i="73"/>
  <c r="D21" i="73"/>
  <c r="J19" i="73"/>
  <c r="L19" i="73"/>
  <c r="T16" i="67"/>
  <c r="S16" i="67"/>
  <c r="O16" i="67"/>
  <c r="U16" i="67"/>
  <c r="Q16" i="67"/>
  <c r="P16" i="67"/>
  <c r="R16" i="67"/>
  <c r="Z23" i="50"/>
  <c r="V23" i="50"/>
  <c r="AB23" i="50"/>
  <c r="AA23" i="50"/>
  <c r="Y23" i="50"/>
  <c r="W23" i="50"/>
  <c r="X23" i="50"/>
  <c r="AD27" i="18"/>
  <c r="AE27" i="18" s="1"/>
  <c r="AI27" i="18"/>
  <c r="AG27" i="18"/>
  <c r="W27" i="18"/>
  <c r="X27" i="18"/>
  <c r="AA27" i="18"/>
  <c r="AJ27" i="18"/>
  <c r="V27" i="18"/>
  <c r="Z27" i="18"/>
  <c r="AB27" i="18"/>
  <c r="AH27" i="18"/>
  <c r="AF27" i="18"/>
  <c r="Y27" i="18"/>
  <c r="AC27" i="18"/>
  <c r="M31" i="72"/>
  <c r="R31" i="72"/>
  <c r="K31" i="72"/>
  <c r="N31" i="72"/>
  <c r="Q31" i="72"/>
  <c r="L31" i="72"/>
  <c r="I31" i="72"/>
  <c r="J31" i="72"/>
  <c r="P31" i="72"/>
  <c r="O31" i="72"/>
  <c r="D19" i="65"/>
  <c r="F17" i="65"/>
  <c r="J17" i="65"/>
  <c r="L17" i="65"/>
  <c r="Q18" i="69"/>
  <c r="O18" i="69"/>
  <c r="S18" i="69"/>
  <c r="P18" i="69"/>
  <c r="R18" i="69"/>
  <c r="N18" i="69"/>
  <c r="C55" i="79"/>
  <c r="O49" i="79"/>
  <c r="I49" i="79"/>
  <c r="J49" i="79"/>
  <c r="F19" i="61"/>
  <c r="J19" i="61"/>
  <c r="L19" i="61"/>
  <c r="D21" i="61"/>
  <c r="I18" i="67"/>
  <c r="M18" i="67"/>
  <c r="N18" i="67"/>
  <c r="J18" i="67"/>
  <c r="L18" i="67"/>
  <c r="G20" i="67"/>
  <c r="G20" i="63"/>
  <c r="J20" i="63" s="1"/>
  <c r="L20" i="63" s="1"/>
  <c r="J18" i="63"/>
  <c r="L18" i="63" s="1"/>
  <c r="I18" i="63"/>
  <c r="M18" i="63"/>
  <c r="M27" i="64"/>
  <c r="P27" i="64"/>
  <c r="I27" i="64"/>
  <c r="L27" i="64"/>
  <c r="N27" i="64"/>
  <c r="O27" i="64" s="1"/>
  <c r="J27" i="64"/>
  <c r="K17" i="73"/>
  <c r="M17" i="73"/>
  <c r="T43" i="79"/>
  <c r="W43" i="79"/>
  <c r="V43" i="79"/>
  <c r="R43" i="79"/>
  <c r="Q43" i="79"/>
  <c r="U43" i="79"/>
  <c r="S43" i="79"/>
  <c r="J19" i="67"/>
  <c r="D21" i="67"/>
  <c r="F19" i="67"/>
  <c r="L19" i="67"/>
  <c r="J16" i="59"/>
  <c r="P15" i="59"/>
  <c r="Q15" i="59"/>
  <c r="V15" i="59"/>
  <c r="R15" i="59"/>
  <c r="T15" i="59"/>
  <c r="U15" i="59"/>
  <c r="O15" i="59"/>
  <c r="N15" i="59"/>
  <c r="W15" i="59"/>
  <c r="S15" i="59"/>
  <c r="K17" i="61"/>
  <c r="M17" i="61"/>
  <c r="S30" i="52"/>
  <c r="I30" i="52"/>
  <c r="L30" i="52"/>
  <c r="G30" i="52"/>
  <c r="F30" i="52"/>
  <c r="C32" i="52"/>
  <c r="M28" i="70"/>
  <c r="N28" i="70"/>
  <c r="L28" i="70"/>
  <c r="I24" i="71"/>
  <c r="M24" i="71"/>
  <c r="G26" i="71"/>
  <c r="J24" i="71"/>
  <c r="L24" i="71"/>
  <c r="I19" i="74"/>
  <c r="J17" i="74"/>
  <c r="M17" i="74"/>
  <c r="K17" i="74"/>
  <c r="L17" i="74"/>
  <c r="I17" i="59"/>
  <c r="M17" i="59"/>
  <c r="G19" i="59"/>
  <c r="J17" i="59"/>
  <c r="L17" i="59"/>
  <c r="F17" i="71"/>
  <c r="D19" i="71"/>
  <c r="L17" i="71"/>
  <c r="J17" i="71"/>
  <c r="P28" i="62"/>
  <c r="N28" i="62"/>
  <c r="M28" i="62"/>
  <c r="O28" i="62"/>
  <c r="K28" i="62"/>
  <c r="L28" i="62" s="1"/>
  <c r="G30" i="72"/>
  <c r="F30" i="72"/>
  <c r="E30" i="72"/>
  <c r="H30" i="72" s="1"/>
  <c r="K15" i="71"/>
  <c r="M15" i="71"/>
  <c r="K17" i="63"/>
  <c r="M17" i="63"/>
  <c r="K17" i="67"/>
  <c r="M17" i="67"/>
  <c r="N17" i="67" s="1"/>
  <c r="G22" i="69"/>
  <c r="J22" i="69" s="1"/>
  <c r="L22" i="69" s="1"/>
  <c r="I20" i="69"/>
  <c r="M20" i="69" s="1"/>
  <c r="J20" i="69"/>
  <c r="L20" i="69"/>
  <c r="M14" i="59"/>
  <c r="K14" i="59"/>
  <c r="AD52" i="79"/>
  <c r="AC52" i="79"/>
  <c r="AG52" i="79" s="1"/>
  <c r="AA58" i="79"/>
  <c r="AE52" i="79"/>
  <c r="AF52" i="79"/>
  <c r="Q28" i="60"/>
  <c r="P28" i="60"/>
  <c r="K28" i="60"/>
  <c r="J28" i="60"/>
  <c r="O28" i="60"/>
  <c r="L28" i="60"/>
  <c r="I28" i="60"/>
  <c r="M28" i="60"/>
  <c r="N28" i="60"/>
  <c r="AC31" i="19"/>
  <c r="AA31" i="19"/>
  <c r="AE31" i="19"/>
  <c r="AB31" i="19"/>
  <c r="AD31" i="19"/>
  <c r="AG32" i="22"/>
  <c r="AC58" i="79"/>
  <c r="AG58" i="79" s="1"/>
  <c r="AA64" i="79"/>
  <c r="AE58" i="79"/>
  <c r="AF58" i="79"/>
  <c r="AD58" i="79"/>
  <c r="I19" i="59"/>
  <c r="M19" i="59" s="1"/>
  <c r="J19" i="59"/>
  <c r="L19" i="59"/>
  <c r="G21" i="59"/>
  <c r="U17" i="61"/>
  <c r="S17" i="61"/>
  <c r="R17" i="61"/>
  <c r="T17" i="61"/>
  <c r="O17" i="61"/>
  <c r="N17" i="61"/>
  <c r="P17" i="61"/>
  <c r="Q17" i="61" s="1"/>
  <c r="R27" i="64"/>
  <c r="Q27" i="64"/>
  <c r="G22" i="63"/>
  <c r="J21" i="61"/>
  <c r="F21" i="61"/>
  <c r="L21" i="61"/>
  <c r="D23" i="61"/>
  <c r="D23" i="63"/>
  <c r="L21" i="63"/>
  <c r="F21" i="63"/>
  <c r="K21" i="63" s="1"/>
  <c r="J21" i="63"/>
  <c r="AB27" i="50"/>
  <c r="W27" i="50"/>
  <c r="Z27" i="50"/>
  <c r="Y27" i="50"/>
  <c r="V27" i="50"/>
  <c r="AA27" i="50"/>
  <c r="X27" i="50"/>
  <c r="R14" i="59"/>
  <c r="O14" i="59"/>
  <c r="T14" i="59"/>
  <c r="U14" i="59"/>
  <c r="V14" i="59"/>
  <c r="Q14" i="59"/>
  <c r="N14" i="59"/>
  <c r="P14" i="59"/>
  <c r="S14" i="59"/>
  <c r="W14" i="59"/>
  <c r="I32" i="52"/>
  <c r="E32" i="52"/>
  <c r="E34" i="52" s="1"/>
  <c r="C34" i="52"/>
  <c r="G32" i="52"/>
  <c r="F32" i="52"/>
  <c r="S32" i="52"/>
  <c r="I20" i="67"/>
  <c r="M20" i="67"/>
  <c r="N20" i="67"/>
  <c r="J20" i="67"/>
  <c r="L20" i="67"/>
  <c r="G22" i="67"/>
  <c r="J19" i="71"/>
  <c r="L19" i="71"/>
  <c r="F19" i="71"/>
  <c r="D21" i="71"/>
  <c r="C61" i="79"/>
  <c r="J55" i="79"/>
  <c r="O55" i="79"/>
  <c r="I55" i="79"/>
  <c r="K19" i="73"/>
  <c r="M19" i="73"/>
  <c r="T17" i="67"/>
  <c r="P17" i="67"/>
  <c r="AB32" i="19"/>
  <c r="AC32" i="19"/>
  <c r="AA32" i="19"/>
  <c r="AE32" i="19"/>
  <c r="AD32" i="19"/>
  <c r="M17" i="71"/>
  <c r="K17" i="71"/>
  <c r="X32" i="21"/>
  <c r="AC32" i="21"/>
  <c r="AE32" i="21"/>
  <c r="U18" i="67"/>
  <c r="T18" i="67"/>
  <c r="S18" i="67"/>
  <c r="O18" i="67"/>
  <c r="Q18" i="67"/>
  <c r="P18" i="67"/>
  <c r="R18" i="67"/>
  <c r="K19" i="61"/>
  <c r="M19" i="61"/>
  <c r="D23" i="73"/>
  <c r="J21" i="73"/>
  <c r="F21" i="73"/>
  <c r="L21" i="73"/>
  <c r="M19" i="63"/>
  <c r="K19" i="63"/>
  <c r="I21" i="74"/>
  <c r="K19" i="74"/>
  <c r="L19" i="74"/>
  <c r="J19" i="74"/>
  <c r="M19" i="74"/>
  <c r="J26" i="71"/>
  <c r="L26" i="71" s="1"/>
  <c r="I26" i="71"/>
  <c r="M26" i="71"/>
  <c r="M19" i="67"/>
  <c r="N19" i="67"/>
  <c r="K19" i="67"/>
  <c r="W31" i="18"/>
  <c r="AA31" i="18"/>
  <c r="AC31" i="18"/>
  <c r="AG31" i="18"/>
  <c r="AH31" i="18"/>
  <c r="X31" i="18"/>
  <c r="AA34" i="19"/>
  <c r="N17" i="59"/>
  <c r="T17" i="59"/>
  <c r="U17" i="59"/>
  <c r="W17" i="59"/>
  <c r="Q17" i="59"/>
  <c r="P17" i="59"/>
  <c r="O17" i="59"/>
  <c r="V17" i="59"/>
  <c r="S17" i="59"/>
  <c r="R17" i="59"/>
  <c r="S49" i="79"/>
  <c r="R49" i="79"/>
  <c r="W49" i="79"/>
  <c r="Q49" i="79"/>
  <c r="V49" i="79"/>
  <c r="U49" i="79"/>
  <c r="T49" i="79"/>
  <c r="AH34" i="18"/>
  <c r="W34" i="18"/>
  <c r="AG34" i="18"/>
  <c r="X34" i="18"/>
  <c r="AD34" i="18"/>
  <c r="AC34" i="18"/>
  <c r="AF34" i="18"/>
  <c r="Z34" i="18"/>
  <c r="Y34" i="18"/>
  <c r="AA34" i="18"/>
  <c r="V34" i="18"/>
  <c r="AJ34" i="18"/>
  <c r="AB34" i="18"/>
  <c r="AI34" i="18"/>
  <c r="S17" i="63"/>
  <c r="N17" i="63"/>
  <c r="P17" i="63"/>
  <c r="U17" i="63"/>
  <c r="W17" i="63"/>
  <c r="T17" i="63"/>
  <c r="R17" i="63"/>
  <c r="Q17" i="63"/>
  <c r="O17" i="63"/>
  <c r="V17" i="63"/>
  <c r="R24" i="71"/>
  <c r="W24" i="71"/>
  <c r="P24" i="71"/>
  <c r="T24" i="71"/>
  <c r="U24" i="71"/>
  <c r="N24" i="71"/>
  <c r="V24" i="71"/>
  <c r="Q24" i="71"/>
  <c r="S24" i="71"/>
  <c r="O24" i="71"/>
  <c r="J28" i="70"/>
  <c r="K28" i="70"/>
  <c r="I28" i="70"/>
  <c r="V30" i="52"/>
  <c r="Y30" i="52"/>
  <c r="W30" i="52"/>
  <c r="U30" i="52"/>
  <c r="Z30" i="52"/>
  <c r="T30" i="52"/>
  <c r="X30" i="52"/>
  <c r="M16" i="59"/>
  <c r="J21" i="67"/>
  <c r="L21" i="67"/>
  <c r="D23" i="67"/>
  <c r="F21" i="67"/>
  <c r="K17" i="65"/>
  <c r="M17" i="65"/>
  <c r="N17" i="65" s="1"/>
  <c r="P43" i="79"/>
  <c r="L43" i="79"/>
  <c r="L45" i="79" s="1"/>
  <c r="N45" i="79" s="1"/>
  <c r="P15" i="67"/>
  <c r="O15" i="67"/>
  <c r="R15" i="67"/>
  <c r="T15" i="67"/>
  <c r="S15" i="67"/>
  <c r="U15" i="67"/>
  <c r="Q15" i="67"/>
  <c r="S15" i="71"/>
  <c r="R15" i="71"/>
  <c r="V15" i="71"/>
  <c r="Q15" i="71"/>
  <c r="U15" i="71"/>
  <c r="P15" i="71"/>
  <c r="O15" i="71"/>
  <c r="N15" i="71"/>
  <c r="W15" i="71"/>
  <c r="T15" i="71"/>
  <c r="R20" i="69"/>
  <c r="Q20" i="69"/>
  <c r="G29" i="76"/>
  <c r="D30" i="76"/>
  <c r="W18" i="63"/>
  <c r="P18" i="63"/>
  <c r="O18" i="63"/>
  <c r="R18" i="63"/>
  <c r="N18" i="63"/>
  <c r="T18" i="63"/>
  <c r="V18" i="63"/>
  <c r="U18" i="63"/>
  <c r="Q18" i="63"/>
  <c r="S18" i="63"/>
  <c r="L19" i="65"/>
  <c r="D21" i="65"/>
  <c r="F19" i="65"/>
  <c r="J19" i="65"/>
  <c r="J20" i="73"/>
  <c r="L20" i="73"/>
  <c r="I20" i="73"/>
  <c r="M20" i="73"/>
  <c r="G22" i="73"/>
  <c r="Y36" i="50"/>
  <c r="W36" i="50"/>
  <c r="V36" i="50"/>
  <c r="AB36" i="50"/>
  <c r="AA36" i="50"/>
  <c r="X36" i="50"/>
  <c r="Z36" i="50"/>
  <c r="Y40" i="50"/>
  <c r="W36" i="18"/>
  <c r="AI36" i="18"/>
  <c r="AD36" i="18"/>
  <c r="AE36" i="18"/>
  <c r="AB36" i="18"/>
  <c r="AJ36" i="18"/>
  <c r="V36" i="18"/>
  <c r="AA36" i="18"/>
  <c r="Z36" i="18"/>
  <c r="AH36" i="18"/>
  <c r="AF36" i="18"/>
  <c r="X36" i="18"/>
  <c r="Y36" i="18"/>
  <c r="AG36" i="18"/>
  <c r="AC36" i="18"/>
  <c r="AD35" i="19"/>
  <c r="AB35" i="19"/>
  <c r="AE35" i="19"/>
  <c r="AA35" i="19"/>
  <c r="AC35" i="19"/>
  <c r="Y36" i="22"/>
  <c r="AG36" i="22"/>
  <c r="X36" i="22"/>
  <c r="AB36" i="22"/>
  <c r="AH36" i="22"/>
  <c r="V36" i="22"/>
  <c r="W36" i="22"/>
  <c r="Z36" i="22"/>
  <c r="AI36" i="22"/>
  <c r="F21" i="65"/>
  <c r="L21" i="65"/>
  <c r="J21" i="65"/>
  <c r="D23" i="65"/>
  <c r="D33" i="76"/>
  <c r="F33" i="76"/>
  <c r="F30" i="76"/>
  <c r="J23" i="67"/>
  <c r="F23" i="67"/>
  <c r="D25" i="67"/>
  <c r="L23" i="67"/>
  <c r="D25" i="73"/>
  <c r="L23" i="73"/>
  <c r="J23" i="73"/>
  <c r="F23" i="73"/>
  <c r="S20" i="67"/>
  <c r="T20" i="67"/>
  <c r="R20" i="67"/>
  <c r="Q20" i="67"/>
  <c r="O20" i="67"/>
  <c r="U20" i="67"/>
  <c r="P20" i="67"/>
  <c r="J22" i="63"/>
  <c r="L22" i="63"/>
  <c r="G24" i="63"/>
  <c r="I22" i="63"/>
  <c r="M22" i="63"/>
  <c r="P22" i="63" s="1"/>
  <c r="K19" i="65"/>
  <c r="M19" i="65"/>
  <c r="N19" i="65" s="1"/>
  <c r="I22" i="67"/>
  <c r="M22" i="67"/>
  <c r="N22" i="67" s="1"/>
  <c r="G24" i="67"/>
  <c r="J22" i="67"/>
  <c r="L22" i="67" s="1"/>
  <c r="K21" i="67"/>
  <c r="M21" i="67"/>
  <c r="N21" i="67"/>
  <c r="C67" i="79"/>
  <c r="J61" i="79"/>
  <c r="O61" i="79"/>
  <c r="I61" i="79"/>
  <c r="Y38" i="18"/>
  <c r="V38" i="18"/>
  <c r="AD38" i="18"/>
  <c r="AH38" i="18"/>
  <c r="AJ38" i="18"/>
  <c r="AA38" i="18"/>
  <c r="X38" i="18"/>
  <c r="AF38" i="18"/>
  <c r="AG38" i="18"/>
  <c r="AC38" i="18"/>
  <c r="AI38" i="18"/>
  <c r="W38" i="18"/>
  <c r="AB38" i="18"/>
  <c r="Z38" i="18"/>
  <c r="I29" i="76"/>
  <c r="P29" i="76"/>
  <c r="G32" i="76"/>
  <c r="J29" i="76"/>
  <c r="K29" i="76" s="1"/>
  <c r="P49" i="79"/>
  <c r="L49" i="79"/>
  <c r="L51" i="79" s="1"/>
  <c r="N51" i="79" s="1"/>
  <c r="F55" i="79"/>
  <c r="W17" i="65"/>
  <c r="S17" i="65"/>
  <c r="U17" i="65"/>
  <c r="R17" i="65"/>
  <c r="V17" i="65"/>
  <c r="Q17" i="65"/>
  <c r="P17" i="65"/>
  <c r="T17" i="65"/>
  <c r="O17" i="65"/>
  <c r="Q19" i="67"/>
  <c r="P19" i="67"/>
  <c r="R19" i="67"/>
  <c r="S19" i="67"/>
  <c r="O19" i="67"/>
  <c r="T19" i="67"/>
  <c r="U19" i="67"/>
  <c r="AE36" i="19"/>
  <c r="AD36" i="19"/>
  <c r="AC36" i="19"/>
  <c r="AB36" i="19"/>
  <c r="AA36" i="19"/>
  <c r="D23" i="71"/>
  <c r="L21" i="71"/>
  <c r="F21" i="71"/>
  <c r="J21" i="71"/>
  <c r="Z32" i="52"/>
  <c r="T32" i="52"/>
  <c r="X32" i="52"/>
  <c r="W32" i="52"/>
  <c r="V32" i="52"/>
  <c r="Y32" i="52"/>
  <c r="U32" i="52"/>
  <c r="M21" i="63"/>
  <c r="Y31" i="50"/>
  <c r="Z31" i="50"/>
  <c r="W31" i="50"/>
  <c r="V31" i="50"/>
  <c r="AA31" i="50"/>
  <c r="AB31" i="50"/>
  <c r="X31" i="50"/>
  <c r="J22" i="73"/>
  <c r="L22" i="73" s="1"/>
  <c r="I22" i="73"/>
  <c r="M22" i="73"/>
  <c r="G24" i="73"/>
  <c r="T26" i="71"/>
  <c r="P26" i="71"/>
  <c r="N26" i="71"/>
  <c r="O26" i="71"/>
  <c r="S26" i="71"/>
  <c r="W26" i="71"/>
  <c r="V26" i="71"/>
  <c r="R26" i="71"/>
  <c r="Q26" i="71"/>
  <c r="U26" i="71"/>
  <c r="R19" i="61"/>
  <c r="O19" i="61"/>
  <c r="N19" i="61"/>
  <c r="P19" i="61"/>
  <c r="Q19" i="61" s="1"/>
  <c r="T19" i="61"/>
  <c r="U19" i="61"/>
  <c r="S19" i="61"/>
  <c r="M19" i="71"/>
  <c r="K19" i="71"/>
  <c r="W55" i="79"/>
  <c r="V55" i="79"/>
  <c r="U55" i="79"/>
  <c r="Q55" i="79"/>
  <c r="S55" i="79"/>
  <c r="R55" i="79"/>
  <c r="T55" i="79"/>
  <c r="K21" i="74"/>
  <c r="L21" i="74" s="1"/>
  <c r="I23" i="74"/>
  <c r="J21" i="74"/>
  <c r="M21" i="74"/>
  <c r="K21" i="73"/>
  <c r="M21" i="73"/>
  <c r="L32" i="52"/>
  <c r="K32" i="52"/>
  <c r="K34" i="52"/>
  <c r="AH35" i="18"/>
  <c r="AC35" i="18"/>
  <c r="AA35" i="18"/>
  <c r="Y35" i="18"/>
  <c r="AB35" i="18"/>
  <c r="Z35" i="18"/>
  <c r="AF35" i="18"/>
  <c r="AI35" i="18"/>
  <c r="V35" i="18"/>
  <c r="AJ35" i="18"/>
  <c r="AG35" i="18"/>
  <c r="AD35" i="18"/>
  <c r="AE35" i="18" s="1"/>
  <c r="W35" i="18"/>
  <c r="X35" i="18"/>
  <c r="P16" i="59"/>
  <c r="S16" i="59"/>
  <c r="Q16" i="59"/>
  <c r="R16" i="59"/>
  <c r="W16" i="59"/>
  <c r="V16" i="59"/>
  <c r="N16" i="59"/>
  <c r="O16" i="59"/>
  <c r="T16" i="59"/>
  <c r="U16" i="59"/>
  <c r="J23" i="63"/>
  <c r="D25" i="63"/>
  <c r="L23" i="63"/>
  <c r="F23" i="63"/>
  <c r="D25" i="61"/>
  <c r="L23" i="61"/>
  <c r="F23" i="61"/>
  <c r="K23" i="61" s="1"/>
  <c r="J23" i="61"/>
  <c r="AF64" i="79"/>
  <c r="AC64" i="79"/>
  <c r="AG64" i="79"/>
  <c r="AE64" i="79"/>
  <c r="AA70" i="79"/>
  <c r="AD64" i="79"/>
  <c r="V19" i="59"/>
  <c r="W19" i="59"/>
  <c r="R19" i="59"/>
  <c r="P19" i="59"/>
  <c r="Q19" i="59"/>
  <c r="O19" i="59"/>
  <c r="N19" i="59"/>
  <c r="S19" i="59"/>
  <c r="T19" i="59"/>
  <c r="U19" i="59"/>
  <c r="AA36" i="21"/>
  <c r="AD36" i="21"/>
  <c r="X36" i="21"/>
  <c r="AE36" i="21"/>
  <c r="AC36" i="21"/>
  <c r="W36" i="21"/>
  <c r="AB36" i="21"/>
  <c r="V36" i="21"/>
  <c r="Z36" i="21"/>
  <c r="Y36" i="21"/>
  <c r="O19" i="63"/>
  <c r="T19" i="63"/>
  <c r="Q19" i="63"/>
  <c r="V19" i="63"/>
  <c r="W19" i="63"/>
  <c r="U19" i="63"/>
  <c r="N19" i="63"/>
  <c r="S19" i="63"/>
  <c r="R19" i="63"/>
  <c r="P19" i="63"/>
  <c r="R17" i="71"/>
  <c r="W17" i="71"/>
  <c r="T17" i="71"/>
  <c r="V17" i="71"/>
  <c r="P17" i="71"/>
  <c r="N17" i="71"/>
  <c r="S17" i="71"/>
  <c r="Q17" i="71"/>
  <c r="U17" i="71"/>
  <c r="O17" i="71"/>
  <c r="G34" i="52"/>
  <c r="F34" i="52"/>
  <c r="S34" i="52"/>
  <c r="I34" i="52"/>
  <c r="L34" i="52"/>
  <c r="C36" i="52"/>
  <c r="I21" i="59"/>
  <c r="M21" i="59"/>
  <c r="J21" i="59"/>
  <c r="L21" i="59"/>
  <c r="G23" i="59"/>
  <c r="P52" i="50"/>
  <c r="S52" i="50" s="1"/>
  <c r="W40" i="18"/>
  <c r="AB39" i="19"/>
  <c r="V38" i="22"/>
  <c r="V42" i="22"/>
  <c r="Y40" i="21"/>
  <c r="AC40" i="21"/>
  <c r="AE40" i="21"/>
  <c r="V40" i="21"/>
  <c r="W40" i="21"/>
  <c r="AA40" i="21"/>
  <c r="AD40" i="21"/>
  <c r="AB40" i="21"/>
  <c r="X40" i="21"/>
  <c r="Z40" i="21"/>
  <c r="W35" i="50"/>
  <c r="AA35" i="50"/>
  <c r="X35" i="50"/>
  <c r="V35" i="50"/>
  <c r="Y35" i="50"/>
  <c r="AB35" i="50"/>
  <c r="Z35" i="50"/>
  <c r="U21" i="63"/>
  <c r="W21" i="63"/>
  <c r="J25" i="67"/>
  <c r="F25" i="67"/>
  <c r="D27" i="67"/>
  <c r="L25" i="67"/>
  <c r="L25" i="63"/>
  <c r="J25" i="63"/>
  <c r="F25" i="63"/>
  <c r="D27" i="63"/>
  <c r="F53" i="21"/>
  <c r="I25" i="74"/>
  <c r="J23" i="74"/>
  <c r="M23" i="74"/>
  <c r="K23" i="74"/>
  <c r="L23" i="74" s="1"/>
  <c r="R61" i="79"/>
  <c r="Q61" i="79"/>
  <c r="W61" i="79"/>
  <c r="U61" i="79"/>
  <c r="T61" i="79"/>
  <c r="V61" i="79"/>
  <c r="S61" i="79"/>
  <c r="M23" i="67"/>
  <c r="N23" i="67" s="1"/>
  <c r="K23" i="67"/>
  <c r="K23" i="73"/>
  <c r="M23" i="73"/>
  <c r="I24" i="73"/>
  <c r="M24" i="73" s="1"/>
  <c r="G26" i="73"/>
  <c r="J24" i="73"/>
  <c r="L24" i="73"/>
  <c r="J23" i="71"/>
  <c r="D25" i="71"/>
  <c r="J24" i="67"/>
  <c r="L24" i="67" s="1"/>
  <c r="I24" i="67"/>
  <c r="M24" i="67"/>
  <c r="N24" i="67" s="1"/>
  <c r="G26" i="67"/>
  <c r="F25" i="73"/>
  <c r="L25" i="73"/>
  <c r="J25" i="73"/>
  <c r="D27" i="73"/>
  <c r="P33" i="76"/>
  <c r="J33" i="76"/>
  <c r="K33" i="76" s="1"/>
  <c r="K23" i="63"/>
  <c r="M23" i="63"/>
  <c r="C73" i="79"/>
  <c r="J67" i="79"/>
  <c r="I67" i="79"/>
  <c r="O67" i="79"/>
  <c r="J23" i="65"/>
  <c r="D25" i="65"/>
  <c r="F23" i="65"/>
  <c r="L23" i="65"/>
  <c r="M23" i="61"/>
  <c r="Y34" i="52"/>
  <c r="X34" i="52"/>
  <c r="W34" i="52"/>
  <c r="U34" i="52"/>
  <c r="Z34" i="52"/>
  <c r="T34" i="52"/>
  <c r="V34" i="52"/>
  <c r="AE70" i="79"/>
  <c r="AD70" i="79"/>
  <c r="AC70" i="79"/>
  <c r="AG70" i="79"/>
  <c r="AF70" i="79"/>
  <c r="S19" i="71"/>
  <c r="Q19" i="71"/>
  <c r="V19" i="71"/>
  <c r="U19" i="71"/>
  <c r="O19" i="71"/>
  <c r="P19" i="71"/>
  <c r="N19" i="71"/>
  <c r="R19" i="71"/>
  <c r="W19" i="71"/>
  <c r="T19" i="71"/>
  <c r="P22" i="67"/>
  <c r="S22" i="67"/>
  <c r="T22" i="67"/>
  <c r="Q22" i="67"/>
  <c r="R22" i="67"/>
  <c r="I36" i="52"/>
  <c r="S36" i="52"/>
  <c r="E36" i="52"/>
  <c r="E38" i="52"/>
  <c r="C38" i="52"/>
  <c r="G36" i="52"/>
  <c r="F36" i="52"/>
  <c r="AC40" i="19"/>
  <c r="AE40" i="19"/>
  <c r="AB40" i="19"/>
  <c r="AA40" i="19"/>
  <c r="AD40" i="19"/>
  <c r="AF42" i="18"/>
  <c r="X42" i="18"/>
  <c r="AA42" i="18"/>
  <c r="AJ42" i="18"/>
  <c r="AG42" i="18"/>
  <c r="W42" i="18"/>
  <c r="AH42" i="18"/>
  <c r="AB42" i="18"/>
  <c r="V42" i="18"/>
  <c r="Z42" i="18"/>
  <c r="AI42" i="18"/>
  <c r="Y42" i="18"/>
  <c r="AD42" i="18"/>
  <c r="AC42" i="18"/>
  <c r="J24" i="63"/>
  <c r="L24" i="63" s="1"/>
  <c r="G26" i="63"/>
  <c r="I24" i="63"/>
  <c r="M24" i="63" s="1"/>
  <c r="S21" i="59"/>
  <c r="W21" i="59"/>
  <c r="P21" i="59"/>
  <c r="T21" i="59"/>
  <c r="U21" i="59"/>
  <c r="Q21" i="59"/>
  <c r="O21" i="59"/>
  <c r="V21" i="59"/>
  <c r="R21" i="59"/>
  <c r="N21" i="59"/>
  <c r="J25" i="61"/>
  <c r="L25" i="61"/>
  <c r="D27" i="61"/>
  <c r="L27" i="61" s="1"/>
  <c r="F25" i="61"/>
  <c r="X39" i="18"/>
  <c r="AC39" i="18"/>
  <c r="Y39" i="18"/>
  <c r="W39" i="18"/>
  <c r="AB39" i="18"/>
  <c r="AD39" i="18"/>
  <c r="AE39" i="18"/>
  <c r="AA39" i="18"/>
  <c r="Z39" i="18"/>
  <c r="AG39" i="18"/>
  <c r="AJ39" i="18"/>
  <c r="AF39" i="18"/>
  <c r="AH39" i="18"/>
  <c r="AI39" i="18"/>
  <c r="V39" i="18"/>
  <c r="K21" i="71"/>
  <c r="M21" i="71"/>
  <c r="J32" i="76"/>
  <c r="K32" i="76" s="1"/>
  <c r="I32" i="76"/>
  <c r="P32" i="76" s="1"/>
  <c r="S21" i="67"/>
  <c r="Q21" i="67"/>
  <c r="R21" i="67"/>
  <c r="U21" i="67"/>
  <c r="O21" i="67"/>
  <c r="T21" i="67"/>
  <c r="P21" i="67"/>
  <c r="T22" i="63"/>
  <c r="N22" i="63"/>
  <c r="W22" i="63"/>
  <c r="V22" i="63"/>
  <c r="R22" i="63"/>
  <c r="O22" i="63"/>
  <c r="U22" i="63"/>
  <c r="M21" i="65"/>
  <c r="N21" i="65" s="1"/>
  <c r="K21" i="65"/>
  <c r="T52" i="50"/>
  <c r="R52" i="50"/>
  <c r="U52" i="50" s="1"/>
  <c r="X44" i="50"/>
  <c r="AB44" i="50"/>
  <c r="Z44" i="50"/>
  <c r="Y44" i="50"/>
  <c r="AA44" i="50"/>
  <c r="W44" i="50"/>
  <c r="V44" i="50"/>
  <c r="AB48" i="50"/>
  <c r="P52" i="18"/>
  <c r="AF44" i="18"/>
  <c r="Y44" i="18"/>
  <c r="AC44" i="18"/>
  <c r="W44" i="18"/>
  <c r="V44" i="18"/>
  <c r="AG44" i="18"/>
  <c r="Z44" i="18"/>
  <c r="AB44" i="18"/>
  <c r="AD44" i="18"/>
  <c r="AE44" i="18" s="1"/>
  <c r="AH44" i="18"/>
  <c r="AA44" i="18"/>
  <c r="X44" i="18"/>
  <c r="AB43" i="19"/>
  <c r="AC43" i="19"/>
  <c r="AA43" i="19"/>
  <c r="AD43" i="19"/>
  <c r="AE43" i="19"/>
  <c r="AA46" i="18"/>
  <c r="AB46" i="18"/>
  <c r="X46" i="18"/>
  <c r="AH46" i="18"/>
  <c r="Y46" i="18"/>
  <c r="AC46" i="18"/>
  <c r="Z46" i="18"/>
  <c r="AG46" i="18"/>
  <c r="AF46" i="18"/>
  <c r="W46" i="18"/>
  <c r="V46" i="18"/>
  <c r="AD46" i="18"/>
  <c r="N24" i="63"/>
  <c r="M25" i="63"/>
  <c r="K25" i="63"/>
  <c r="J26" i="63"/>
  <c r="L26" i="63"/>
  <c r="I26" i="63"/>
  <c r="M26" i="63" s="1"/>
  <c r="AA44" i="19"/>
  <c r="AE44" i="19"/>
  <c r="AD44" i="19"/>
  <c r="AC44" i="19"/>
  <c r="AB44" i="19"/>
  <c r="AE44" i="21"/>
  <c r="X44" i="21"/>
  <c r="AC44" i="21"/>
  <c r="V44" i="21"/>
  <c r="AA44" i="21"/>
  <c r="Z44" i="21"/>
  <c r="AD44" i="21"/>
  <c r="W44" i="21"/>
  <c r="Y44" i="21"/>
  <c r="AB44" i="21"/>
  <c r="S38" i="52"/>
  <c r="G38" i="52"/>
  <c r="F38" i="52"/>
  <c r="I38" i="52"/>
  <c r="L38" i="52" s="1"/>
  <c r="I26" i="67"/>
  <c r="M26" i="67"/>
  <c r="N26" i="67" s="1"/>
  <c r="J26" i="67"/>
  <c r="L26" i="67" s="1"/>
  <c r="T23" i="61"/>
  <c r="N23" i="61"/>
  <c r="P23" i="61" s="1"/>
  <c r="Q23" i="61"/>
  <c r="O23" i="61"/>
  <c r="U23" i="61"/>
  <c r="R23" i="61"/>
  <c r="S23" i="61"/>
  <c r="W67" i="79"/>
  <c r="Q67" i="79"/>
  <c r="V67" i="79"/>
  <c r="R67" i="79"/>
  <c r="T67" i="79"/>
  <c r="U67" i="79"/>
  <c r="S67" i="79"/>
  <c r="Z36" i="52"/>
  <c r="T36" i="52"/>
  <c r="X36" i="52"/>
  <c r="W36" i="52"/>
  <c r="Y36" i="52"/>
  <c r="V36" i="52"/>
  <c r="U36" i="52"/>
  <c r="K23" i="65"/>
  <c r="M23" i="65"/>
  <c r="N23" i="65" s="1"/>
  <c r="Q23" i="65" s="1"/>
  <c r="T23" i="63"/>
  <c r="N23" i="63"/>
  <c r="O23" i="63"/>
  <c r="U23" i="63"/>
  <c r="P23" i="63"/>
  <c r="W23" i="63"/>
  <c r="V23" i="63"/>
  <c r="S23" i="63"/>
  <c r="Q23" i="63"/>
  <c r="R23" i="63"/>
  <c r="I53" i="21"/>
  <c r="H53" i="21"/>
  <c r="U53" i="21" s="1"/>
  <c r="AD53" i="21" s="1"/>
  <c r="J53" i="21"/>
  <c r="K53" i="21" s="1"/>
  <c r="J27" i="67"/>
  <c r="F27" i="67"/>
  <c r="L27" i="67"/>
  <c r="J73" i="79"/>
  <c r="O73" i="79"/>
  <c r="J25" i="74"/>
  <c r="M25" i="74" s="1"/>
  <c r="K25" i="74"/>
  <c r="L25" i="74" s="1"/>
  <c r="O21" i="71"/>
  <c r="T21" i="71"/>
  <c r="N21" i="71"/>
  <c r="S21" i="71"/>
  <c r="V21" i="71"/>
  <c r="R21" i="71"/>
  <c r="U21" i="71"/>
  <c r="W21" i="71"/>
  <c r="P21" i="71"/>
  <c r="Q21" i="71"/>
  <c r="R23" i="67"/>
  <c r="U23" i="67"/>
  <c r="Q23" i="67"/>
  <c r="S23" i="67"/>
  <c r="P23" i="67"/>
  <c r="O23" i="67"/>
  <c r="T23" i="67"/>
  <c r="L27" i="63"/>
  <c r="J27" i="63"/>
  <c r="F27" i="63"/>
  <c r="M25" i="61"/>
  <c r="K25" i="61"/>
  <c r="P52" i="19"/>
  <c r="S52" i="19" s="1"/>
  <c r="F27" i="73"/>
  <c r="L27" i="73"/>
  <c r="J27" i="73"/>
  <c r="I26" i="73"/>
  <c r="M26" i="73" s="1"/>
  <c r="J26" i="73"/>
  <c r="L26" i="73"/>
  <c r="J27" i="61"/>
  <c r="F27" i="61"/>
  <c r="AC43" i="18"/>
  <c r="Z43" i="18"/>
  <c r="AA43" i="18"/>
  <c r="AD43" i="18"/>
  <c r="AE43" i="18" s="1"/>
  <c r="Y43" i="18"/>
  <c r="X43" i="18"/>
  <c r="AB43" i="18"/>
  <c r="AH43" i="18"/>
  <c r="W43" i="18"/>
  <c r="AF43" i="18"/>
  <c r="AG43" i="18"/>
  <c r="V43" i="18"/>
  <c r="O24" i="67"/>
  <c r="R24" i="67"/>
  <c r="S24" i="67"/>
  <c r="P24" i="67"/>
  <c r="U24" i="67"/>
  <c r="T24" i="67"/>
  <c r="Q24" i="67"/>
  <c r="W39" i="50"/>
  <c r="Y39" i="50"/>
  <c r="AB39" i="50"/>
  <c r="Z39" i="50"/>
  <c r="X39" i="50"/>
  <c r="V39" i="50"/>
  <c r="AA39" i="50"/>
  <c r="L36" i="52"/>
  <c r="K36" i="52"/>
  <c r="K38" i="52"/>
  <c r="D27" i="65"/>
  <c r="J25" i="65"/>
  <c r="F25" i="65"/>
  <c r="L25" i="65"/>
  <c r="M25" i="73"/>
  <c r="K25" i="73"/>
  <c r="F25" i="71"/>
  <c r="J25" i="71"/>
  <c r="D27" i="71"/>
  <c r="L25" i="71"/>
  <c r="K25" i="67"/>
  <c r="M25" i="67"/>
  <c r="N25" i="67"/>
  <c r="T52" i="18"/>
  <c r="S52" i="18"/>
  <c r="R52" i="18"/>
  <c r="Y48" i="18"/>
  <c r="AA48" i="18"/>
  <c r="Z48" i="18"/>
  <c r="AA47" i="19"/>
  <c r="K27" i="63"/>
  <c r="M27" i="63"/>
  <c r="F27" i="71"/>
  <c r="L27" i="71"/>
  <c r="J27" i="71"/>
  <c r="J27" i="65"/>
  <c r="F27" i="65"/>
  <c r="L27" i="65"/>
  <c r="AB48" i="19"/>
  <c r="AE48" i="19"/>
  <c r="AA48" i="19"/>
  <c r="AD48" i="19"/>
  <c r="AC48" i="19"/>
  <c r="F53" i="50"/>
  <c r="K27" i="61"/>
  <c r="M27" i="61"/>
  <c r="O25" i="61"/>
  <c r="S25" i="61"/>
  <c r="N25" i="61"/>
  <c r="P25" i="61" s="1"/>
  <c r="Q25" i="61" s="1"/>
  <c r="U25" i="61"/>
  <c r="T25" i="61"/>
  <c r="R25" i="61"/>
  <c r="X38" i="52"/>
  <c r="Z38" i="52"/>
  <c r="U73" i="79"/>
  <c r="Q73" i="79"/>
  <c r="S73" i="79"/>
  <c r="R73" i="79"/>
  <c r="T73" i="79"/>
  <c r="W73" i="79"/>
  <c r="V73" i="79"/>
  <c r="P26" i="63"/>
  <c r="W26" i="63"/>
  <c r="V26" i="63"/>
  <c r="T26" i="67"/>
  <c r="O26" i="67"/>
  <c r="R25" i="67"/>
  <c r="X47" i="18"/>
  <c r="AH47" i="18"/>
  <c r="AD47" i="18"/>
  <c r="AE47" i="18" s="1"/>
  <c r="AA47" i="18"/>
  <c r="Z47" i="18"/>
  <c r="AF47" i="18"/>
  <c r="AC47" i="18"/>
  <c r="AI47" i="18"/>
  <c r="AJ47" i="18"/>
  <c r="AB47" i="18"/>
  <c r="AG47" i="18"/>
  <c r="Y47" i="18"/>
  <c r="W47" i="18"/>
  <c r="V47" i="18"/>
  <c r="K25" i="71"/>
  <c r="M25" i="71"/>
  <c r="P25" i="63"/>
  <c r="R25" i="63"/>
  <c r="S25" i="63"/>
  <c r="V25" i="63"/>
  <c r="W25" i="63"/>
  <c r="Q25" i="63"/>
  <c r="N25" i="63"/>
  <c r="O25" i="63"/>
  <c r="T25" i="63"/>
  <c r="U25" i="63"/>
  <c r="M27" i="73"/>
  <c r="K27" i="73"/>
  <c r="K27" i="67"/>
  <c r="M27" i="67"/>
  <c r="N27" i="67"/>
  <c r="U27" i="67" s="1"/>
  <c r="K25" i="65"/>
  <c r="M25" i="65"/>
  <c r="N25" i="65" s="1"/>
  <c r="AG50" i="18"/>
  <c r="AD50" i="18"/>
  <c r="W50" i="18"/>
  <c r="AA50" i="18"/>
  <c r="Z50" i="18"/>
  <c r="AF50" i="18"/>
  <c r="X50" i="18"/>
  <c r="Y50" i="18"/>
  <c r="V50" i="18"/>
  <c r="AC50" i="18"/>
  <c r="AH50" i="18"/>
  <c r="AB50" i="18"/>
  <c r="F53" i="19"/>
  <c r="H53" i="19" s="1"/>
  <c r="U53" i="19" s="1"/>
  <c r="Y53" i="21"/>
  <c r="V53" i="21"/>
  <c r="AE53" i="21"/>
  <c r="W23" i="65"/>
  <c r="S23" i="65"/>
  <c r="P23" i="65"/>
  <c r="O23" i="65"/>
  <c r="U52" i="18"/>
  <c r="AH52" i="18" s="1"/>
  <c r="AD52" i="18"/>
  <c r="AE52" i="18"/>
  <c r="AE51" i="19"/>
  <c r="AB51" i="19"/>
  <c r="AD51" i="19"/>
  <c r="AC51" i="19"/>
  <c r="AA51" i="19"/>
  <c r="W25" i="71"/>
  <c r="N25" i="71"/>
  <c r="V25" i="71"/>
  <c r="P25" i="71"/>
  <c r="S25" i="71"/>
  <c r="O25" i="71"/>
  <c r="R25" i="71"/>
  <c r="Q25" i="71"/>
  <c r="T25" i="71"/>
  <c r="U25" i="71"/>
  <c r="Q27" i="67"/>
  <c r="S27" i="67"/>
  <c r="T27" i="67"/>
  <c r="AC51" i="18"/>
  <c r="AH51" i="18"/>
  <c r="AB51" i="18"/>
  <c r="W51" i="18"/>
  <c r="AD51" i="18"/>
  <c r="AE51" i="18"/>
  <c r="Z51" i="18"/>
  <c r="V51" i="18"/>
  <c r="AA51" i="18"/>
  <c r="AF51" i="18"/>
  <c r="AG51" i="18"/>
  <c r="Y51" i="18"/>
  <c r="X51" i="18"/>
  <c r="S27" i="61"/>
  <c r="N27" i="61"/>
  <c r="P27" i="61"/>
  <c r="Q27" i="61" s="1"/>
  <c r="U27" i="61"/>
  <c r="R27" i="61"/>
  <c r="O27" i="61"/>
  <c r="T27" i="61"/>
  <c r="M27" i="65"/>
  <c r="N27" i="65"/>
  <c r="S27" i="65" s="1"/>
  <c r="K27" i="65"/>
  <c r="Q27" i="63"/>
  <c r="S27" i="63"/>
  <c r="O27" i="63"/>
  <c r="V27" i="63"/>
  <c r="U27" i="63"/>
  <c r="R27" i="63"/>
  <c r="N27" i="63"/>
  <c r="W27" i="63"/>
  <c r="T27" i="63"/>
  <c r="P27" i="63"/>
  <c r="M27" i="71"/>
  <c r="V27" i="71" s="1"/>
  <c r="K27" i="71"/>
  <c r="I53" i="50"/>
  <c r="H53" i="50"/>
  <c r="U53" i="50" s="1"/>
  <c r="J53" i="50"/>
  <c r="K53" i="50" s="1"/>
  <c r="AA52" i="18"/>
  <c r="AG52" i="18"/>
  <c r="Q27" i="71"/>
  <c r="P27" i="71"/>
  <c r="P27" i="65"/>
  <c r="C34" i="91" l="1"/>
  <c r="G33" i="91"/>
  <c r="F33" i="91"/>
  <c r="V52" i="50"/>
  <c r="Y52" i="50"/>
  <c r="AA52" i="50"/>
  <c r="X52" i="50"/>
  <c r="Y53" i="50"/>
  <c r="AA53" i="50"/>
  <c r="Z53" i="50"/>
  <c r="W53" i="50"/>
  <c r="X53" i="50"/>
  <c r="AB53" i="50"/>
  <c r="Z52" i="18"/>
  <c r="AJ52" i="18"/>
  <c r="AC52" i="18"/>
  <c r="X52" i="18"/>
  <c r="AI52" i="18"/>
  <c r="Y52" i="18"/>
  <c r="V52" i="18"/>
  <c r="AB52" i="18"/>
  <c r="AF52" i="18"/>
  <c r="W52" i="18"/>
  <c r="X53" i="21"/>
  <c r="AB53" i="21"/>
  <c r="W53" i="21"/>
  <c r="Z53" i="21"/>
  <c r="AC53" i="21"/>
  <c r="AA53" i="21"/>
  <c r="O25" i="65"/>
  <c r="R25" i="65"/>
  <c r="U25" i="65"/>
  <c r="Q25" i="65"/>
  <c r="T25" i="65"/>
  <c r="S25" i="65"/>
  <c r="V25" i="65"/>
  <c r="W25" i="65"/>
  <c r="P25" i="65"/>
  <c r="AB53" i="19"/>
  <c r="AA53" i="19"/>
  <c r="AD53" i="19"/>
  <c r="AE53" i="19"/>
  <c r="AC53" i="19"/>
  <c r="U21" i="65"/>
  <c r="V21" i="65"/>
  <c r="P21" i="65"/>
  <c r="R21" i="65"/>
  <c r="Q21" i="65"/>
  <c r="S21" i="65"/>
  <c r="O21" i="65"/>
  <c r="V27" i="65"/>
  <c r="F61" i="79"/>
  <c r="L55" i="79"/>
  <c r="L57" i="79" s="1"/>
  <c r="N57" i="79" s="1"/>
  <c r="P19" i="65"/>
  <c r="T19" i="65"/>
  <c r="V19" i="65"/>
  <c r="R19" i="65"/>
  <c r="W19" i="65"/>
  <c r="S19" i="65"/>
  <c r="U19" i="65"/>
  <c r="O19" i="65"/>
  <c r="Q19" i="65"/>
  <c r="Q27" i="65"/>
  <c r="V53" i="50"/>
  <c r="S27" i="71"/>
  <c r="P27" i="67"/>
  <c r="U23" i="65"/>
  <c r="R26" i="63"/>
  <c r="U26" i="63"/>
  <c r="N26" i="63"/>
  <c r="Q26" i="63"/>
  <c r="O26" i="63"/>
  <c r="T26" i="63"/>
  <c r="S26" i="63"/>
  <c r="AB47" i="19"/>
  <c r="AC47" i="19"/>
  <c r="AD47" i="19"/>
  <c r="AE47" i="19"/>
  <c r="W27" i="65"/>
  <c r="T25" i="67"/>
  <c r="Q25" i="67"/>
  <c r="S25" i="67"/>
  <c r="U25" i="67"/>
  <c r="P25" i="67"/>
  <c r="O25" i="67"/>
  <c r="AB40" i="22"/>
  <c r="AH40" i="22"/>
  <c r="W40" i="22"/>
  <c r="AG40" i="22"/>
  <c r="AI40" i="22"/>
  <c r="Z40" i="22"/>
  <c r="Y40" i="22"/>
  <c r="V40" i="22"/>
  <c r="V46" i="22" s="1"/>
  <c r="U27" i="65"/>
  <c r="O27" i="71"/>
  <c r="J53" i="19"/>
  <c r="K53" i="19" s="1"/>
  <c r="R27" i="67"/>
  <c r="V23" i="65"/>
  <c r="T52" i="19"/>
  <c r="R52" i="19"/>
  <c r="U52" i="19" s="1"/>
  <c r="W21" i="65"/>
  <c r="X40" i="22"/>
  <c r="X48" i="50"/>
  <c r="Y48" i="50"/>
  <c r="AA48" i="50"/>
  <c r="W48" i="50"/>
  <c r="Z48" i="50"/>
  <c r="P52" i="21"/>
  <c r="T27" i="65"/>
  <c r="W27" i="71"/>
  <c r="I53" i="19"/>
  <c r="O27" i="67"/>
  <c r="R23" i="65"/>
  <c r="V48" i="50"/>
  <c r="T21" i="65"/>
  <c r="V24" i="63"/>
  <c r="P24" i="63"/>
  <c r="R24" i="63"/>
  <c r="O24" i="63"/>
  <c r="Q24" i="63"/>
  <c r="S24" i="63"/>
  <c r="U24" i="63"/>
  <c r="W24" i="63"/>
  <c r="T24" i="63"/>
  <c r="O27" i="65"/>
  <c r="R27" i="71"/>
  <c r="T23" i="65"/>
  <c r="R27" i="65"/>
  <c r="U27" i="71"/>
  <c r="N27" i="71"/>
  <c r="T27" i="71"/>
  <c r="S26" i="67"/>
  <c r="R26" i="67"/>
  <c r="Q26" i="67"/>
  <c r="P26" i="67"/>
  <c r="U26" i="67"/>
  <c r="W38" i="52"/>
  <c r="Y38" i="52"/>
  <c r="V38" i="52"/>
  <c r="U38" i="52"/>
  <c r="T38" i="52"/>
  <c r="AB48" i="18"/>
  <c r="AH48" i="18"/>
  <c r="W48" i="18"/>
  <c r="AD48" i="18"/>
  <c r="AE48" i="18" s="1"/>
  <c r="AF48" i="18"/>
  <c r="AJ48" i="18"/>
  <c r="AI48" i="18"/>
  <c r="X48" i="18"/>
  <c r="AG48" i="18"/>
  <c r="V48" i="18"/>
  <c r="AC48" i="18"/>
  <c r="P55" i="79"/>
  <c r="J30" i="76"/>
  <c r="K30" i="76" s="1"/>
  <c r="P30" i="76"/>
  <c r="W52" i="50"/>
  <c r="Q22" i="63"/>
  <c r="S22" i="63"/>
  <c r="Z52" i="50"/>
  <c r="L23" i="71"/>
  <c r="F23" i="71"/>
  <c r="Z40" i="18"/>
  <c r="AH40" i="18"/>
  <c r="X40" i="18"/>
  <c r="AJ40" i="18"/>
  <c r="Y40" i="18"/>
  <c r="AG40" i="18"/>
  <c r="AA40" i="18"/>
  <c r="AF40" i="18"/>
  <c r="AD40" i="18"/>
  <c r="AE40" i="18" s="1"/>
  <c r="AI40" i="18"/>
  <c r="AC40" i="18"/>
  <c r="AB40" i="18"/>
  <c r="V40" i="18"/>
  <c r="Z32" i="22"/>
  <c r="X32" i="22"/>
  <c r="Y32" i="22"/>
  <c r="V32" i="22"/>
  <c r="AH32" i="22"/>
  <c r="W32" i="22"/>
  <c r="AI32" i="22"/>
  <c r="AB32" i="22"/>
  <c r="AC34" i="19"/>
  <c r="AE34" i="19"/>
  <c r="AB34" i="19"/>
  <c r="AD34" i="19"/>
  <c r="V40" i="50"/>
  <c r="Z40" i="50"/>
  <c r="W40" i="50"/>
  <c r="AA40" i="50"/>
  <c r="X40" i="50"/>
  <c r="AB40" i="50"/>
  <c r="AB52" i="50"/>
  <c r="G25" i="59"/>
  <c r="J23" i="59"/>
  <c r="L23" i="59" s="1"/>
  <c r="I23" i="59"/>
  <c r="M23" i="59" s="1"/>
  <c r="T21" i="63"/>
  <c r="R21" i="63"/>
  <c r="P21" i="63"/>
  <c r="V21" i="63"/>
  <c r="Q21" i="63"/>
  <c r="S21" i="63"/>
  <c r="N21" i="63"/>
  <c r="O21" i="63"/>
  <c r="O22" i="67"/>
  <c r="U22" i="67"/>
  <c r="AE39" i="19"/>
  <c r="AC39" i="19"/>
  <c r="AA39" i="19"/>
  <c r="AD39" i="19"/>
  <c r="K21" i="61"/>
  <c r="M21" i="61"/>
  <c r="N20" i="69"/>
  <c r="S20" i="69"/>
  <c r="O20" i="69"/>
  <c r="P20" i="69"/>
  <c r="Z31" i="18"/>
  <c r="Y31" i="18"/>
  <c r="AJ31" i="18"/>
  <c r="AB31" i="18"/>
  <c r="V31" i="18"/>
  <c r="AF31" i="18"/>
  <c r="AI31" i="18"/>
  <c r="AD31" i="18"/>
  <c r="AE31" i="18" s="1"/>
  <c r="W32" i="18"/>
  <c r="X32" i="18"/>
  <c r="AD32" i="18"/>
  <c r="AE32" i="18" s="1"/>
  <c r="AB32" i="18"/>
  <c r="V32" i="18"/>
  <c r="AG32" i="18"/>
  <c r="AJ32" i="18"/>
  <c r="Y32" i="18"/>
  <c r="Z32" i="18"/>
  <c r="AH32" i="18"/>
  <c r="AF32" i="18"/>
  <c r="AC32" i="18"/>
  <c r="AI32" i="18"/>
  <c r="AA32" i="18"/>
  <c r="W32" i="50"/>
  <c r="V32" i="50"/>
  <c r="X32" i="50"/>
  <c r="Y32" i="50"/>
  <c r="Z32" i="50"/>
  <c r="AB32" i="50"/>
  <c r="AA32" i="50"/>
  <c r="S17" i="67"/>
  <c r="U17" i="67"/>
  <c r="Q17" i="67"/>
  <c r="O17" i="67"/>
  <c r="R17" i="67"/>
  <c r="Z32" i="21"/>
  <c r="W32" i="21"/>
  <c r="Y32" i="21"/>
  <c r="AA32" i="21"/>
  <c r="V32" i="21"/>
  <c r="AD32" i="21"/>
  <c r="AB32" i="21"/>
  <c r="G24" i="69"/>
  <c r="I20" i="63"/>
  <c r="M20" i="63" s="1"/>
  <c r="L16" i="59"/>
  <c r="P37" i="79"/>
  <c r="V20" i="57"/>
  <c r="U20" i="57"/>
  <c r="N20" i="57"/>
  <c r="R20" i="57"/>
  <c r="Q20" i="57"/>
  <c r="W20" i="57"/>
  <c r="P20" i="57"/>
  <c r="O20" i="57"/>
  <c r="T20" i="57"/>
  <c r="T24" i="57"/>
  <c r="S24" i="57"/>
  <c r="W24" i="57"/>
  <c r="N24" i="57"/>
  <c r="Q24" i="57"/>
  <c r="P24" i="57"/>
  <c r="R24" i="57"/>
  <c r="V24" i="57"/>
  <c r="O24" i="57"/>
  <c r="I20" i="61"/>
  <c r="M20" i="61" s="1"/>
  <c r="J20" i="61"/>
  <c r="L20" i="61" s="1"/>
  <c r="G22" i="61"/>
  <c r="O29" i="68"/>
  <c r="N29" i="68"/>
  <c r="L29" i="68"/>
  <c r="S16" i="69"/>
  <c r="O16" i="69"/>
  <c r="P16" i="69"/>
  <c r="R16" i="69"/>
  <c r="Q16" i="69"/>
  <c r="N16" i="69"/>
  <c r="F31" i="68"/>
  <c r="G31" i="68"/>
  <c r="E31" i="68"/>
  <c r="H31" i="68" s="1"/>
  <c r="I31" i="68" s="1"/>
  <c r="E17" i="87"/>
  <c r="D19" i="87"/>
  <c r="Q29" i="66"/>
  <c r="P29" i="66"/>
  <c r="L29" i="66"/>
  <c r="I29" i="66"/>
  <c r="K29" i="66"/>
  <c r="R29" i="66"/>
  <c r="O29" i="66"/>
  <c r="N29" i="66"/>
  <c r="J29" i="66"/>
  <c r="V23" i="22"/>
  <c r="Y23" i="22"/>
  <c r="Z23" i="22"/>
  <c r="W23" i="22"/>
  <c r="AH23" i="22"/>
  <c r="AG23" i="22"/>
  <c r="AB23" i="22"/>
  <c r="AI23" i="22"/>
  <c r="X23" i="22"/>
  <c r="I22" i="69"/>
  <c r="M22" i="69" s="1"/>
  <c r="D18" i="59"/>
  <c r="I31" i="62"/>
  <c r="J31" i="62"/>
  <c r="D19" i="77"/>
  <c r="E17" i="77"/>
  <c r="T15" i="63"/>
  <c r="N15" i="63"/>
  <c r="O15" i="63"/>
  <c r="W15" i="63"/>
  <c r="P15" i="63"/>
  <c r="R15" i="63"/>
  <c r="U15" i="63"/>
  <c r="Q15" i="63"/>
  <c r="V15" i="63"/>
  <c r="K17" i="68"/>
  <c r="O17" i="68"/>
  <c r="AG31" i="79"/>
  <c r="AI25" i="79"/>
  <c r="AJ25" i="79" s="1"/>
  <c r="D20" i="74"/>
  <c r="F18" i="74"/>
  <c r="G18" i="74" s="1"/>
  <c r="H18" i="74"/>
  <c r="E18" i="74"/>
  <c r="M18" i="74" s="1"/>
  <c r="H13" i="70"/>
  <c r="N13" i="70"/>
  <c r="M13" i="70"/>
  <c r="L13" i="70"/>
  <c r="P14" i="63"/>
  <c r="Q14" i="63"/>
  <c r="O14" i="63"/>
  <c r="R14" i="63"/>
  <c r="V14" i="63"/>
  <c r="N14" i="63"/>
  <c r="S14" i="63"/>
  <c r="T14" i="63"/>
  <c r="U14" i="63"/>
  <c r="W14" i="63"/>
  <c r="M30" i="60"/>
  <c r="N30" i="60"/>
  <c r="I30" i="60"/>
  <c r="O30" i="60"/>
  <c r="L30" i="60"/>
  <c r="J30" i="60"/>
  <c r="Q30" i="60"/>
  <c r="P30" i="60"/>
  <c r="S15" i="61"/>
  <c r="R15" i="61"/>
  <c r="O15" i="61"/>
  <c r="U15" i="61"/>
  <c r="T15" i="61"/>
  <c r="N15" i="61"/>
  <c r="P15" i="61" s="1"/>
  <c r="Q15" i="61" s="1"/>
  <c r="Q14" i="67"/>
  <c r="P14" i="67"/>
  <c r="S14" i="67"/>
  <c r="J15" i="69"/>
  <c r="F15" i="69"/>
  <c r="S28" i="79"/>
  <c r="V28" i="79"/>
  <c r="Q28" i="79"/>
  <c r="T28" i="79"/>
  <c r="W28" i="79"/>
  <c r="U28" i="79"/>
  <c r="AC26" i="18"/>
  <c r="W26" i="18"/>
  <c r="AJ26" i="18"/>
  <c r="AH26" i="18"/>
  <c r="J16" i="77"/>
  <c r="I18" i="77"/>
  <c r="O36" i="57"/>
  <c r="S36" i="57"/>
  <c r="P36" i="57"/>
  <c r="N18" i="71"/>
  <c r="S18" i="71"/>
  <c r="P18" i="71"/>
  <c r="I18" i="61"/>
  <c r="M18" i="61" s="1"/>
  <c r="J18" i="61"/>
  <c r="L18" i="61" s="1"/>
  <c r="S14" i="71"/>
  <c r="V14" i="71"/>
  <c r="Q14" i="71"/>
  <c r="O14" i="71"/>
  <c r="S14" i="65"/>
  <c r="Q14" i="65"/>
  <c r="T14" i="65"/>
  <c r="O14" i="65"/>
  <c r="P14" i="65"/>
  <c r="L13" i="60"/>
  <c r="O13" i="60"/>
  <c r="G22" i="65"/>
  <c r="J20" i="65"/>
  <c r="L20" i="65" s="1"/>
  <c r="I20" i="65"/>
  <c r="M20" i="65" s="1"/>
  <c r="N20" i="65" s="1"/>
  <c r="O40" i="79"/>
  <c r="C46" i="79"/>
  <c r="AB19" i="19"/>
  <c r="AE19" i="19"/>
  <c r="N21" i="68"/>
  <c r="S29" i="67"/>
  <c r="R29" i="67"/>
  <c r="S18" i="65"/>
  <c r="R18" i="65"/>
  <c r="Q18" i="65"/>
  <c r="T18" i="65"/>
  <c r="V18" i="71"/>
  <c r="D17" i="69"/>
  <c r="T34" i="79"/>
  <c r="W34" i="79"/>
  <c r="R34" i="79"/>
  <c r="P21" i="68"/>
  <c r="U13" i="65"/>
  <c r="W13" i="65"/>
  <c r="W18" i="71"/>
  <c r="G31" i="91"/>
  <c r="E31" i="91"/>
  <c r="F31" i="91"/>
  <c r="K15" i="63"/>
  <c r="Q20" i="71"/>
  <c r="N20" i="71"/>
  <c r="P20" i="71"/>
  <c r="T20" i="71"/>
  <c r="C17" i="82"/>
  <c r="E16" i="82"/>
  <c r="T23" i="57"/>
  <c r="Z24" i="21"/>
  <c r="V24" i="21"/>
  <c r="W24" i="21"/>
  <c r="L21" i="68"/>
  <c r="G32" i="91"/>
  <c r="E32" i="91"/>
  <c r="Q29" i="67"/>
  <c r="K22" i="87"/>
  <c r="L22" i="87" s="1"/>
  <c r="W14" i="65"/>
  <c r="O14" i="69"/>
  <c r="P14" i="69"/>
  <c r="Q23" i="57"/>
  <c r="P19" i="57"/>
  <c r="Q19" i="57"/>
  <c r="W19" i="57"/>
  <c r="R19" i="57"/>
  <c r="N19" i="57"/>
  <c r="T19" i="57"/>
  <c r="S27" i="57"/>
  <c r="W27" i="57"/>
  <c r="Q27" i="57"/>
  <c r="N15" i="68"/>
  <c r="M15" i="68"/>
  <c r="U13" i="61"/>
  <c r="T13" i="61"/>
  <c r="V16" i="71"/>
  <c r="R16" i="71"/>
  <c r="O16" i="71"/>
  <c r="W16" i="71"/>
  <c r="S16" i="71"/>
  <c r="J15" i="65"/>
  <c r="F15" i="65"/>
  <c r="P28" i="57"/>
  <c r="T28" i="57"/>
  <c r="S28" i="57"/>
  <c r="S31" i="57"/>
  <c r="P31" i="57"/>
  <c r="W31" i="57"/>
  <c r="K40" i="79"/>
  <c r="R28" i="79"/>
  <c r="X30" i="18"/>
  <c r="AC30" i="18"/>
  <c r="AJ30" i="18"/>
  <c r="Y30" i="18"/>
  <c r="K13" i="67"/>
  <c r="M13" i="67"/>
  <c r="N13" i="67" s="1"/>
  <c r="I26" i="76"/>
  <c r="P26" i="76" s="1"/>
  <c r="J26" i="76"/>
  <c r="K26" i="76" s="1"/>
  <c r="S26" i="57"/>
  <c r="P26" i="57"/>
  <c r="R26" i="57"/>
  <c r="U26" i="57"/>
  <c r="T26" i="57"/>
  <c r="O37" i="79"/>
  <c r="J37" i="79"/>
  <c r="U22" i="57"/>
  <c r="T22" i="57"/>
  <c r="O22" i="57"/>
  <c r="V22" i="57"/>
  <c r="S30" i="57"/>
  <c r="R30" i="57"/>
  <c r="N30" i="57"/>
  <c r="P30" i="57"/>
  <c r="U30" i="57"/>
  <c r="T30" i="57"/>
  <c r="P27" i="76"/>
  <c r="J27" i="76"/>
  <c r="K27" i="76" s="1"/>
  <c r="O19" i="76"/>
  <c r="L22" i="76"/>
  <c r="N19" i="76"/>
  <c r="P19" i="76" s="1"/>
  <c r="O31" i="79"/>
  <c r="C18" i="83"/>
  <c r="F17" i="83"/>
  <c r="J18" i="76"/>
  <c r="K18" i="76" s="1"/>
  <c r="G16" i="83"/>
  <c r="P32" i="60"/>
  <c r="K32" i="60"/>
  <c r="J32" i="60"/>
  <c r="N32" i="60"/>
  <c r="L32" i="60"/>
  <c r="M32" i="60"/>
  <c r="Q32" i="60"/>
  <c r="O32" i="60"/>
  <c r="I32" i="60"/>
  <c r="J29" i="62"/>
  <c r="O30" i="62"/>
  <c r="N30" i="62"/>
  <c r="M30" i="62"/>
  <c r="K30" i="62"/>
  <c r="L30" i="62" s="1"/>
  <c r="P30" i="62"/>
  <c r="I29" i="62"/>
  <c r="I29" i="64"/>
  <c r="L29" i="64"/>
  <c r="N29" i="64"/>
  <c r="O29" i="64" s="1"/>
  <c r="P29" i="64"/>
  <c r="J29" i="64"/>
  <c r="K30" i="64"/>
  <c r="M29" i="64"/>
  <c r="P31" i="64"/>
  <c r="J31" i="64"/>
  <c r="N31" i="64"/>
  <c r="O31" i="64" s="1"/>
  <c r="L31" i="64"/>
  <c r="I31" i="64"/>
  <c r="M31" i="64"/>
  <c r="Q25" i="64"/>
  <c r="N31" i="66"/>
  <c r="O31" i="66"/>
  <c r="K31" i="66"/>
  <c r="I31" i="66"/>
  <c r="P31" i="66"/>
  <c r="M31" i="66"/>
  <c r="Q31" i="66"/>
  <c r="L31" i="66"/>
  <c r="R31" i="66"/>
  <c r="J31" i="66"/>
  <c r="P31" i="68"/>
  <c r="K31" i="68"/>
  <c r="L31" i="68"/>
  <c r="N31" i="68"/>
  <c r="O31" i="68"/>
  <c r="M31" i="68"/>
  <c r="J31" i="68"/>
  <c r="J25" i="68"/>
  <c r="M17" i="68"/>
  <c r="J19" i="68"/>
  <c r="M29" i="68"/>
  <c r="M13" i="68"/>
  <c r="K13" i="68"/>
  <c r="J13" i="68"/>
  <c r="P13" i="68"/>
  <c r="L19" i="68"/>
  <c r="K29" i="68"/>
  <c r="O25" i="68"/>
  <c r="J21" i="68"/>
  <c r="L17" i="68"/>
  <c r="P25" i="68"/>
  <c r="P17" i="68"/>
  <c r="N19" i="68"/>
  <c r="P29" i="68"/>
  <c r="O21" i="68"/>
  <c r="N17" i="68"/>
  <c r="J29" i="68"/>
  <c r="J17" i="68"/>
  <c r="M19" i="68"/>
  <c r="E32" i="70"/>
  <c r="H32" i="70" s="1"/>
  <c r="F31" i="70"/>
  <c r="G32" i="70"/>
  <c r="E31" i="70"/>
  <c r="H31" i="70" s="1"/>
  <c r="R30" i="72"/>
  <c r="P30" i="72"/>
  <c r="N30" i="72"/>
  <c r="L30" i="72"/>
  <c r="K30" i="72"/>
  <c r="J30" i="72"/>
  <c r="I30" i="72"/>
  <c r="O30" i="72"/>
  <c r="M30" i="72"/>
  <c r="Q30" i="72"/>
  <c r="F33" i="48"/>
  <c r="E33" i="48"/>
  <c r="H33" i="48" s="1"/>
  <c r="G33" i="48"/>
  <c r="E31" i="48"/>
  <c r="H31" i="48" s="1"/>
  <c r="E30" i="48"/>
  <c r="H30" i="48" s="1"/>
  <c r="F31" i="48"/>
  <c r="C32" i="48"/>
  <c r="F30" i="48"/>
  <c r="L19" i="78"/>
  <c r="J19" i="78"/>
  <c r="K19" i="78" s="1"/>
  <c r="I19" i="78"/>
  <c r="J22" i="78"/>
  <c r="K22" i="78" s="1"/>
  <c r="H22" i="78"/>
  <c r="L22" i="78" s="1"/>
  <c r="F24" i="78"/>
  <c r="E21" i="78"/>
  <c r="C23" i="78"/>
  <c r="L13" i="86"/>
  <c r="K13" i="86"/>
  <c r="M13" i="86" s="1"/>
  <c r="F14" i="86"/>
  <c r="G14" i="86" s="1"/>
  <c r="H14" i="86" s="1"/>
  <c r="E14" i="86"/>
  <c r="I14" i="86" s="1"/>
  <c r="C15" i="86"/>
  <c r="H33" i="91" l="1"/>
  <c r="I33" i="91"/>
  <c r="J33" i="91"/>
  <c r="E34" i="91"/>
  <c r="G34" i="91"/>
  <c r="F34" i="91"/>
  <c r="C35" i="91"/>
  <c r="U31" i="79"/>
  <c r="W31" i="79"/>
  <c r="T31" i="79"/>
  <c r="R31" i="79"/>
  <c r="S31" i="79"/>
  <c r="Q31" i="79"/>
  <c r="V31" i="79"/>
  <c r="K15" i="65"/>
  <c r="M15" i="65"/>
  <c r="N15" i="65" s="1"/>
  <c r="I32" i="91"/>
  <c r="J32" i="91"/>
  <c r="H32" i="91"/>
  <c r="W20" i="65"/>
  <c r="P20" i="65"/>
  <c r="S20" i="65"/>
  <c r="V20" i="65"/>
  <c r="O20" i="65"/>
  <c r="Q20" i="65"/>
  <c r="T20" i="65"/>
  <c r="U20" i="65"/>
  <c r="R20" i="65"/>
  <c r="W26" i="21"/>
  <c r="V26" i="21"/>
  <c r="AD26" i="21"/>
  <c r="AE26" i="21"/>
  <c r="AC26" i="21"/>
  <c r="AB26" i="21"/>
  <c r="Z26" i="21"/>
  <c r="Y26" i="21"/>
  <c r="AA26" i="21"/>
  <c r="X26" i="21"/>
  <c r="M17" i="77"/>
  <c r="F17" i="77"/>
  <c r="G17" i="77" s="1"/>
  <c r="H17" i="77"/>
  <c r="D20" i="59"/>
  <c r="J18" i="59"/>
  <c r="F18" i="59"/>
  <c r="L18" i="59"/>
  <c r="E19" i="87"/>
  <c r="D21" i="87"/>
  <c r="J25" i="59"/>
  <c r="L25" i="59" s="1"/>
  <c r="I25" i="59"/>
  <c r="M25" i="59" s="1"/>
  <c r="P52" i="22"/>
  <c r="AA48" i="21"/>
  <c r="Y48" i="21"/>
  <c r="AB48" i="21"/>
  <c r="W48" i="21"/>
  <c r="AD48" i="21"/>
  <c r="AC48" i="21"/>
  <c r="V48" i="21"/>
  <c r="Z48" i="21"/>
  <c r="X48" i="21"/>
  <c r="AE48" i="21"/>
  <c r="AC52" i="19"/>
  <c r="AE52" i="19"/>
  <c r="AD52" i="19"/>
  <c r="AB52" i="19"/>
  <c r="AA52" i="19"/>
  <c r="L61" i="79"/>
  <c r="L63" i="79" s="1"/>
  <c r="N63" i="79" s="1"/>
  <c r="P61" i="79"/>
  <c r="F67" i="79"/>
  <c r="Z44" i="22"/>
  <c r="AG44" i="22"/>
  <c r="AH44" i="22"/>
  <c r="V44" i="22"/>
  <c r="V50" i="22" s="1"/>
  <c r="X44" i="22"/>
  <c r="W44" i="22"/>
  <c r="AB44" i="22"/>
  <c r="Y44" i="22"/>
  <c r="AI44" i="22"/>
  <c r="D21" i="77"/>
  <c r="E19" i="77"/>
  <c r="R22" i="69"/>
  <c r="O22" i="69"/>
  <c r="S22" i="69"/>
  <c r="N22" i="69"/>
  <c r="Q22" i="69"/>
  <c r="P22" i="69"/>
  <c r="G17" i="87"/>
  <c r="H17" i="87"/>
  <c r="M17" i="87"/>
  <c r="F17" i="87"/>
  <c r="U21" i="61"/>
  <c r="N21" i="61"/>
  <c r="P21" i="61" s="1"/>
  <c r="Q21" i="61" s="1"/>
  <c r="S21" i="61"/>
  <c r="O21" i="61"/>
  <c r="R21" i="61"/>
  <c r="T21" i="61"/>
  <c r="Y43" i="50"/>
  <c r="Z43" i="50"/>
  <c r="X43" i="50"/>
  <c r="W43" i="50"/>
  <c r="AB43" i="50"/>
  <c r="V43" i="50"/>
  <c r="AA43" i="50"/>
  <c r="H17" i="83"/>
  <c r="G17" i="83"/>
  <c r="L25" i="76"/>
  <c r="N22" i="76"/>
  <c r="P22" i="76" s="1"/>
  <c r="O22" i="76"/>
  <c r="T37" i="79"/>
  <c r="V37" i="79"/>
  <c r="S37" i="79"/>
  <c r="U37" i="79"/>
  <c r="W37" i="79"/>
  <c r="Q37" i="79"/>
  <c r="R37" i="79"/>
  <c r="J22" i="65"/>
  <c r="L22" i="65" s="1"/>
  <c r="G24" i="65"/>
  <c r="I22" i="65"/>
  <c r="M22" i="65" s="1"/>
  <c r="N22" i="65" s="1"/>
  <c r="J18" i="77"/>
  <c r="I20" i="77"/>
  <c r="E20" i="74"/>
  <c r="M20" i="74" s="1"/>
  <c r="H20" i="74"/>
  <c r="F20" i="74"/>
  <c r="G20" i="74" s="1"/>
  <c r="D22" i="74"/>
  <c r="V30" i="22"/>
  <c r="V34" i="22"/>
  <c r="J22" i="61"/>
  <c r="L22" i="61" s="1"/>
  <c r="I22" i="61"/>
  <c r="M22" i="61" s="1"/>
  <c r="G24" i="61"/>
  <c r="V20" i="63"/>
  <c r="P20" i="63"/>
  <c r="O20" i="63"/>
  <c r="N20" i="63"/>
  <c r="W20" i="63"/>
  <c r="R20" i="63"/>
  <c r="T20" i="63"/>
  <c r="Q20" i="63"/>
  <c r="U20" i="63"/>
  <c r="S20" i="63"/>
  <c r="AA24" i="20"/>
  <c r="X24" i="20"/>
  <c r="Z24" i="20"/>
  <c r="V24" i="20"/>
  <c r="W24" i="20"/>
  <c r="Y24" i="20"/>
  <c r="AB24" i="20"/>
  <c r="AC24" i="20"/>
  <c r="AD24" i="20"/>
  <c r="W23" i="21"/>
  <c r="AA23" i="21"/>
  <c r="X23" i="21"/>
  <c r="AB23" i="21"/>
  <c r="AD23" i="21"/>
  <c r="V23" i="21"/>
  <c r="Z23" i="21"/>
  <c r="AE23" i="21"/>
  <c r="AC23" i="21"/>
  <c r="Y23" i="21"/>
  <c r="E17" i="82"/>
  <c r="G17" i="82"/>
  <c r="C18" i="82"/>
  <c r="F17" i="82"/>
  <c r="H31" i="91"/>
  <c r="J31" i="91"/>
  <c r="I31" i="91"/>
  <c r="F17" i="69"/>
  <c r="D19" i="69"/>
  <c r="L17" i="69"/>
  <c r="J17" i="69"/>
  <c r="T18" i="61"/>
  <c r="N18" i="61"/>
  <c r="P18" i="61" s="1"/>
  <c r="Q18" i="61" s="1"/>
  <c r="R18" i="61"/>
  <c r="S18" i="61"/>
  <c r="O18" i="61"/>
  <c r="U18" i="61"/>
  <c r="M16" i="77"/>
  <c r="K16" i="77"/>
  <c r="L16" i="77" s="1"/>
  <c r="AL25" i="79"/>
  <c r="AO25" i="79"/>
  <c r="AQ25" i="79"/>
  <c r="AP25" i="79"/>
  <c r="AN25" i="79"/>
  <c r="AK25" i="79"/>
  <c r="AM25" i="79"/>
  <c r="I24" i="69"/>
  <c r="M24" i="69" s="1"/>
  <c r="G26" i="69"/>
  <c r="J24" i="69"/>
  <c r="L24" i="69" s="1"/>
  <c r="W26" i="50"/>
  <c r="AA26" i="50"/>
  <c r="Z26" i="50"/>
  <c r="AB26" i="50"/>
  <c r="V26" i="50"/>
  <c r="X26" i="50"/>
  <c r="AI31" i="79"/>
  <c r="AJ31" i="79" s="1"/>
  <c r="AG37" i="79"/>
  <c r="R20" i="61"/>
  <c r="U20" i="61"/>
  <c r="O20" i="61"/>
  <c r="T20" i="61"/>
  <c r="N20" i="61"/>
  <c r="P20" i="61" s="1"/>
  <c r="Q20" i="61" s="1"/>
  <c r="S20" i="61"/>
  <c r="K23" i="71"/>
  <c r="M23" i="71"/>
  <c r="AA23" i="20"/>
  <c r="W23" i="20"/>
  <c r="V23" i="20"/>
  <c r="AD23" i="20"/>
  <c r="AC23" i="20"/>
  <c r="X23" i="20"/>
  <c r="Y23" i="20"/>
  <c r="AB23" i="20"/>
  <c r="Z23" i="20"/>
  <c r="F18" i="83"/>
  <c r="C19" i="83"/>
  <c r="I18" i="83"/>
  <c r="W30" i="20"/>
  <c r="AC30" i="20"/>
  <c r="Z30" i="20"/>
  <c r="V30" i="20"/>
  <c r="AA30" i="20"/>
  <c r="AD30" i="20"/>
  <c r="X30" i="20"/>
  <c r="AB30" i="20"/>
  <c r="Y30" i="20"/>
  <c r="S13" i="67"/>
  <c r="R13" i="67"/>
  <c r="T13" i="67"/>
  <c r="P13" i="67"/>
  <c r="O13" i="67"/>
  <c r="U13" i="67"/>
  <c r="Q13" i="67"/>
  <c r="AG26" i="22"/>
  <c r="Z26" i="22"/>
  <c r="Y26" i="22"/>
  <c r="AB26" i="22"/>
  <c r="X26" i="22"/>
  <c r="W26" i="22"/>
  <c r="AH26" i="22"/>
  <c r="AI26" i="22"/>
  <c r="AJ21" i="18"/>
  <c r="AI21" i="18"/>
  <c r="V40" i="79"/>
  <c r="S40" i="79"/>
  <c r="U40" i="79"/>
  <c r="Q40" i="79"/>
  <c r="T40" i="79"/>
  <c r="R40" i="79"/>
  <c r="W40" i="79"/>
  <c r="O46" i="79"/>
  <c r="C52" i="79"/>
  <c r="K46" i="79"/>
  <c r="M15" i="69"/>
  <c r="K15" i="69"/>
  <c r="I13" i="70"/>
  <c r="J13" i="70"/>
  <c r="K13" i="70"/>
  <c r="S23" i="59"/>
  <c r="T23" i="59"/>
  <c r="U23" i="59" s="1"/>
  <c r="P23" i="59"/>
  <c r="N23" i="59"/>
  <c r="W23" i="59"/>
  <c r="O23" i="59"/>
  <c r="V23" i="59"/>
  <c r="R23" i="59"/>
  <c r="Q23" i="59"/>
  <c r="S52" i="21"/>
  <c r="R52" i="21"/>
  <c r="U52" i="21" s="1"/>
  <c r="T52" i="21"/>
  <c r="R29" i="64"/>
  <c r="Q29" i="64"/>
  <c r="Q31" i="64"/>
  <c r="R31" i="64"/>
  <c r="L32" i="70"/>
  <c r="J32" i="70"/>
  <c r="K32" i="70"/>
  <c r="N32" i="70"/>
  <c r="I32" i="70"/>
  <c r="M32" i="70"/>
  <c r="F32" i="48"/>
  <c r="E32" i="48"/>
  <c r="H32" i="48" s="1"/>
  <c r="G32" i="48"/>
  <c r="E23" i="78"/>
  <c r="C25" i="78"/>
  <c r="J24" i="78"/>
  <c r="K24" i="78" s="1"/>
  <c r="H24" i="78"/>
  <c r="L24" i="78" s="1"/>
  <c r="F26" i="78"/>
  <c r="I21" i="78"/>
  <c r="L21" i="78"/>
  <c r="J21" i="78"/>
  <c r="K21" i="78" s="1"/>
  <c r="L14" i="86"/>
  <c r="K14" i="86"/>
  <c r="M14" i="86" s="1"/>
  <c r="E15" i="86"/>
  <c r="I15" i="86" s="1"/>
  <c r="C16" i="86"/>
  <c r="P13" i="86"/>
  <c r="Q13" i="86" s="1"/>
  <c r="O13" i="86"/>
  <c r="F35" i="91" l="1"/>
  <c r="E35" i="91"/>
  <c r="C36" i="91"/>
  <c r="G35" i="91"/>
  <c r="I34" i="91"/>
  <c r="H34" i="91"/>
  <c r="J34" i="91"/>
  <c r="AI25" i="18"/>
  <c r="AJ25" i="18"/>
  <c r="E21" i="87"/>
  <c r="D23" i="87"/>
  <c r="K52" i="79"/>
  <c r="O52" i="79"/>
  <c r="C58" i="79"/>
  <c r="AI37" i="79"/>
  <c r="AJ37" i="79" s="1"/>
  <c r="AG43" i="79"/>
  <c r="Z34" i="20"/>
  <c r="AD34" i="20"/>
  <c r="V34" i="20"/>
  <c r="AC34" i="20"/>
  <c r="AB34" i="20"/>
  <c r="X34" i="20"/>
  <c r="AA34" i="20"/>
  <c r="W34" i="20"/>
  <c r="Y34" i="20"/>
  <c r="M18" i="77"/>
  <c r="K18" i="77"/>
  <c r="L18" i="77" s="1"/>
  <c r="Y48" i="22"/>
  <c r="W48" i="22"/>
  <c r="AH48" i="22"/>
  <c r="AB48" i="22"/>
  <c r="AI48" i="22"/>
  <c r="AG48" i="22"/>
  <c r="Z48" i="22"/>
  <c r="V48" i="22"/>
  <c r="X48" i="22"/>
  <c r="H19" i="87"/>
  <c r="G19" i="87"/>
  <c r="M19" i="87"/>
  <c r="F19" i="87"/>
  <c r="I22" i="77"/>
  <c r="J20" i="77"/>
  <c r="W46" i="79"/>
  <c r="V46" i="79"/>
  <c r="U46" i="79"/>
  <c r="T46" i="79"/>
  <c r="R46" i="79"/>
  <c r="Q46" i="79"/>
  <c r="S46" i="79"/>
  <c r="C20" i="83"/>
  <c r="I19" i="83"/>
  <c r="F19" i="83"/>
  <c r="AK31" i="79"/>
  <c r="AM31" i="79"/>
  <c r="AL31" i="79"/>
  <c r="AO31" i="79"/>
  <c r="AQ31" i="79"/>
  <c r="AP31" i="79"/>
  <c r="AN31" i="79"/>
  <c r="R22" i="65"/>
  <c r="P22" i="65"/>
  <c r="Q22" i="65"/>
  <c r="T22" i="65"/>
  <c r="S22" i="65"/>
  <c r="V22" i="65"/>
  <c r="W22" i="65"/>
  <c r="U22" i="65"/>
  <c r="O22" i="65"/>
  <c r="AB27" i="22"/>
  <c r="Y27" i="22"/>
  <c r="AG27" i="22"/>
  <c r="X27" i="22"/>
  <c r="AH27" i="22"/>
  <c r="W27" i="22"/>
  <c r="Z27" i="22"/>
  <c r="V27" i="22"/>
  <c r="AI27" i="22"/>
  <c r="W25" i="59"/>
  <c r="S25" i="59"/>
  <c r="R25" i="59"/>
  <c r="N25" i="59"/>
  <c r="V25" i="59"/>
  <c r="Q25" i="59"/>
  <c r="P25" i="59"/>
  <c r="T25" i="59"/>
  <c r="U25" i="59" s="1"/>
  <c r="O25" i="59"/>
  <c r="S15" i="69"/>
  <c r="N15" i="69"/>
  <c r="R15" i="69"/>
  <c r="P15" i="69"/>
  <c r="O15" i="69"/>
  <c r="Q15" i="69"/>
  <c r="H18" i="83"/>
  <c r="G18" i="83"/>
  <c r="Z30" i="22"/>
  <c r="AB30" i="22"/>
  <c r="AH30" i="22"/>
  <c r="AG30" i="22"/>
  <c r="AI30" i="22"/>
  <c r="X30" i="22"/>
  <c r="W30" i="22"/>
  <c r="Y30" i="22"/>
  <c r="AA27" i="21"/>
  <c r="V27" i="21"/>
  <c r="Z27" i="21"/>
  <c r="X27" i="21"/>
  <c r="AC27" i="21"/>
  <c r="AB27" i="21"/>
  <c r="AE27" i="21"/>
  <c r="Y27" i="21"/>
  <c r="AD27" i="21"/>
  <c r="W27" i="21"/>
  <c r="I24" i="65"/>
  <c r="M24" i="65" s="1"/>
  <c r="N24" i="65" s="1"/>
  <c r="G26" i="65"/>
  <c r="J24" i="65"/>
  <c r="L24" i="65" s="1"/>
  <c r="K18" i="59"/>
  <c r="M18" i="59"/>
  <c r="R22" i="61"/>
  <c r="T22" i="61"/>
  <c r="S22" i="61"/>
  <c r="N22" i="61"/>
  <c r="P22" i="61" s="1"/>
  <c r="Q22" i="61" s="1"/>
  <c r="U22" i="61"/>
  <c r="O22" i="61"/>
  <c r="C19" i="82"/>
  <c r="F18" i="82"/>
  <c r="E18" i="82"/>
  <c r="G18" i="82"/>
  <c r="Z47" i="50"/>
  <c r="AB47" i="50"/>
  <c r="Y47" i="50"/>
  <c r="X47" i="50"/>
  <c r="W47" i="50"/>
  <c r="AA47" i="50"/>
  <c r="V47" i="50"/>
  <c r="D24" i="74"/>
  <c r="H22" i="74"/>
  <c r="E22" i="74"/>
  <c r="M22" i="74" s="1"/>
  <c r="F22" i="74"/>
  <c r="G22" i="74" s="1"/>
  <c r="M19" i="77"/>
  <c r="H19" i="77"/>
  <c r="F19" i="77"/>
  <c r="G19" i="77" s="1"/>
  <c r="L67" i="79"/>
  <c r="L69" i="79" s="1"/>
  <c r="N69" i="79" s="1"/>
  <c r="P67" i="79"/>
  <c r="F73" i="79"/>
  <c r="AB38" i="19"/>
  <c r="AE38" i="19"/>
  <c r="AA38" i="19"/>
  <c r="AC38" i="19"/>
  <c r="AD38" i="19"/>
  <c r="AE30" i="21"/>
  <c r="AD30" i="21"/>
  <c r="V30" i="21"/>
  <c r="Y30" i="21"/>
  <c r="W30" i="21"/>
  <c r="AC30" i="21"/>
  <c r="AA30" i="21"/>
  <c r="X30" i="21"/>
  <c r="Z30" i="21"/>
  <c r="AB30" i="21"/>
  <c r="AB27" i="20"/>
  <c r="Z27" i="20"/>
  <c r="X27" i="20"/>
  <c r="Y27" i="20"/>
  <c r="AC27" i="20"/>
  <c r="AD27" i="20"/>
  <c r="AA27" i="20"/>
  <c r="V27" i="20"/>
  <c r="W27" i="20"/>
  <c r="T23" i="71"/>
  <c r="W23" i="71"/>
  <c r="O23" i="71"/>
  <c r="V23" i="71"/>
  <c r="N23" i="71"/>
  <c r="U23" i="71"/>
  <c r="R23" i="71"/>
  <c r="Q23" i="71"/>
  <c r="S23" i="71"/>
  <c r="P23" i="71"/>
  <c r="E21" i="77"/>
  <c r="D23" i="77"/>
  <c r="F20" i="59"/>
  <c r="J20" i="59"/>
  <c r="D22" i="59"/>
  <c r="L20" i="59"/>
  <c r="I26" i="69"/>
  <c r="M26" i="69" s="1"/>
  <c r="J26" i="69"/>
  <c r="L26" i="69" s="1"/>
  <c r="D21" i="69"/>
  <c r="L19" i="69"/>
  <c r="F19" i="69"/>
  <c r="J19" i="69"/>
  <c r="N25" i="76"/>
  <c r="P25" i="76" s="1"/>
  <c r="O25" i="76"/>
  <c r="L28" i="76"/>
  <c r="T52" i="22"/>
  <c r="S52" i="22"/>
  <c r="R52" i="22"/>
  <c r="U52" i="22" s="1"/>
  <c r="AB52" i="21"/>
  <c r="AD52" i="21"/>
  <c r="W52" i="21"/>
  <c r="X52" i="21"/>
  <c r="Z52" i="21"/>
  <c r="Y52" i="21"/>
  <c r="AE52" i="21"/>
  <c r="AC52" i="21"/>
  <c r="V52" i="21"/>
  <c r="AA52" i="21"/>
  <c r="S24" i="69"/>
  <c r="P24" i="69"/>
  <c r="N24" i="69"/>
  <c r="R24" i="69"/>
  <c r="Q24" i="69"/>
  <c r="O24" i="69"/>
  <c r="K17" i="69"/>
  <c r="M17" i="69"/>
  <c r="J24" i="61"/>
  <c r="L24" i="61" s="1"/>
  <c r="G26" i="61"/>
  <c r="I24" i="61"/>
  <c r="M24" i="61" s="1"/>
  <c r="V15" i="65"/>
  <c r="Q15" i="65"/>
  <c r="O15" i="65"/>
  <c r="T15" i="65"/>
  <c r="P15" i="65"/>
  <c r="U15" i="65"/>
  <c r="W15" i="65"/>
  <c r="R15" i="65"/>
  <c r="S15" i="65"/>
  <c r="X30" i="50"/>
  <c r="W30" i="50"/>
  <c r="V30" i="50"/>
  <c r="Z30" i="50"/>
  <c r="AA30" i="50"/>
  <c r="AB30" i="50"/>
  <c r="E25" i="78"/>
  <c r="C27" i="78"/>
  <c r="E27" i="78" s="1"/>
  <c r="J26" i="78"/>
  <c r="K26" i="78" s="1"/>
  <c r="H26" i="78"/>
  <c r="L26" i="78" s="1"/>
  <c r="F28" i="78"/>
  <c r="H28" i="78" s="1"/>
  <c r="J23" i="78"/>
  <c r="K23" i="78" s="1"/>
  <c r="I23" i="78"/>
  <c r="L23" i="78"/>
  <c r="F16" i="86"/>
  <c r="G16" i="86" s="1"/>
  <c r="H16" i="86" s="1"/>
  <c r="C17" i="86"/>
  <c r="E16" i="86"/>
  <c r="I16" i="86" s="1"/>
  <c r="K15" i="86"/>
  <c r="M15" i="86" s="1"/>
  <c r="L15" i="86"/>
  <c r="O14" i="86"/>
  <c r="P14" i="86"/>
  <c r="Q14" i="86" s="1"/>
  <c r="J35" i="91" l="1"/>
  <c r="I35" i="91"/>
  <c r="H35" i="91"/>
  <c r="F36" i="91"/>
  <c r="C37" i="91"/>
  <c r="E36" i="91"/>
  <c r="G36" i="91"/>
  <c r="J26" i="61"/>
  <c r="L26" i="61" s="1"/>
  <c r="I26" i="61"/>
  <c r="M26" i="61" s="1"/>
  <c r="E23" i="87"/>
  <c r="D25" i="87"/>
  <c r="K19" i="69"/>
  <c r="M19" i="69"/>
  <c r="K20" i="59"/>
  <c r="M20" i="59"/>
  <c r="J26" i="65"/>
  <c r="L26" i="65" s="1"/>
  <c r="I26" i="65"/>
  <c r="M26" i="65" s="1"/>
  <c r="N26" i="65" s="1"/>
  <c r="F20" i="83"/>
  <c r="C21" i="83"/>
  <c r="I20" i="83"/>
  <c r="K20" i="77"/>
  <c r="L20" i="77" s="1"/>
  <c r="M20" i="77"/>
  <c r="G21" i="87"/>
  <c r="M21" i="87"/>
  <c r="H21" i="87"/>
  <c r="F21" i="87"/>
  <c r="AO37" i="79"/>
  <c r="AQ37" i="79"/>
  <c r="AN37" i="79"/>
  <c r="AL37" i="79"/>
  <c r="AP37" i="79"/>
  <c r="AM37" i="79"/>
  <c r="AK37" i="79"/>
  <c r="P17" i="69"/>
  <c r="R17" i="69"/>
  <c r="N17" i="69"/>
  <c r="Q17" i="69"/>
  <c r="O17" i="69"/>
  <c r="S17" i="69"/>
  <c r="T24" i="65"/>
  <c r="V24" i="65"/>
  <c r="U24" i="65"/>
  <c r="P24" i="65"/>
  <c r="W24" i="65"/>
  <c r="R24" i="65"/>
  <c r="O24" i="65"/>
  <c r="S24" i="65"/>
  <c r="Q24" i="65"/>
  <c r="I24" i="77"/>
  <c r="J22" i="77"/>
  <c r="W53" i="22"/>
  <c r="W52" i="22"/>
  <c r="AJ29" i="18"/>
  <c r="AI29" i="18"/>
  <c r="W31" i="22"/>
  <c r="AB31" i="22"/>
  <c r="X31" i="22"/>
  <c r="Z31" i="22"/>
  <c r="AH31" i="22"/>
  <c r="Y31" i="22"/>
  <c r="V31" i="22"/>
  <c r="AI31" i="22"/>
  <c r="AG31" i="22"/>
  <c r="J21" i="69"/>
  <c r="F21" i="69"/>
  <c r="D23" i="69"/>
  <c r="L21" i="69"/>
  <c r="AE42" i="19"/>
  <c r="AC42" i="19"/>
  <c r="AD42" i="19"/>
  <c r="AB42" i="19"/>
  <c r="AA42" i="19"/>
  <c r="F19" i="82"/>
  <c r="C20" i="82"/>
  <c r="G19" i="82"/>
  <c r="E19" i="82"/>
  <c r="X53" i="22"/>
  <c r="X52" i="22"/>
  <c r="Y52" i="22"/>
  <c r="Y53" i="22"/>
  <c r="V31" i="21"/>
  <c r="X31" i="21"/>
  <c r="W31" i="21"/>
  <c r="AE31" i="21"/>
  <c r="AC31" i="21"/>
  <c r="AB31" i="21"/>
  <c r="AA31" i="21"/>
  <c r="AD31" i="21"/>
  <c r="Y31" i="21"/>
  <c r="Z31" i="21"/>
  <c r="X34" i="21"/>
  <c r="AA34" i="21"/>
  <c r="V34" i="21"/>
  <c r="Y34" i="21"/>
  <c r="AC34" i="21"/>
  <c r="W34" i="21"/>
  <c r="Z34" i="21"/>
  <c r="AB34" i="21"/>
  <c r="AD34" i="21"/>
  <c r="AE34" i="21"/>
  <c r="Y38" i="20"/>
  <c r="AB38" i="20"/>
  <c r="V38" i="20"/>
  <c r="AC38" i="20"/>
  <c r="W38" i="20"/>
  <c r="AD38" i="20"/>
  <c r="AA38" i="20"/>
  <c r="X38" i="20"/>
  <c r="Z38" i="20"/>
  <c r="W34" i="50"/>
  <c r="X34" i="50"/>
  <c r="AB34" i="50"/>
  <c r="V34" i="50"/>
  <c r="Z34" i="50"/>
  <c r="AA34" i="50"/>
  <c r="V52" i="22"/>
  <c r="V53" i="22"/>
  <c r="Z32" i="20"/>
  <c r="X32" i="20"/>
  <c r="AA32" i="20"/>
  <c r="V32" i="20"/>
  <c r="AD32" i="20"/>
  <c r="AB32" i="20"/>
  <c r="Y32" i="20"/>
  <c r="AC32" i="20"/>
  <c r="W32" i="20"/>
  <c r="AH34" i="22"/>
  <c r="Y34" i="22"/>
  <c r="X34" i="22"/>
  <c r="AI34" i="22"/>
  <c r="AB34" i="22"/>
  <c r="AG34" i="22"/>
  <c r="Z34" i="22"/>
  <c r="W34" i="22"/>
  <c r="AG52" i="22"/>
  <c r="AB52" i="22"/>
  <c r="Z52" i="22"/>
  <c r="AH52" i="22"/>
  <c r="AI52" i="22"/>
  <c r="N28" i="76"/>
  <c r="P28" i="76" s="1"/>
  <c r="O28" i="76"/>
  <c r="L31" i="76"/>
  <c r="Q26" i="69"/>
  <c r="N26" i="69"/>
  <c r="O26" i="69"/>
  <c r="P26" i="69"/>
  <c r="R26" i="69"/>
  <c r="S26" i="69"/>
  <c r="C64" i="79"/>
  <c r="O58" i="79"/>
  <c r="K58" i="79"/>
  <c r="H24" i="74"/>
  <c r="F24" i="74"/>
  <c r="G24" i="74" s="1"/>
  <c r="D26" i="74"/>
  <c r="E24" i="74"/>
  <c r="M24" i="74" s="1"/>
  <c r="E23" i="77"/>
  <c r="D25" i="77"/>
  <c r="E25" i="77" s="1"/>
  <c r="N18" i="59"/>
  <c r="T18" i="59"/>
  <c r="U18" i="59" s="1"/>
  <c r="S18" i="59"/>
  <c r="O18" i="59"/>
  <c r="Q18" i="59"/>
  <c r="V18" i="59"/>
  <c r="R18" i="59"/>
  <c r="P18" i="59"/>
  <c r="W18" i="59"/>
  <c r="T52" i="79"/>
  <c r="S52" i="79"/>
  <c r="Q52" i="79"/>
  <c r="W52" i="79"/>
  <c r="U52" i="79"/>
  <c r="R52" i="79"/>
  <c r="V52" i="79"/>
  <c r="T24" i="61"/>
  <c r="N24" i="61"/>
  <c r="P24" i="61" s="1"/>
  <c r="Q24" i="61" s="1"/>
  <c r="U24" i="61"/>
  <c r="R24" i="61"/>
  <c r="O24" i="61"/>
  <c r="S24" i="61"/>
  <c r="AA31" i="20"/>
  <c r="AD31" i="20"/>
  <c r="AC31" i="20"/>
  <c r="Z31" i="20"/>
  <c r="AB31" i="20"/>
  <c r="X31" i="20"/>
  <c r="Y31" i="20"/>
  <c r="V31" i="20"/>
  <c r="W31" i="20"/>
  <c r="F22" i="59"/>
  <c r="L22" i="59"/>
  <c r="J22" i="59"/>
  <c r="D24" i="59"/>
  <c r="F21" i="77"/>
  <c r="G21" i="77" s="1"/>
  <c r="H21" i="77"/>
  <c r="M21" i="77"/>
  <c r="L73" i="79"/>
  <c r="L75" i="79" s="1"/>
  <c r="N75" i="79" s="1"/>
  <c r="P73" i="79"/>
  <c r="H19" i="83"/>
  <c r="G19" i="83"/>
  <c r="AI43" i="79"/>
  <c r="AJ43" i="79" s="1"/>
  <c r="AG49" i="79"/>
  <c r="Z51" i="50"/>
  <c r="V51" i="50"/>
  <c r="AB51" i="50"/>
  <c r="Y51" i="50"/>
  <c r="AA51" i="50"/>
  <c r="X51" i="50"/>
  <c r="W51" i="50"/>
  <c r="L28" i="78"/>
  <c r="I28" i="78"/>
  <c r="J28" i="78" s="1"/>
  <c r="K28" i="78" s="1"/>
  <c r="L27" i="78"/>
  <c r="J27" i="78"/>
  <c r="K27" i="78" s="1"/>
  <c r="I27" i="78"/>
  <c r="I25" i="78"/>
  <c r="J25" i="78"/>
  <c r="K25" i="78" s="1"/>
  <c r="L25" i="78"/>
  <c r="P15" i="86"/>
  <c r="Q15" i="86" s="1"/>
  <c r="O15" i="86"/>
  <c r="L16" i="86"/>
  <c r="K16" i="86"/>
  <c r="M16" i="86" s="1"/>
  <c r="F17" i="86"/>
  <c r="G17" i="86" s="1"/>
  <c r="H17" i="86" s="1"/>
  <c r="C18" i="86"/>
  <c r="E17" i="86"/>
  <c r="I17" i="86" s="1"/>
  <c r="F37" i="91" l="1"/>
  <c r="G37" i="91"/>
  <c r="E37" i="91"/>
  <c r="J36" i="91"/>
  <c r="I36" i="91"/>
  <c r="H36" i="91"/>
  <c r="W20" i="59"/>
  <c r="P20" i="59"/>
  <c r="S20" i="59"/>
  <c r="N20" i="59"/>
  <c r="R20" i="59"/>
  <c r="Q20" i="59"/>
  <c r="T20" i="59"/>
  <c r="U20" i="59" s="1"/>
  <c r="O20" i="59"/>
  <c r="V20" i="59"/>
  <c r="AQ43" i="79"/>
  <c r="AP43" i="79"/>
  <c r="AK43" i="79"/>
  <c r="AL43" i="79"/>
  <c r="AM43" i="79"/>
  <c r="AO43" i="79"/>
  <c r="AN43" i="79"/>
  <c r="O64" i="79"/>
  <c r="K64" i="79"/>
  <c r="C70" i="79"/>
  <c r="Y38" i="21"/>
  <c r="AE38" i="21"/>
  <c r="AB38" i="21"/>
  <c r="AC38" i="21"/>
  <c r="AD38" i="21"/>
  <c r="AA38" i="21"/>
  <c r="X38" i="21"/>
  <c r="W38" i="21"/>
  <c r="Z38" i="21"/>
  <c r="V38" i="21"/>
  <c r="H20" i="83"/>
  <c r="G20" i="83"/>
  <c r="J24" i="59"/>
  <c r="D26" i="59"/>
  <c r="F24" i="59"/>
  <c r="L24" i="59"/>
  <c r="AI33" i="18"/>
  <c r="AJ33" i="18"/>
  <c r="V38" i="50"/>
  <c r="Z38" i="50"/>
  <c r="AB38" i="50"/>
  <c r="X38" i="50"/>
  <c r="AA38" i="50"/>
  <c r="W38" i="50"/>
  <c r="Z35" i="22"/>
  <c r="W35" i="22"/>
  <c r="V35" i="22"/>
  <c r="Y35" i="22"/>
  <c r="AB35" i="22"/>
  <c r="X35" i="22"/>
  <c r="AI35" i="22"/>
  <c r="AG35" i="22"/>
  <c r="AH35" i="22"/>
  <c r="T26" i="65"/>
  <c r="R26" i="65"/>
  <c r="V26" i="65"/>
  <c r="Q26" i="65"/>
  <c r="S26" i="65"/>
  <c r="O26" i="65"/>
  <c r="W26" i="65"/>
  <c r="U26" i="65"/>
  <c r="P26" i="65"/>
  <c r="S19" i="69"/>
  <c r="Q19" i="69"/>
  <c r="N19" i="69"/>
  <c r="O19" i="69"/>
  <c r="P19" i="69"/>
  <c r="R19" i="69"/>
  <c r="N31" i="76"/>
  <c r="P31" i="76" s="1"/>
  <c r="O31" i="76"/>
  <c r="AA36" i="20"/>
  <c r="AD36" i="20"/>
  <c r="Z36" i="20"/>
  <c r="X36" i="20"/>
  <c r="AC36" i="20"/>
  <c r="W36" i="20"/>
  <c r="V36" i="20"/>
  <c r="Y36" i="20"/>
  <c r="AB36" i="20"/>
  <c r="AG55" i="79"/>
  <c r="AI49" i="79"/>
  <c r="AJ49" i="79" s="1"/>
  <c r="T58" i="79"/>
  <c r="Q58" i="79"/>
  <c r="S58" i="79"/>
  <c r="V58" i="79"/>
  <c r="R58" i="79"/>
  <c r="W58" i="79"/>
  <c r="U58" i="79"/>
  <c r="C22" i="83"/>
  <c r="I21" i="83"/>
  <c r="F21" i="83"/>
  <c r="E26" i="74"/>
  <c r="M26" i="74" s="1"/>
  <c r="F26" i="74"/>
  <c r="G26" i="74" s="1"/>
  <c r="H26" i="74"/>
  <c r="Z35" i="20"/>
  <c r="V35" i="20"/>
  <c r="Y35" i="20"/>
  <c r="W35" i="20"/>
  <c r="X35" i="20"/>
  <c r="AD35" i="20"/>
  <c r="AB35" i="20"/>
  <c r="AA35" i="20"/>
  <c r="AC35" i="20"/>
  <c r="Y38" i="22"/>
  <c r="W38" i="22"/>
  <c r="AI38" i="22"/>
  <c r="Z38" i="22"/>
  <c r="AB38" i="22"/>
  <c r="AH38" i="22"/>
  <c r="X38" i="22"/>
  <c r="AG38" i="22"/>
  <c r="D27" i="87"/>
  <c r="E27" i="87" s="1"/>
  <c r="E25" i="87"/>
  <c r="M22" i="59"/>
  <c r="K22" i="59"/>
  <c r="M25" i="77"/>
  <c r="F25" i="77"/>
  <c r="G25" i="77" s="1"/>
  <c r="H25" i="77"/>
  <c r="AD46" i="19"/>
  <c r="AC46" i="19"/>
  <c r="AE46" i="19"/>
  <c r="AA46" i="19"/>
  <c r="AB46" i="19"/>
  <c r="E20" i="82"/>
  <c r="G20" i="82"/>
  <c r="F20" i="82"/>
  <c r="C21" i="82"/>
  <c r="D25" i="69"/>
  <c r="L23" i="69"/>
  <c r="J23" i="69"/>
  <c r="F23" i="69"/>
  <c r="F23" i="87"/>
  <c r="H23" i="87"/>
  <c r="M23" i="87"/>
  <c r="G23" i="87"/>
  <c r="F23" i="77"/>
  <c r="G23" i="77" s="1"/>
  <c r="H23" i="77"/>
  <c r="M23" i="77"/>
  <c r="W42" i="20"/>
  <c r="X42" i="20"/>
  <c r="AD42" i="20"/>
  <c r="AA42" i="20"/>
  <c r="Z42" i="20"/>
  <c r="V42" i="20"/>
  <c r="Y42" i="20"/>
  <c r="AC42" i="20"/>
  <c r="AB42" i="20"/>
  <c r="AB35" i="21"/>
  <c r="AE35" i="21"/>
  <c r="W35" i="21"/>
  <c r="Z35" i="21"/>
  <c r="AC35" i="21"/>
  <c r="Y35" i="21"/>
  <c r="V35" i="21"/>
  <c r="AA35" i="21"/>
  <c r="AD35" i="21"/>
  <c r="X35" i="21"/>
  <c r="K21" i="69"/>
  <c r="M21" i="69"/>
  <c r="M22" i="77"/>
  <c r="K22" i="77"/>
  <c r="L22" i="77" s="1"/>
  <c r="S26" i="61"/>
  <c r="U26" i="61"/>
  <c r="O26" i="61"/>
  <c r="T26" i="61"/>
  <c r="N26" i="61"/>
  <c r="P26" i="61" s="1"/>
  <c r="Q26" i="61" s="1"/>
  <c r="R26" i="61"/>
  <c r="I26" i="77"/>
  <c r="J26" i="77" s="1"/>
  <c r="J24" i="77"/>
  <c r="P16" i="86"/>
  <c r="Q16" i="86" s="1"/>
  <c r="O16" i="86"/>
  <c r="L17" i="86"/>
  <c r="K17" i="86"/>
  <c r="M17" i="86" s="1"/>
  <c r="F18" i="86"/>
  <c r="G18" i="86" s="1"/>
  <c r="H18" i="86" s="1"/>
  <c r="C19" i="86"/>
  <c r="E18" i="86"/>
  <c r="I18" i="86" s="1"/>
  <c r="H37" i="91" l="1"/>
  <c r="J37" i="91"/>
  <c r="I37" i="91"/>
  <c r="Q21" i="69"/>
  <c r="O21" i="69"/>
  <c r="S21" i="69"/>
  <c r="R21" i="69"/>
  <c r="N21" i="69"/>
  <c r="P21" i="69"/>
  <c r="AG61" i="79"/>
  <c r="AI55" i="79"/>
  <c r="AJ55" i="79" s="1"/>
  <c r="AD42" i="21"/>
  <c r="AC42" i="21"/>
  <c r="V42" i="21"/>
  <c r="Z42" i="21"/>
  <c r="X42" i="21"/>
  <c r="Y42" i="21"/>
  <c r="AE42" i="21"/>
  <c r="AA42" i="21"/>
  <c r="W42" i="21"/>
  <c r="AB42" i="21"/>
  <c r="Y42" i="22"/>
  <c r="Z42" i="22"/>
  <c r="AB42" i="22"/>
  <c r="W42" i="22"/>
  <c r="AG42" i="22"/>
  <c r="X42" i="22"/>
  <c r="AI42" i="22"/>
  <c r="AH42" i="22"/>
  <c r="W40" i="20"/>
  <c r="V40" i="20"/>
  <c r="AB40" i="20"/>
  <c r="AD40" i="20"/>
  <c r="AA40" i="20"/>
  <c r="Y40" i="20"/>
  <c r="Z40" i="20"/>
  <c r="AC40" i="20"/>
  <c r="X40" i="20"/>
  <c r="K23" i="69"/>
  <c r="M23" i="69"/>
  <c r="F25" i="87"/>
  <c r="M25" i="87"/>
  <c r="G25" i="87"/>
  <c r="H25" i="87"/>
  <c r="X39" i="22"/>
  <c r="Z39" i="22"/>
  <c r="AI39" i="22"/>
  <c r="AG39" i="22"/>
  <c r="Y39" i="22"/>
  <c r="W39" i="22"/>
  <c r="AB39" i="22"/>
  <c r="AH39" i="22"/>
  <c r="V39" i="22"/>
  <c r="K70" i="79"/>
  <c r="O70" i="79"/>
  <c r="K26" i="77"/>
  <c r="L26" i="77" s="1"/>
  <c r="M26" i="77"/>
  <c r="AA39" i="20"/>
  <c r="X39" i="20"/>
  <c r="W39" i="20"/>
  <c r="AD39" i="20"/>
  <c r="Y39" i="20"/>
  <c r="AC39" i="20"/>
  <c r="V39" i="20"/>
  <c r="Z39" i="20"/>
  <c r="AB39" i="20"/>
  <c r="D27" i="69"/>
  <c r="L25" i="69"/>
  <c r="J25" i="69"/>
  <c r="F25" i="69"/>
  <c r="H27" i="87"/>
  <c r="F27" i="87"/>
  <c r="G27" i="87"/>
  <c r="M27" i="87"/>
  <c r="H21" i="83"/>
  <c r="G21" i="83"/>
  <c r="M24" i="59"/>
  <c r="K24" i="59"/>
  <c r="AA46" i="20"/>
  <c r="AB46" i="20"/>
  <c r="Z46" i="20"/>
  <c r="AD46" i="20"/>
  <c r="AC46" i="20"/>
  <c r="V46" i="20"/>
  <c r="W46" i="20"/>
  <c r="X46" i="20"/>
  <c r="Y46" i="20"/>
  <c r="AB39" i="21"/>
  <c r="AE39" i="21"/>
  <c r="AC39" i="21"/>
  <c r="Y39" i="21"/>
  <c r="AD39" i="21"/>
  <c r="V39" i="21"/>
  <c r="X39" i="21"/>
  <c r="Z39" i="21"/>
  <c r="AA39" i="21"/>
  <c r="W39" i="21"/>
  <c r="AI37" i="18"/>
  <c r="AJ37" i="18"/>
  <c r="AB50" i="19"/>
  <c r="AC50" i="19"/>
  <c r="AE50" i="19"/>
  <c r="AD50" i="19"/>
  <c r="AA50" i="19"/>
  <c r="E21" i="82"/>
  <c r="G21" i="82"/>
  <c r="F21" i="82"/>
  <c r="AB42" i="50"/>
  <c r="W42" i="50"/>
  <c r="Z42" i="50"/>
  <c r="V42" i="50"/>
  <c r="X42" i="50"/>
  <c r="AA42" i="50"/>
  <c r="J26" i="59"/>
  <c r="F26" i="59"/>
  <c r="L26" i="59"/>
  <c r="R64" i="79"/>
  <c r="U64" i="79"/>
  <c r="T64" i="79"/>
  <c r="S64" i="79"/>
  <c r="V64" i="79"/>
  <c r="Q64" i="79"/>
  <c r="W64" i="79"/>
  <c r="K24" i="77"/>
  <c r="L24" i="77" s="1"/>
  <c r="M24" i="77"/>
  <c r="S22" i="59"/>
  <c r="V22" i="59"/>
  <c r="T22" i="59"/>
  <c r="U22" i="59" s="1"/>
  <c r="W22" i="59"/>
  <c r="N22" i="59"/>
  <c r="O22" i="59"/>
  <c r="Q22" i="59"/>
  <c r="P22" i="59"/>
  <c r="R22" i="59"/>
  <c r="F22" i="83"/>
  <c r="C23" i="83"/>
  <c r="I22" i="83"/>
  <c r="AP49" i="79"/>
  <c r="AK49" i="79"/>
  <c r="AO49" i="79"/>
  <c r="AN49" i="79"/>
  <c r="AL49" i="79"/>
  <c r="AM49" i="79"/>
  <c r="AQ49" i="79"/>
  <c r="P17" i="86"/>
  <c r="Q17" i="86" s="1"/>
  <c r="O17" i="86"/>
  <c r="L18" i="86"/>
  <c r="K18" i="86"/>
  <c r="M18" i="86" s="1"/>
  <c r="C20" i="86"/>
  <c r="F19" i="86"/>
  <c r="G19" i="86" s="1"/>
  <c r="H19" i="86" s="1"/>
  <c r="E19" i="86"/>
  <c r="I19" i="86" s="1"/>
  <c r="AB50" i="20" l="1"/>
  <c r="V50" i="20"/>
  <c r="W50" i="20"/>
  <c r="X50" i="20"/>
  <c r="Y50" i="20"/>
  <c r="AD50" i="20"/>
  <c r="Z50" i="20"/>
  <c r="AA50" i="20"/>
  <c r="AC50" i="20"/>
  <c r="F27" i="69"/>
  <c r="J27" i="69"/>
  <c r="L27" i="69"/>
  <c r="Y46" i="21"/>
  <c r="V46" i="21"/>
  <c r="W46" i="21"/>
  <c r="AB46" i="21"/>
  <c r="AC46" i="21"/>
  <c r="AA46" i="21"/>
  <c r="X46" i="21"/>
  <c r="AE46" i="21"/>
  <c r="Z46" i="21"/>
  <c r="AD46" i="21"/>
  <c r="X46" i="22"/>
  <c r="AB46" i="22"/>
  <c r="Y46" i="22"/>
  <c r="AG46" i="22"/>
  <c r="AI46" i="22"/>
  <c r="W46" i="22"/>
  <c r="AH46" i="22"/>
  <c r="Z46" i="22"/>
  <c r="W43" i="20"/>
  <c r="AD43" i="20"/>
  <c r="AC43" i="20"/>
  <c r="Z43" i="20"/>
  <c r="V43" i="20"/>
  <c r="X43" i="20"/>
  <c r="Y43" i="20"/>
  <c r="AB43" i="20"/>
  <c r="AA43" i="20"/>
  <c r="W24" i="59"/>
  <c r="V24" i="59"/>
  <c r="P24" i="59"/>
  <c r="N24" i="59"/>
  <c r="Q24" i="59"/>
  <c r="T24" i="59"/>
  <c r="U24" i="59" s="1"/>
  <c r="O24" i="59"/>
  <c r="S24" i="59"/>
  <c r="R24" i="59"/>
  <c r="AB46" i="50"/>
  <c r="AA46" i="50"/>
  <c r="W46" i="50"/>
  <c r="V46" i="50"/>
  <c r="X46" i="50"/>
  <c r="Z46" i="50"/>
  <c r="V70" i="79"/>
  <c r="U70" i="79"/>
  <c r="Q70" i="79"/>
  <c r="W70" i="79"/>
  <c r="S70" i="79"/>
  <c r="R70" i="79"/>
  <c r="T70" i="79"/>
  <c r="AI41" i="18"/>
  <c r="AJ41" i="18"/>
  <c r="AG67" i="79"/>
  <c r="AI61" i="79"/>
  <c r="AJ61" i="79" s="1"/>
  <c r="M26" i="59"/>
  <c r="K26" i="59"/>
  <c r="X43" i="22"/>
  <c r="Z43" i="22"/>
  <c r="AI43" i="22"/>
  <c r="AG43" i="22"/>
  <c r="AB43" i="22"/>
  <c r="AH43" i="22"/>
  <c r="W43" i="22"/>
  <c r="Y43" i="22"/>
  <c r="V43" i="22"/>
  <c r="P52" i="20"/>
  <c r="K25" i="69"/>
  <c r="M25" i="69"/>
  <c r="S23" i="69"/>
  <c r="R23" i="69"/>
  <c r="N23" i="69"/>
  <c r="O23" i="69"/>
  <c r="Q23" i="69"/>
  <c r="P23" i="69"/>
  <c r="Y44" i="20"/>
  <c r="AC44" i="20"/>
  <c r="AD44" i="20"/>
  <c r="X44" i="20"/>
  <c r="V44" i="20"/>
  <c r="W44" i="20"/>
  <c r="AB44" i="20"/>
  <c r="AA44" i="20"/>
  <c r="Z44" i="20"/>
  <c r="AB43" i="21"/>
  <c r="Z43" i="21"/>
  <c r="V43" i="21"/>
  <c r="AE43" i="21"/>
  <c r="W43" i="21"/>
  <c r="AD43" i="21"/>
  <c r="AC43" i="21"/>
  <c r="X43" i="21"/>
  <c r="Y43" i="21"/>
  <c r="AA43" i="21"/>
  <c r="H22" i="83"/>
  <c r="G22" i="83"/>
  <c r="I23" i="83"/>
  <c r="F23" i="83"/>
  <c r="G23" i="83" s="1"/>
  <c r="AQ55" i="79"/>
  <c r="AN55" i="79"/>
  <c r="AL55" i="79"/>
  <c r="AO55" i="79"/>
  <c r="AP55" i="79"/>
  <c r="AM55" i="79"/>
  <c r="AK55" i="79"/>
  <c r="L19" i="86"/>
  <c r="K19" i="86"/>
  <c r="M19" i="86" s="1"/>
  <c r="C21" i="86"/>
  <c r="E20" i="86"/>
  <c r="I20" i="86" s="1"/>
  <c r="O18" i="86"/>
  <c r="P18" i="86"/>
  <c r="Q18" i="86" s="1"/>
  <c r="AI67" i="79" l="1"/>
  <c r="AJ67" i="79" s="1"/>
  <c r="AG73" i="79"/>
  <c r="AI73" i="79" s="1"/>
  <c r="AJ73" i="79" s="1"/>
  <c r="Y47" i="21"/>
  <c r="V47" i="21"/>
  <c r="AA47" i="21"/>
  <c r="AE47" i="21"/>
  <c r="AB47" i="21"/>
  <c r="AD47" i="21"/>
  <c r="X47" i="21"/>
  <c r="Z47" i="21"/>
  <c r="AC47" i="21"/>
  <c r="W47" i="21"/>
  <c r="X50" i="22"/>
  <c r="Z50" i="22"/>
  <c r="Y50" i="22"/>
  <c r="AH50" i="22"/>
  <c r="AI50" i="22"/>
  <c r="AG50" i="22"/>
  <c r="AB50" i="22"/>
  <c r="W50" i="22"/>
  <c r="AB47" i="20"/>
  <c r="AA47" i="20"/>
  <c r="AD47" i="20"/>
  <c r="AC47" i="20"/>
  <c r="W47" i="20"/>
  <c r="X47" i="20"/>
  <c r="Z47" i="20"/>
  <c r="Y47" i="20"/>
  <c r="V47" i="20"/>
  <c r="S25" i="69"/>
  <c r="N25" i="69"/>
  <c r="P25" i="69"/>
  <c r="O25" i="69"/>
  <c r="R25" i="69"/>
  <c r="Q25" i="69"/>
  <c r="F53" i="20"/>
  <c r="AD50" i="21"/>
  <c r="Y50" i="21"/>
  <c r="AE50" i="21"/>
  <c r="V50" i="21"/>
  <c r="X50" i="21"/>
  <c r="AC50" i="21"/>
  <c r="Z50" i="21"/>
  <c r="W50" i="21"/>
  <c r="AA50" i="21"/>
  <c r="AB50" i="21"/>
  <c r="K27" i="69"/>
  <c r="M27" i="69"/>
  <c r="S52" i="20"/>
  <c r="R52" i="20"/>
  <c r="U52" i="20" s="1"/>
  <c r="T52" i="20"/>
  <c r="AB47" i="22"/>
  <c r="AH47" i="22"/>
  <c r="AG47" i="22"/>
  <c r="V47" i="22"/>
  <c r="X47" i="22"/>
  <c r="AI47" i="22"/>
  <c r="Y47" i="22"/>
  <c r="W47" i="22"/>
  <c r="Z47" i="22"/>
  <c r="F53" i="22"/>
  <c r="F53" i="18"/>
  <c r="V50" i="50"/>
  <c r="AB50" i="50"/>
  <c r="Z50" i="50"/>
  <c r="AA50" i="50"/>
  <c r="X50" i="50"/>
  <c r="W50" i="50"/>
  <c r="X48" i="20"/>
  <c r="V48" i="20"/>
  <c r="AA48" i="20"/>
  <c r="AC48" i="20"/>
  <c r="AD48" i="20"/>
  <c r="Z48" i="20"/>
  <c r="W48" i="20"/>
  <c r="AB48" i="20"/>
  <c r="Y48" i="20"/>
  <c r="W26" i="59"/>
  <c r="S26" i="59"/>
  <c r="N26" i="59"/>
  <c r="R26" i="59"/>
  <c r="O26" i="59"/>
  <c r="V26" i="59"/>
  <c r="T26" i="59"/>
  <c r="U26" i="59" s="1"/>
  <c r="Q26" i="59"/>
  <c r="P26" i="59"/>
  <c r="AL61" i="79"/>
  <c r="AP61" i="79"/>
  <c r="AO61" i="79"/>
  <c r="AK61" i="79"/>
  <c r="AQ61" i="79"/>
  <c r="AM61" i="79"/>
  <c r="AN61" i="79"/>
  <c r="P19" i="86"/>
  <c r="Q19" i="86" s="1"/>
  <c r="O19" i="86"/>
  <c r="R19" i="86" s="1"/>
  <c r="S19" i="86" s="1"/>
  <c r="L20" i="86"/>
  <c r="K20" i="86"/>
  <c r="M20" i="86" s="1"/>
  <c r="E21" i="86"/>
  <c r="I21" i="86" s="1"/>
  <c r="F21" i="86"/>
  <c r="G21" i="86" s="1"/>
  <c r="H21" i="86" s="1"/>
  <c r="X51" i="22" l="1"/>
  <c r="Z51" i="22"/>
  <c r="V51" i="22"/>
  <c r="AG51" i="22"/>
  <c r="AI51" i="22"/>
  <c r="W51" i="22"/>
  <c r="AB51" i="22"/>
  <c r="AH51" i="22"/>
  <c r="Y51" i="22"/>
  <c r="J53" i="22"/>
  <c r="K53" i="22" s="1"/>
  <c r="H53" i="22"/>
  <c r="U53" i="22" s="1"/>
  <c r="I53" i="22"/>
  <c r="AI49" i="18"/>
  <c r="AJ49" i="18"/>
  <c r="W51" i="20"/>
  <c r="AB51" i="20"/>
  <c r="Y51" i="20"/>
  <c r="X51" i="20"/>
  <c r="AD51" i="20"/>
  <c r="Z51" i="20"/>
  <c r="AC51" i="20"/>
  <c r="V51" i="20"/>
  <c r="AA51" i="20"/>
  <c r="V51" i="21"/>
  <c r="AB51" i="21"/>
  <c r="W51" i="21"/>
  <c r="Y51" i="21"/>
  <c r="AA51" i="21"/>
  <c r="X51" i="21"/>
  <c r="Z51" i="21"/>
  <c r="AE51" i="21"/>
  <c r="AD51" i="21"/>
  <c r="AC51" i="21"/>
  <c r="Y52" i="20"/>
  <c r="AC52" i="20"/>
  <c r="AA52" i="20"/>
  <c r="W52" i="20"/>
  <c r="V52" i="20"/>
  <c r="AD52" i="20"/>
  <c r="AB52" i="20"/>
  <c r="X52" i="20"/>
  <c r="Z52" i="20"/>
  <c r="H53" i="18"/>
  <c r="U53" i="18" s="1"/>
  <c r="J53" i="18"/>
  <c r="K53" i="18" s="1"/>
  <c r="I53" i="18"/>
  <c r="P27" i="69"/>
  <c r="N27" i="69"/>
  <c r="Q27" i="69"/>
  <c r="S27" i="69"/>
  <c r="O27" i="69"/>
  <c r="R27" i="69"/>
  <c r="I53" i="20"/>
  <c r="H53" i="20"/>
  <c r="U53" i="20" s="1"/>
  <c r="J53" i="20"/>
  <c r="K53" i="20" s="1"/>
  <c r="AM73" i="79"/>
  <c r="AP73" i="79"/>
  <c r="AK73" i="79"/>
  <c r="AL73" i="79"/>
  <c r="AN73" i="79"/>
  <c r="AQ73" i="79"/>
  <c r="AO73" i="79"/>
  <c r="AN67" i="79"/>
  <c r="AQ67" i="79"/>
  <c r="AL67" i="79"/>
  <c r="AM67" i="79"/>
  <c r="AP67" i="79"/>
  <c r="AO67" i="79"/>
  <c r="AK67" i="79"/>
  <c r="L21" i="86"/>
  <c r="K21" i="86"/>
  <c r="M21" i="86" s="1"/>
  <c r="O20" i="86"/>
  <c r="R20" i="86" s="1"/>
  <c r="S20" i="86" s="1"/>
  <c r="P20" i="86"/>
  <c r="Q20" i="86" s="1"/>
  <c r="AJ53" i="18" l="1"/>
  <c r="Z53" i="18"/>
  <c r="AH53" i="18"/>
  <c r="W53" i="18"/>
  <c r="X53" i="18"/>
  <c r="AB53" i="18"/>
  <c r="V53" i="18"/>
  <c r="AF53" i="18"/>
  <c r="Y53" i="18"/>
  <c r="AA53" i="18"/>
  <c r="AG53" i="18"/>
  <c r="AC53" i="18"/>
  <c r="AI53" i="18"/>
  <c r="AB53" i="22"/>
  <c r="Z53" i="22"/>
  <c r="AI53" i="22"/>
  <c r="AH53" i="22"/>
  <c r="AG53" i="22"/>
  <c r="Z53" i="20"/>
  <c r="W53" i="20"/>
  <c r="AA53" i="20"/>
  <c r="AB53" i="20"/>
  <c r="AD53" i="20"/>
  <c r="Y53" i="20"/>
  <c r="X53" i="20"/>
  <c r="AC53" i="20"/>
  <c r="V53" i="20"/>
  <c r="P21" i="86"/>
  <c r="Q21" i="86" s="1"/>
  <c r="O21" i="86"/>
  <c r="R21" i="86" s="1"/>
  <c r="S21" i="86" s="1"/>
</calcChain>
</file>

<file path=xl/sharedStrings.xml><?xml version="1.0" encoding="utf-8"?>
<sst xmlns="http://schemas.openxmlformats.org/spreadsheetml/2006/main" count="5539" uniqueCount="2078">
  <si>
    <t>ASHDOD</t>
    <phoneticPr fontId="18"/>
  </si>
  <si>
    <t>HAIFA</t>
    <phoneticPr fontId="18"/>
  </si>
  <si>
    <t>VANCOUVER</t>
    <phoneticPr fontId="18"/>
  </si>
  <si>
    <t>TORONTO</t>
    <phoneticPr fontId="18"/>
  </si>
  <si>
    <t>MONTREAL</t>
    <phoneticPr fontId="18"/>
  </si>
  <si>
    <t>OSAKA OFFICE</t>
    <phoneticPr fontId="18"/>
  </si>
  <si>
    <t>*SUBJECT TO CHANGE WITH OR WITHOUT NOTICE*</t>
    <phoneticPr fontId="18"/>
  </si>
  <si>
    <r>
      <t>＊＊</t>
    </r>
    <r>
      <rPr>
        <b/>
        <sz val="10"/>
        <rFont val="ＭＳ ＰＲゴシック"/>
        <family val="3"/>
        <charset val="128"/>
      </rPr>
      <t>DOCK RECEIPT 作成上の注意事項</t>
    </r>
    <rPh sb="15" eb="17">
      <t>サクセイジョウ</t>
    </rPh>
    <rPh sb="17" eb="18">
      <t>ジョウ</t>
    </rPh>
    <rPh sb="19" eb="21">
      <t>チュウイ</t>
    </rPh>
    <rPh sb="21" eb="23">
      <t>ジコウ</t>
    </rPh>
    <phoneticPr fontId="18"/>
  </si>
  <si>
    <t>・24時間前MANIFESTINGの為、AMS DATA FORMを記載の上、D/Rと共にCFSへお渡しください。</t>
    <rPh sb="3" eb="5">
      <t>ジカン</t>
    </rPh>
    <rPh sb="5" eb="6">
      <t>マエ</t>
    </rPh>
    <rPh sb="18" eb="19">
      <t>タメ</t>
    </rPh>
    <rPh sb="34" eb="36">
      <t>キサイ</t>
    </rPh>
    <rPh sb="37" eb="38">
      <t>ウエ</t>
    </rPh>
    <rPh sb="43" eb="44">
      <t>トモ</t>
    </rPh>
    <rPh sb="50" eb="51">
      <t>ワタ</t>
    </rPh>
    <phoneticPr fontId="18"/>
  </si>
  <si>
    <t>（実荷主/実荷受人のFULL NAME、FULL ADDRESS、NET WEIGHT、 正確な品名 及びH.S.CODE番号が必要です。）</t>
    <rPh sb="1" eb="2">
      <t>ジツ</t>
    </rPh>
    <rPh sb="2" eb="4">
      <t>ニヌシ</t>
    </rPh>
    <rPh sb="5" eb="6">
      <t>ジツ</t>
    </rPh>
    <rPh sb="6" eb="8">
      <t>ニウケ</t>
    </rPh>
    <rPh sb="8" eb="9">
      <t>ニン</t>
    </rPh>
    <rPh sb="45" eb="47">
      <t>セイカク</t>
    </rPh>
    <rPh sb="48" eb="50">
      <t>ヒンメイ</t>
    </rPh>
    <rPh sb="51" eb="52">
      <t>オヨ</t>
    </rPh>
    <rPh sb="61" eb="63">
      <t>バンゴウ</t>
    </rPh>
    <rPh sb="64" eb="66">
      <t>ヒツヨウ</t>
    </rPh>
    <phoneticPr fontId="18"/>
  </si>
  <si>
    <t>天野回漕店　袖師第一埠頭事務所</t>
    <rPh sb="0" eb="2">
      <t>アマノ</t>
    </rPh>
    <rPh sb="2" eb="4">
      <t>カイソウ</t>
    </rPh>
    <rPh sb="4" eb="5">
      <t>テン</t>
    </rPh>
    <rPh sb="6" eb="7">
      <t>ソデ</t>
    </rPh>
    <rPh sb="7" eb="8">
      <t>シ</t>
    </rPh>
    <rPh sb="8" eb="10">
      <t>ダイイチ</t>
    </rPh>
    <rPh sb="10" eb="12">
      <t>フトウ</t>
    </rPh>
    <rPh sb="12" eb="14">
      <t>ジム</t>
    </rPh>
    <rPh sb="14" eb="15">
      <t>ジョ</t>
    </rPh>
    <phoneticPr fontId="18"/>
  </si>
  <si>
    <t>静岡県静岡市清水区横砂御林脇408-18</t>
    <rPh sb="0" eb="3">
      <t>シズオカケン</t>
    </rPh>
    <rPh sb="3" eb="5">
      <t>シズオカ</t>
    </rPh>
    <rPh sb="5" eb="6">
      <t>シ</t>
    </rPh>
    <rPh sb="6" eb="8">
      <t>シミズ</t>
    </rPh>
    <rPh sb="8" eb="9">
      <t>ク</t>
    </rPh>
    <rPh sb="9" eb="10">
      <t>ヨコ</t>
    </rPh>
    <rPh sb="10" eb="11">
      <t>スナ</t>
    </rPh>
    <rPh sb="11" eb="12">
      <t>オン</t>
    </rPh>
    <rPh sb="12" eb="13">
      <t>ハヤシ</t>
    </rPh>
    <rPh sb="13" eb="14">
      <t>ワキ</t>
    </rPh>
    <phoneticPr fontId="18"/>
  </si>
  <si>
    <t>日東物流㈱　六甲RC-4　</t>
    <rPh sb="0" eb="2">
      <t>ニットウ</t>
    </rPh>
    <rPh sb="2" eb="4">
      <t>ブツリュウ</t>
    </rPh>
    <rPh sb="6" eb="8">
      <t>ロッコウ</t>
    </rPh>
    <phoneticPr fontId="18"/>
  </si>
  <si>
    <t>神戸市東灘区向洋町西6丁目4</t>
  </si>
  <si>
    <t>日東物流㈱　大阪総合物流センター</t>
    <rPh sb="0" eb="2">
      <t>ニットウ</t>
    </rPh>
    <rPh sb="2" eb="4">
      <t>ブツリュウ</t>
    </rPh>
    <rPh sb="6" eb="8">
      <t>オオサカ</t>
    </rPh>
    <rPh sb="8" eb="10">
      <t>ソウゴウ</t>
    </rPh>
    <rPh sb="10" eb="12">
      <t>ブツリュウ</t>
    </rPh>
    <phoneticPr fontId="18"/>
  </si>
  <si>
    <t>大阪市住之江区南港東9-4-36</t>
    <rPh sb="9" eb="10">
      <t>ヒガシ</t>
    </rPh>
    <phoneticPr fontId="18"/>
  </si>
  <si>
    <t>Adelaide / Brisbane / Fremantle / Melbourne / Sydney</t>
    <phoneticPr fontId="18"/>
  </si>
  <si>
    <t xml:space="preserve">Auckland / Christchurch / Lytterton / Wellington </t>
    <phoneticPr fontId="18"/>
  </si>
  <si>
    <t>Singapore</t>
    <phoneticPr fontId="18"/>
  </si>
  <si>
    <t>Adelaide / Fremantle</t>
    <phoneticPr fontId="18"/>
  </si>
  <si>
    <t>Belawan / Jakarta / Semarang / Surabaya</t>
    <phoneticPr fontId="18"/>
  </si>
  <si>
    <t>Pasir Gudang / Penang / Port Kelang</t>
    <phoneticPr fontId="18"/>
  </si>
  <si>
    <t>Bangkok / Leam Chabang</t>
    <phoneticPr fontId="18"/>
  </si>
  <si>
    <t>Cebu / Manila</t>
    <phoneticPr fontId="18"/>
  </si>
  <si>
    <t>Haiphong / Ho Chi Minh</t>
    <phoneticPr fontId="18"/>
  </si>
  <si>
    <t>Dubai (Jebel Ali)</t>
    <phoneticPr fontId="18"/>
  </si>
  <si>
    <t>Port Louis</t>
    <phoneticPr fontId="18"/>
  </si>
  <si>
    <t>Chittagong</t>
    <phoneticPr fontId="18"/>
  </si>
  <si>
    <t>Colombo</t>
    <phoneticPr fontId="18"/>
  </si>
  <si>
    <t>Karachi</t>
    <phoneticPr fontId="18"/>
  </si>
  <si>
    <t>Gothenburg</t>
    <phoneticPr fontId="18"/>
  </si>
  <si>
    <t>Aarhus / Copenhagen</t>
    <phoneticPr fontId="18"/>
  </si>
  <si>
    <t>Helsinki</t>
    <phoneticPr fontId="18"/>
  </si>
  <si>
    <t>Oslo</t>
    <phoneticPr fontId="18"/>
  </si>
  <si>
    <t>Genova / Milano</t>
    <phoneticPr fontId="18"/>
  </si>
  <si>
    <t>Hamburg</t>
    <phoneticPr fontId="18"/>
  </si>
  <si>
    <t>Barcelona / Valencia</t>
    <phoneticPr fontId="18"/>
  </si>
  <si>
    <t>Jakarta</t>
    <phoneticPr fontId="18"/>
  </si>
  <si>
    <t>Penang / Port Kelang</t>
    <phoneticPr fontId="18"/>
  </si>
  <si>
    <t>Bangkok /Lat Kabang / Leam Chabang</t>
    <phoneticPr fontId="18"/>
  </si>
  <si>
    <t>Cebu / Manila (North) / Manila (South)</t>
    <phoneticPr fontId="18"/>
  </si>
  <si>
    <t>Colon Free Zone</t>
    <phoneticPr fontId="18"/>
  </si>
  <si>
    <t>Bridge Town</t>
    <phoneticPr fontId="18"/>
  </si>
  <si>
    <t>Managua</t>
    <phoneticPr fontId="18"/>
  </si>
  <si>
    <t>San Juan</t>
    <phoneticPr fontId="18"/>
  </si>
  <si>
    <t>Kingston</t>
    <phoneticPr fontId="18"/>
  </si>
  <si>
    <t>Port of Spain / Point Lisas</t>
    <phoneticPr fontId="18"/>
  </si>
  <si>
    <t>Georgetown</t>
    <phoneticPr fontId="18"/>
  </si>
  <si>
    <t>Guatemala City</t>
    <phoneticPr fontId="18"/>
  </si>
  <si>
    <t>San Jose / Puerto Cardera</t>
    <phoneticPr fontId="18"/>
  </si>
  <si>
    <t>Manzanillo</t>
    <phoneticPr fontId="18"/>
  </si>
  <si>
    <t>Callao</t>
    <phoneticPr fontId="18"/>
  </si>
  <si>
    <t>Buenos Aires</t>
    <phoneticPr fontId="18"/>
  </si>
  <si>
    <t>Asuncion</t>
    <phoneticPr fontId="18"/>
  </si>
  <si>
    <t>Valparaiso</t>
    <phoneticPr fontId="18"/>
  </si>
  <si>
    <t>Gdynia</t>
    <phoneticPr fontId="18"/>
  </si>
  <si>
    <t>Limassol</t>
    <phoneticPr fontId="18"/>
  </si>
  <si>
    <t>Aqaba</t>
    <phoneticPr fontId="18"/>
  </si>
  <si>
    <t>Beirut</t>
    <phoneticPr fontId="18"/>
  </si>
  <si>
    <t>Piraeus</t>
    <phoneticPr fontId="18"/>
  </si>
  <si>
    <t>Alexsandria / Port Said</t>
    <phoneticPr fontId="18"/>
  </si>
  <si>
    <t>Ashdod / Haifa</t>
    <phoneticPr fontId="18"/>
  </si>
  <si>
    <t>（SIN経由）</t>
    <rPh sb="4" eb="6">
      <t>ケイユ</t>
    </rPh>
    <phoneticPr fontId="18"/>
  </si>
  <si>
    <t>（SIN経由）</t>
    <phoneticPr fontId="18"/>
  </si>
  <si>
    <t>東アジア
（HKG経由）</t>
    <rPh sb="0" eb="1">
      <t>ヒガシ</t>
    </rPh>
    <rPh sb="9" eb="11">
      <t>ケイユ</t>
    </rPh>
    <phoneticPr fontId="18"/>
  </si>
  <si>
    <t>（HKG経由）</t>
    <phoneticPr fontId="18"/>
  </si>
  <si>
    <t>(HKG経由/
Colon経由)</t>
    <rPh sb="4" eb="6">
      <t>ケイユ</t>
    </rPh>
    <phoneticPr fontId="18"/>
  </si>
  <si>
    <t>（HKG経由）</t>
    <phoneticPr fontId="18"/>
  </si>
  <si>
    <t>ヨーロッパ</t>
    <phoneticPr fontId="18"/>
  </si>
  <si>
    <t>スカンジナビア</t>
    <phoneticPr fontId="18"/>
  </si>
  <si>
    <t>オーストラリア</t>
    <phoneticPr fontId="18"/>
  </si>
  <si>
    <t>ニュージーランド</t>
    <phoneticPr fontId="18"/>
  </si>
  <si>
    <t>パシフィックアイランド</t>
    <phoneticPr fontId="18"/>
  </si>
  <si>
    <t>Contact us</t>
    <phoneticPr fontId="18"/>
  </si>
  <si>
    <r>
      <t>URL：</t>
    </r>
    <r>
      <rPr>
        <b/>
        <u/>
        <sz val="14"/>
        <color indexed="12"/>
        <rFont val="ＭＳ Ｐゴシック"/>
        <family val="3"/>
        <charset val="128"/>
      </rPr>
      <t>http://www.vanguardlogistics.jp</t>
    </r>
    <phoneticPr fontId="18"/>
  </si>
  <si>
    <t>*BOOKINGの際、重量物、長尺物、及び条件付貨物（段積み不可など）に</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18"/>
  </si>
  <si>
    <t>*SUBJECT TO CHANGE WITH OR WITHOUT NOTICE*</t>
    <phoneticPr fontId="18"/>
  </si>
  <si>
    <t>BARCELONA</t>
    <phoneticPr fontId="18"/>
  </si>
  <si>
    <t>山九　大井物流センター保税蔵置場　(NACCS: 1FWR1)</t>
    <rPh sb="0" eb="2">
      <t>サンキュウ</t>
    </rPh>
    <rPh sb="3" eb="5">
      <t>オオイ</t>
    </rPh>
    <rPh sb="5" eb="7">
      <t>ブツリュウ</t>
    </rPh>
    <rPh sb="11" eb="13">
      <t>ホゼイ</t>
    </rPh>
    <rPh sb="13" eb="14">
      <t>ゾウ</t>
    </rPh>
    <rPh sb="14" eb="15">
      <t>チ</t>
    </rPh>
    <rPh sb="15" eb="16">
      <t>ジョウ</t>
    </rPh>
    <phoneticPr fontId="18"/>
  </si>
  <si>
    <t>カナダ</t>
    <phoneticPr fontId="18"/>
  </si>
  <si>
    <t>Vancouver / Toronto / Montreal</t>
    <phoneticPr fontId="18"/>
  </si>
  <si>
    <t>ETD
YOKOHAMA(火）（金）</t>
    <rPh sb="13" eb="14">
      <t>カ</t>
    </rPh>
    <rPh sb="16" eb="17">
      <t>キン</t>
    </rPh>
    <phoneticPr fontId="18"/>
  </si>
  <si>
    <t>TYO（火）（木）</t>
    <rPh sb="4" eb="5">
      <t>カ</t>
    </rPh>
    <rPh sb="7" eb="8">
      <t>モク</t>
    </rPh>
    <phoneticPr fontId="18"/>
  </si>
  <si>
    <t>SMZ（火）（木）</t>
    <rPh sb="4" eb="5">
      <t>カ</t>
    </rPh>
    <rPh sb="7" eb="8">
      <t>モク</t>
    </rPh>
    <phoneticPr fontId="18"/>
  </si>
  <si>
    <t>YOK（水）（金）</t>
    <rPh sb="4" eb="5">
      <t>スイ</t>
    </rPh>
    <rPh sb="7" eb="8">
      <t>キン</t>
    </rPh>
    <phoneticPr fontId="18"/>
  </si>
  <si>
    <t>ETD
KOBE（水）（金）</t>
    <rPh sb="9" eb="10">
      <t>スイ</t>
    </rPh>
    <rPh sb="12" eb="13">
      <t>キン</t>
    </rPh>
    <phoneticPr fontId="18"/>
  </si>
  <si>
    <t>OSA（月）（水）</t>
    <rPh sb="4" eb="5">
      <t>ゲツ</t>
    </rPh>
    <rPh sb="7" eb="8">
      <t>スイ</t>
    </rPh>
    <phoneticPr fontId="18"/>
  </si>
  <si>
    <t>KOB（月）（水）</t>
    <rPh sb="4" eb="5">
      <t>ゲツ</t>
    </rPh>
    <rPh sb="7" eb="8">
      <t>スイ</t>
    </rPh>
    <phoneticPr fontId="18"/>
  </si>
  <si>
    <t>TOKYO OFFICE</t>
  </si>
  <si>
    <t>OSAKA OFFICE</t>
  </si>
  <si>
    <t>*SUBJECT TO CHANGE WITH OR WITHOUT NOTICE*</t>
  </si>
  <si>
    <t>VESSEL</t>
  </si>
  <si>
    <t>VOY</t>
  </si>
  <si>
    <t>CUT</t>
  </si>
  <si>
    <t>ETD
KOBE</t>
  </si>
  <si>
    <t>ETA QINGDAO</t>
  </si>
  <si>
    <t>SMZ</t>
  </si>
  <si>
    <t>TYO</t>
  </si>
  <si>
    <t>YOK</t>
  </si>
  <si>
    <t>OSAKA</t>
  </si>
  <si>
    <t>KOBE</t>
  </si>
  <si>
    <t>.</t>
  </si>
  <si>
    <t>CFS搬入先</t>
  </si>
  <si>
    <t>東京</t>
  </si>
  <si>
    <t>清水</t>
  </si>
  <si>
    <t xml:space="preserve">天野回漕店袖師第一埠頭事務所  静岡市清水区横砂御林脇408-18  </t>
  </si>
  <si>
    <t>TEL:054-365-4021 FAX:054-364-5195 NACCS CODE:5NW10</t>
  </si>
  <si>
    <t>大阪</t>
  </si>
  <si>
    <t>神戸</t>
  </si>
  <si>
    <t>ETA
SHANGHAI</t>
  </si>
  <si>
    <t>LCL CONSOLIDATION SERVICE FOR CA &amp; CARIB VIA HONG KONG VIA COLON (KOB)</t>
    <phoneticPr fontId="18"/>
  </si>
  <si>
    <t>　お引き受けの難しい場合もございます。</t>
    <rPh sb="2" eb="3">
      <t>ヒ</t>
    </rPh>
    <rPh sb="4" eb="5">
      <t>ウ</t>
    </rPh>
    <rPh sb="7" eb="8">
      <t>ムズカ</t>
    </rPh>
    <rPh sb="10" eb="12">
      <t>バアイ</t>
    </rPh>
    <phoneticPr fontId="18"/>
  </si>
  <si>
    <t>ETD
NAGOYA</t>
  </si>
  <si>
    <t>NAGOYA</t>
  </si>
  <si>
    <t>火(CUT+5)</t>
    <rPh sb="0" eb="1">
      <t>ヒ</t>
    </rPh>
    <phoneticPr fontId="18"/>
  </si>
  <si>
    <t>月(CUT+5)</t>
    <rPh sb="0" eb="1">
      <t>ゲツ</t>
    </rPh>
    <phoneticPr fontId="18"/>
  </si>
  <si>
    <t>土(CUT+4)</t>
    <rPh sb="0" eb="1">
      <t>ド</t>
    </rPh>
    <phoneticPr fontId="18"/>
  </si>
  <si>
    <t>木</t>
    <rPh sb="0" eb="1">
      <t>モク</t>
    </rPh>
    <phoneticPr fontId="18"/>
  </si>
  <si>
    <t>水</t>
    <rPh sb="0" eb="1">
      <t>スイ</t>
    </rPh>
    <phoneticPr fontId="18"/>
  </si>
  <si>
    <t>火</t>
    <rPh sb="0" eb="1">
      <t>ヒ</t>
    </rPh>
    <phoneticPr fontId="18"/>
  </si>
  <si>
    <t>COLOMBIA</t>
    <phoneticPr fontId="18"/>
  </si>
  <si>
    <t>韓国</t>
    <rPh sb="0" eb="2">
      <t>カンコク</t>
    </rPh>
    <phoneticPr fontId="18"/>
  </si>
  <si>
    <t>(BUSAN経由)</t>
    <rPh sb="6" eb="8">
      <t>ケイユ</t>
    </rPh>
    <phoneticPr fontId="18"/>
  </si>
  <si>
    <t>メキシコ</t>
    <phoneticPr fontId="18"/>
  </si>
  <si>
    <t>ブラジル</t>
    <phoneticPr fontId="18"/>
  </si>
  <si>
    <t>Valparaiso / San Antonio</t>
    <phoneticPr fontId="18"/>
  </si>
  <si>
    <t>Busan</t>
    <phoneticPr fontId="18"/>
  </si>
  <si>
    <t>Barranquilla / Cartagena</t>
    <phoneticPr fontId="18"/>
  </si>
  <si>
    <t>Paramaribo</t>
    <phoneticPr fontId="18"/>
  </si>
  <si>
    <t>Buenaventure</t>
    <phoneticPr fontId="18"/>
  </si>
  <si>
    <t>Montevideo</t>
    <phoneticPr fontId="18"/>
  </si>
  <si>
    <t>Guayaquil</t>
    <phoneticPr fontId="18"/>
  </si>
  <si>
    <r>
      <t>お問い合わせ並びにBOOKINGは、下記にてお願いいたします。</t>
    </r>
    <r>
      <rPr>
        <b/>
        <sz val="11"/>
        <color indexed="10"/>
        <rFont val="ＭＳ Ｐゴシック"/>
        <family val="3"/>
        <charset val="128"/>
      </rPr>
      <t>ヴァンガード・ロジスティックス・サーヴィセス日本株式会社</t>
    </r>
    <rPh sb="1" eb="2">
      <t>ト</t>
    </rPh>
    <rPh sb="3" eb="4">
      <t>ア</t>
    </rPh>
    <rPh sb="6" eb="7">
      <t>ナラ</t>
    </rPh>
    <rPh sb="18" eb="20">
      <t>カキ</t>
    </rPh>
    <rPh sb="23" eb="24">
      <t>ネガ</t>
    </rPh>
    <rPh sb="31" eb="59">
      <t>バン</t>
    </rPh>
    <phoneticPr fontId="18"/>
  </si>
  <si>
    <t>オセアニア</t>
    <phoneticPr fontId="18"/>
  </si>
  <si>
    <t>オーストラリア</t>
    <phoneticPr fontId="18"/>
  </si>
  <si>
    <t>株式会社　日成（協同組合　東京海貨センター内4F)　　東京都大田区東海4-3-1</t>
  </si>
  <si>
    <t>TEL:03-5492-7251  FAX:03-3790-8085   NACCS CODE : 1FW69</t>
  </si>
  <si>
    <t>株式会社　日成（横浜港運事業協同組合内2F)　　神奈川県横浜市中区本牧埠頭1</t>
  </si>
  <si>
    <t>TEL:045-622-5771  FAX:045-622-6344   NACCS CODE : 2EW30</t>
  </si>
  <si>
    <t xml:space="preserve">天野回漕店袖師第一埠頭事務所  静岡市清水区横砂御林脇408-18  </t>
    <phoneticPr fontId="18"/>
  </si>
  <si>
    <t>TEL:054-365-4021 FAX:054-364-5195 NACCS CODE:5NW10</t>
    <phoneticPr fontId="18"/>
  </si>
  <si>
    <t>ニュージーランド</t>
    <phoneticPr fontId="18"/>
  </si>
  <si>
    <t>シンガポール</t>
    <phoneticPr fontId="18"/>
  </si>
  <si>
    <t>東南アジア</t>
    <rPh sb="0" eb="2">
      <t>トウナン</t>
    </rPh>
    <phoneticPr fontId="18"/>
  </si>
  <si>
    <t>インドネシア</t>
    <phoneticPr fontId="18"/>
  </si>
  <si>
    <t>マレーシア</t>
    <phoneticPr fontId="18"/>
  </si>
  <si>
    <t>タイ</t>
    <phoneticPr fontId="18"/>
  </si>
  <si>
    <t>フィリピン</t>
    <phoneticPr fontId="18"/>
  </si>
  <si>
    <t>ベトナム</t>
    <phoneticPr fontId="18"/>
  </si>
  <si>
    <t>アラブ首長国連邦</t>
    <rPh sb="3" eb="5">
      <t>シュチョウ</t>
    </rPh>
    <rPh sb="5" eb="6">
      <t>コク</t>
    </rPh>
    <rPh sb="6" eb="8">
      <t>レンポウ</t>
    </rPh>
    <phoneticPr fontId="18"/>
  </si>
  <si>
    <t>モーリシャス</t>
    <phoneticPr fontId="18"/>
  </si>
  <si>
    <t>サウジアラビア</t>
    <phoneticPr fontId="18"/>
  </si>
  <si>
    <t>南アフリカ</t>
    <rPh sb="0" eb="1">
      <t>ミナミ</t>
    </rPh>
    <phoneticPr fontId="18"/>
  </si>
  <si>
    <t>インド</t>
    <phoneticPr fontId="18"/>
  </si>
  <si>
    <t>バングラデッシュ</t>
    <phoneticPr fontId="18"/>
  </si>
  <si>
    <t>スリランカ</t>
    <phoneticPr fontId="18"/>
  </si>
  <si>
    <t>パキスタン</t>
    <phoneticPr fontId="18"/>
  </si>
  <si>
    <t>スウェーデン</t>
    <phoneticPr fontId="18"/>
  </si>
  <si>
    <t>↓</t>
    <phoneticPr fontId="18"/>
  </si>
  <si>
    <t>神戸/門司受け</t>
    <rPh sb="0" eb="2">
      <t>コウベ</t>
    </rPh>
    <phoneticPr fontId="18"/>
  </si>
  <si>
    <t>横浜/名古屋受け</t>
    <phoneticPr fontId="18"/>
  </si>
  <si>
    <t>イタリア</t>
    <phoneticPr fontId="18"/>
  </si>
  <si>
    <t>ドイツ</t>
    <phoneticPr fontId="18"/>
  </si>
  <si>
    <t>スペイン</t>
    <phoneticPr fontId="18"/>
  </si>
  <si>
    <t>香港</t>
    <rPh sb="0" eb="2">
      <t>ホンコン</t>
    </rPh>
    <phoneticPr fontId="18"/>
  </si>
  <si>
    <t>中国</t>
    <rPh sb="0" eb="2">
      <t>チュウゴク</t>
    </rPh>
    <phoneticPr fontId="18"/>
  </si>
  <si>
    <t>ドイツ</t>
    <phoneticPr fontId="18"/>
  </si>
  <si>
    <t>ポーランド</t>
    <phoneticPr fontId="18"/>
  </si>
  <si>
    <t>地中海</t>
    <rPh sb="0" eb="3">
      <t>チチュウカイ</t>
    </rPh>
    <phoneticPr fontId="18"/>
  </si>
  <si>
    <t>イタリア</t>
    <phoneticPr fontId="18"/>
  </si>
  <si>
    <t>スペイン</t>
    <phoneticPr fontId="18"/>
  </si>
  <si>
    <t>キプロス</t>
    <phoneticPr fontId="18"/>
  </si>
  <si>
    <t>ヨルダン</t>
    <phoneticPr fontId="18"/>
  </si>
  <si>
    <t>トルコ</t>
    <phoneticPr fontId="18"/>
  </si>
  <si>
    <t>ギリシャ</t>
    <phoneticPr fontId="18"/>
  </si>
  <si>
    <t>エジプト</t>
    <phoneticPr fontId="18"/>
  </si>
  <si>
    <t>イスラエル</t>
    <phoneticPr fontId="18"/>
  </si>
  <si>
    <t>デンマーク</t>
    <phoneticPr fontId="18"/>
  </si>
  <si>
    <t>スウェーデン</t>
    <phoneticPr fontId="18"/>
  </si>
  <si>
    <t>フィンランド</t>
    <phoneticPr fontId="18"/>
  </si>
  <si>
    <t>ノルウェー</t>
    <phoneticPr fontId="18"/>
  </si>
  <si>
    <t>カリブ海</t>
    <rPh sb="3" eb="4">
      <t>カイ</t>
    </rPh>
    <phoneticPr fontId="18"/>
  </si>
  <si>
    <t>パナマ</t>
    <phoneticPr fontId="18"/>
  </si>
  <si>
    <t>バルバドス</t>
    <phoneticPr fontId="18"/>
  </si>
  <si>
    <t>ドミニカ</t>
    <phoneticPr fontId="18"/>
  </si>
  <si>
    <t>ニカラグア</t>
    <phoneticPr fontId="18"/>
  </si>
  <si>
    <t>プエルトリコ</t>
    <phoneticPr fontId="18"/>
  </si>
  <si>
    <t>ジャマイカ</t>
    <phoneticPr fontId="18"/>
  </si>
  <si>
    <t>トリニダード</t>
    <phoneticPr fontId="18"/>
  </si>
  <si>
    <t>ハイチ</t>
    <phoneticPr fontId="18"/>
  </si>
  <si>
    <t>中南米</t>
    <rPh sb="0" eb="3">
      <t>チュウナンベイ</t>
    </rPh>
    <phoneticPr fontId="18"/>
  </si>
  <si>
    <t>コロンビア</t>
    <phoneticPr fontId="18"/>
  </si>
  <si>
    <t>新港</t>
    <rPh sb="0" eb="1">
      <t>シン</t>
    </rPh>
    <rPh sb="1" eb="2">
      <t>ミナト</t>
    </rPh>
    <phoneticPr fontId="18"/>
  </si>
  <si>
    <t>D/R持込先:コクサイ物流</t>
    <rPh sb="3" eb="5">
      <t>モチコミ</t>
    </rPh>
    <rPh sb="5" eb="6">
      <t>サキ</t>
    </rPh>
    <rPh sb="11" eb="13">
      <t>ブツリュウ</t>
    </rPh>
    <phoneticPr fontId="18"/>
  </si>
  <si>
    <t>ガイアナ</t>
    <phoneticPr fontId="18"/>
  </si>
  <si>
    <t>スリナメ</t>
    <phoneticPr fontId="18"/>
  </si>
  <si>
    <t>グアテマラ</t>
    <phoneticPr fontId="18"/>
  </si>
  <si>
    <t>コスタリカ</t>
    <phoneticPr fontId="18"/>
  </si>
  <si>
    <t>パナマ</t>
    <phoneticPr fontId="18"/>
  </si>
  <si>
    <t>ペルー</t>
    <phoneticPr fontId="18"/>
  </si>
  <si>
    <t>アルゼンチン</t>
    <phoneticPr fontId="18"/>
  </si>
  <si>
    <t>ウルグアイ</t>
    <phoneticPr fontId="18"/>
  </si>
  <si>
    <t>パラグアイ</t>
    <phoneticPr fontId="18"/>
  </si>
  <si>
    <t>エクアドル</t>
    <phoneticPr fontId="18"/>
  </si>
  <si>
    <t>チリ</t>
    <phoneticPr fontId="18"/>
  </si>
  <si>
    <t>ヴァンガ－ド・ロジスティックス・サ－ヴィセス日本（株）</t>
    <phoneticPr fontId="18"/>
  </si>
  <si>
    <t>Page.2</t>
    <phoneticPr fontId="18"/>
  </si>
  <si>
    <t>Page.3</t>
    <phoneticPr fontId="18"/>
  </si>
  <si>
    <t>Page.4</t>
    <phoneticPr fontId="18"/>
  </si>
  <si>
    <t>Page.7</t>
    <phoneticPr fontId="18"/>
  </si>
  <si>
    <t>Page.8</t>
    <phoneticPr fontId="18"/>
  </si>
  <si>
    <t>Page.9</t>
    <phoneticPr fontId="18"/>
  </si>
  <si>
    <t>CFS搬入先</t>
    <rPh sb="3" eb="5">
      <t>ハンニュウ</t>
    </rPh>
    <rPh sb="5" eb="6">
      <t>サキ</t>
    </rPh>
    <phoneticPr fontId="18"/>
  </si>
  <si>
    <t>東京</t>
    <rPh sb="0" eb="2">
      <t>トウキョウ</t>
    </rPh>
    <phoneticPr fontId="18"/>
  </si>
  <si>
    <t>横浜</t>
    <rPh sb="0" eb="2">
      <t>ヨコハマ</t>
    </rPh>
    <phoneticPr fontId="18"/>
  </si>
  <si>
    <t>大阪</t>
    <rPh sb="0" eb="2">
      <t>オオサカ</t>
    </rPh>
    <phoneticPr fontId="18"/>
  </si>
  <si>
    <t>神戸</t>
    <rPh sb="0" eb="2">
      <t>コウベ</t>
    </rPh>
    <phoneticPr fontId="18"/>
  </si>
  <si>
    <t>CFS 搬入先</t>
    <rPh sb="4" eb="6">
      <t>ハンニュウ</t>
    </rPh>
    <rPh sb="6" eb="7">
      <t>サキ</t>
    </rPh>
    <phoneticPr fontId="18"/>
  </si>
  <si>
    <t>*送り状には個数、仕向け地、通関業者名、MARK、VLS扱いの旨を明記願います。</t>
    <rPh sb="1" eb="2">
      <t>オク</t>
    </rPh>
    <rPh sb="3" eb="4">
      <t>ジョウ</t>
    </rPh>
    <rPh sb="6" eb="8">
      <t>コスウ</t>
    </rPh>
    <rPh sb="9" eb="11">
      <t>シム</t>
    </rPh>
    <rPh sb="12" eb="13">
      <t>チ</t>
    </rPh>
    <rPh sb="14" eb="16">
      <t>ツウカン</t>
    </rPh>
    <rPh sb="16" eb="18">
      <t>ギョウシャ</t>
    </rPh>
    <rPh sb="18" eb="19">
      <t>メイ</t>
    </rPh>
    <rPh sb="28" eb="29">
      <t>アツカ</t>
    </rPh>
    <rPh sb="31" eb="32">
      <t>ムネ</t>
    </rPh>
    <rPh sb="33" eb="35">
      <t>メイキ</t>
    </rPh>
    <rPh sb="35" eb="36">
      <t>ネガ</t>
    </rPh>
    <phoneticPr fontId="18"/>
  </si>
  <si>
    <t>*SUBJECT TO CHANGE WITH OR WITHOUT NOTICE*</t>
    <phoneticPr fontId="18"/>
  </si>
  <si>
    <t>伊勢湾海運　愛知県名古屋市港区金城ふ頭一丁目1番地</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18"/>
  </si>
  <si>
    <t>.</t>
    <phoneticPr fontId="18"/>
  </si>
  <si>
    <t>関しては、必ずお知らせください。お受けできない場合もございます。</t>
    <phoneticPr fontId="18"/>
  </si>
  <si>
    <t>　必ずお知らせください。お引き受けの難しい場合もございます。</t>
    <rPh sb="13" eb="14">
      <t>ヒ</t>
    </rPh>
    <rPh sb="15" eb="16">
      <t>ウ</t>
    </rPh>
    <rPh sb="18" eb="19">
      <t>ムズカ</t>
    </rPh>
    <rPh sb="21" eb="23">
      <t>バアイ</t>
    </rPh>
    <phoneticPr fontId="18"/>
  </si>
  <si>
    <t>TOKYO OFFICE</t>
    <phoneticPr fontId="18"/>
  </si>
  <si>
    <t xml:space="preserve">ASK BLDG 3F 3-12-22, </t>
    <phoneticPr fontId="18"/>
  </si>
  <si>
    <t>搬入先</t>
    <rPh sb="0" eb="2">
      <t>ハンニュウ</t>
    </rPh>
    <rPh sb="2" eb="3">
      <t>サキ</t>
    </rPh>
    <phoneticPr fontId="18"/>
  </si>
  <si>
    <t xml:space="preserve">KAYABA-CHO, NIHONBASHI </t>
    <phoneticPr fontId="18"/>
  </si>
  <si>
    <t>CHUOKU, TOKYO 103-0025</t>
    <phoneticPr fontId="18"/>
  </si>
  <si>
    <t>*SUBJECT TO CHANGE WITH OR WITHOUT NOTICE*</t>
    <phoneticPr fontId="18"/>
  </si>
  <si>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18"/>
  </si>
  <si>
    <r>
      <t xml:space="preserve"> </t>
    </r>
    <r>
      <rPr>
        <sz val="16"/>
        <rFont val="ＭＳ Ｐゴシック"/>
        <family val="3"/>
        <charset val="128"/>
      </rPr>
      <t>東京</t>
    </r>
    <rPh sb="1" eb="3">
      <t>トウキョウ</t>
    </rPh>
    <phoneticPr fontId="18"/>
  </si>
  <si>
    <t>Destination via Hong Kong</t>
    <phoneticPr fontId="18"/>
  </si>
  <si>
    <t>必ずお知らせください。お受けできない場合もございます。</t>
    <phoneticPr fontId="18"/>
  </si>
  <si>
    <t>CHANGSHA</t>
    <phoneticPr fontId="18"/>
  </si>
  <si>
    <t>CHENGDU</t>
    <phoneticPr fontId="18"/>
  </si>
  <si>
    <t>CHONGQIN</t>
    <phoneticPr fontId="18"/>
  </si>
  <si>
    <t>ヴァンガ－ド・ロジスティックス・サ－ヴィセス日本（株）</t>
    <phoneticPr fontId="18"/>
  </si>
  <si>
    <t>FOSHAN(NEW PORT)</t>
    <phoneticPr fontId="18"/>
  </si>
  <si>
    <t>FUZHOU(MAWEI)</t>
    <phoneticPr fontId="18"/>
  </si>
  <si>
    <t>GAMOMING</t>
    <phoneticPr fontId="18"/>
  </si>
  <si>
    <t>GUIGANG</t>
    <phoneticPr fontId="18"/>
  </si>
  <si>
    <t>GUIYANG</t>
    <phoneticPr fontId="18"/>
  </si>
  <si>
    <t>GUANGDONG</t>
    <phoneticPr fontId="18"/>
  </si>
  <si>
    <t>HAIKOU</t>
    <phoneticPr fontId="18"/>
  </si>
  <si>
    <t>HESHAN</t>
    <phoneticPr fontId="18"/>
  </si>
  <si>
    <t>HUADU</t>
    <phoneticPr fontId="18"/>
  </si>
  <si>
    <t>RONGQI</t>
    <phoneticPr fontId="18"/>
  </si>
  <si>
    <t>LANSHI,FOSHAN</t>
    <phoneticPr fontId="18"/>
  </si>
  <si>
    <t>INDONESIA</t>
    <phoneticPr fontId="18"/>
  </si>
  <si>
    <t>MALAYSIA</t>
    <phoneticPr fontId="18"/>
  </si>
  <si>
    <t>PHILLIPINES</t>
    <phoneticPr fontId="18"/>
  </si>
  <si>
    <t>JAKARTA</t>
    <phoneticPr fontId="18"/>
  </si>
  <si>
    <t>PORT KELANG</t>
    <phoneticPr fontId="18"/>
  </si>
  <si>
    <t>PENANG</t>
    <phoneticPr fontId="18"/>
  </si>
  <si>
    <t>MANILA  (NORTH)</t>
    <phoneticPr fontId="18"/>
  </si>
  <si>
    <t>MANILA  (SOUTH)</t>
    <phoneticPr fontId="18"/>
  </si>
  <si>
    <t>CEBU</t>
    <phoneticPr fontId="18"/>
  </si>
  <si>
    <t>必ずお知らせください。お受けできない場合もございます。</t>
    <phoneticPr fontId="18"/>
  </si>
  <si>
    <t>ヴァンガ－ド・ロジスティックス・サ－ヴィセス日本（株）</t>
    <phoneticPr fontId="18"/>
  </si>
  <si>
    <t>LCL CONSOLIDATION SERVICE FOR MEDITERRANEAN VIA HONG KONG (TYO)</t>
    <phoneticPr fontId="18"/>
  </si>
  <si>
    <t>ISTANBUL
KUMPORT</t>
    <phoneticPr fontId="18"/>
  </si>
  <si>
    <t>株式会社日成（横浜港運事業協同組合内2F)</t>
    <rPh sb="0" eb="4">
      <t>カブシキガイシャ</t>
    </rPh>
    <rPh sb="4" eb="6">
      <t>ニッセイ</t>
    </rPh>
    <rPh sb="7" eb="9">
      <t>ヨコハマ</t>
    </rPh>
    <rPh sb="9" eb="11">
      <t>コウウン</t>
    </rPh>
    <rPh sb="11" eb="13">
      <t>ジギョウ</t>
    </rPh>
    <rPh sb="13" eb="15">
      <t>キョウドウ</t>
    </rPh>
    <rPh sb="15" eb="17">
      <t>クミアイ</t>
    </rPh>
    <rPh sb="17" eb="18">
      <t>ナイ</t>
    </rPh>
    <phoneticPr fontId="18"/>
  </si>
  <si>
    <t>神奈川県横浜市中区本牧埠頭1</t>
    <rPh sb="0" eb="4">
      <t>カナガワケン</t>
    </rPh>
    <rPh sb="4" eb="7">
      <t>ヨコハマシ</t>
    </rPh>
    <rPh sb="7" eb="9">
      <t>ナカク</t>
    </rPh>
    <rPh sb="9" eb="11">
      <t>ホンモク</t>
    </rPh>
    <rPh sb="11" eb="13">
      <t>フトウ</t>
    </rPh>
    <phoneticPr fontId="18"/>
  </si>
  <si>
    <t>*ニュージーランド向け貨物につきまして、大阪・神戸・横浜・東京受けの場合はDIRECTサービスのスケジュールをご参照下さい。</t>
    <rPh sb="9" eb="10">
      <t>ム</t>
    </rPh>
    <rPh sb="11" eb="13">
      <t>カモツ</t>
    </rPh>
    <rPh sb="20" eb="22">
      <t>オオサカ</t>
    </rPh>
    <rPh sb="23" eb="25">
      <t>コウベ</t>
    </rPh>
    <rPh sb="26" eb="28">
      <t>ヨコハマ</t>
    </rPh>
    <rPh sb="29" eb="31">
      <t>トウキョウ</t>
    </rPh>
    <rPh sb="31" eb="32">
      <t>ウ</t>
    </rPh>
    <rPh sb="34" eb="36">
      <t>バアイ</t>
    </rPh>
    <rPh sb="56" eb="58">
      <t>サンショウ</t>
    </rPh>
    <rPh sb="58" eb="59">
      <t>クダ</t>
    </rPh>
    <phoneticPr fontId="18"/>
  </si>
  <si>
    <t>SWEDEN</t>
    <phoneticPr fontId="18"/>
  </si>
  <si>
    <t>DENMARK</t>
    <phoneticPr fontId="18"/>
  </si>
  <si>
    <t>FINLAND</t>
    <phoneticPr fontId="18"/>
  </si>
  <si>
    <t>NORWAY</t>
    <phoneticPr fontId="18"/>
  </si>
  <si>
    <t>GOTHENBURG</t>
    <phoneticPr fontId="18"/>
  </si>
  <si>
    <t>AARHUS</t>
    <phoneticPr fontId="18"/>
  </si>
  <si>
    <t>HELSINKI</t>
    <phoneticPr fontId="18"/>
  </si>
  <si>
    <t>OSLO</t>
    <phoneticPr fontId="18"/>
  </si>
  <si>
    <t>IRELAND</t>
    <phoneticPr fontId="18"/>
  </si>
  <si>
    <t>DUBLIN</t>
    <phoneticPr fontId="18"/>
  </si>
  <si>
    <t>*SUBJECT TO CHANGE WITH OR WITHOUT NOTICE*</t>
    <phoneticPr fontId="18"/>
  </si>
  <si>
    <t>*BOOKINGの際、重量物、長尺物、及び条件付貨物（段積み不可など）に関しては、</t>
    <phoneticPr fontId="18"/>
  </si>
  <si>
    <t>必ずお知らせください。お受けできない場合もございます。</t>
    <phoneticPr fontId="18"/>
  </si>
  <si>
    <t>VIETNAM</t>
    <phoneticPr fontId="18"/>
  </si>
  <si>
    <t>各 DESTINATION のETAに関しましてはUSA DESTINATION LISTをご参照下さい</t>
    <rPh sb="0" eb="1">
      <t>カク</t>
    </rPh>
    <rPh sb="19" eb="20">
      <t>カン</t>
    </rPh>
    <phoneticPr fontId="18"/>
  </si>
  <si>
    <t>HO CHI MINH(CAT LAI)</t>
    <phoneticPr fontId="18"/>
  </si>
  <si>
    <t>HAIPHONG</t>
    <phoneticPr fontId="18"/>
  </si>
  <si>
    <t>必ずお知らせください。お受けできない場合もございます。</t>
    <phoneticPr fontId="18"/>
  </si>
  <si>
    <t>*SUBJECT TO CHANGE WITH OR WITHOUT NOTICE*</t>
    <phoneticPr fontId="18"/>
  </si>
  <si>
    <t>株式会社日成（協同組合　東京海貨センター内4F)</t>
    <rPh sb="0" eb="4">
      <t>カブシキガイシャ</t>
    </rPh>
    <rPh sb="4" eb="6">
      <t>ニッセイ</t>
    </rPh>
    <rPh sb="7" eb="9">
      <t>キョウドウ</t>
    </rPh>
    <rPh sb="9" eb="11">
      <t>クミアイ</t>
    </rPh>
    <rPh sb="12" eb="14">
      <t>トウキョウ</t>
    </rPh>
    <rPh sb="14" eb="15">
      <t>カイ</t>
    </rPh>
    <rPh sb="20" eb="21">
      <t>ナイ</t>
    </rPh>
    <phoneticPr fontId="18"/>
  </si>
  <si>
    <t>*SUBJECT TO CHANGE WITH OR WITHOUT NOTICE*</t>
    <phoneticPr fontId="18"/>
  </si>
  <si>
    <t>ITALY</t>
    <phoneticPr fontId="18"/>
  </si>
  <si>
    <t>ISRAEL</t>
    <phoneticPr fontId="18"/>
  </si>
  <si>
    <t>MILANO</t>
    <phoneticPr fontId="18"/>
  </si>
  <si>
    <t>MADRID</t>
    <phoneticPr fontId="18"/>
  </si>
  <si>
    <t>VALENCIA</t>
    <phoneticPr fontId="18"/>
  </si>
  <si>
    <t>LISBON</t>
    <phoneticPr fontId="18"/>
  </si>
  <si>
    <t>LEIXOES</t>
    <phoneticPr fontId="18"/>
  </si>
  <si>
    <t>インド・周辺諸国</t>
    <rPh sb="4" eb="6">
      <t>シュウヘン</t>
    </rPh>
    <rPh sb="6" eb="8">
      <t>ショコク</t>
    </rPh>
    <phoneticPr fontId="18"/>
  </si>
  <si>
    <t>中東/アフリカ</t>
    <rPh sb="0" eb="2">
      <t>チュウトウ</t>
    </rPh>
    <phoneticPr fontId="18"/>
  </si>
  <si>
    <t>ヨーロッパ/スカンジナビア</t>
    <phoneticPr fontId="18"/>
  </si>
  <si>
    <t>パプアニューギニア</t>
    <phoneticPr fontId="18"/>
  </si>
  <si>
    <t>Lae / Port Moresby</t>
    <phoneticPr fontId="18"/>
  </si>
  <si>
    <t>カンボジア</t>
    <phoneticPr fontId="18"/>
  </si>
  <si>
    <t>ブルネイ</t>
    <phoneticPr fontId="18"/>
  </si>
  <si>
    <t>Shihonoukville</t>
    <phoneticPr fontId="18"/>
  </si>
  <si>
    <t>Muara</t>
    <phoneticPr fontId="18"/>
  </si>
  <si>
    <t>Dammam / Jeddah / Riyadh</t>
    <phoneticPr fontId="18"/>
  </si>
  <si>
    <t>Cape Town / Durban / Johannesburg</t>
    <phoneticPr fontId="18"/>
  </si>
  <si>
    <t>オマーン</t>
    <phoneticPr fontId="18"/>
  </si>
  <si>
    <t>Muscat</t>
    <phoneticPr fontId="18"/>
  </si>
  <si>
    <t>Bangalore / Calcutta / Chennai / Cochin / Mumbai / Nhava Sheva / New Delhi</t>
    <phoneticPr fontId="18"/>
  </si>
  <si>
    <t>Barcelona / Madrid / Valencia</t>
    <phoneticPr fontId="18"/>
  </si>
  <si>
    <t>ポルトガル</t>
    <phoneticPr fontId="18"/>
  </si>
  <si>
    <t>Lisbon / Leixoes</t>
    <phoneticPr fontId="18"/>
  </si>
  <si>
    <t>Ashdod / Haifa</t>
    <phoneticPr fontId="18"/>
  </si>
  <si>
    <t>エジプト</t>
    <phoneticPr fontId="18"/>
  </si>
  <si>
    <t>Alexandria</t>
    <phoneticPr fontId="18"/>
  </si>
  <si>
    <t>Istanbul (Ambarli=Marport/Haydarpasa)</t>
    <phoneticPr fontId="18"/>
  </si>
  <si>
    <t>Auckland / Lytterton</t>
    <phoneticPr fontId="18"/>
  </si>
  <si>
    <t>DOUMEN</t>
    <phoneticPr fontId="18"/>
  </si>
  <si>
    <t>*最終向け地のETAは接続船がスムーズにつながった場合の日にちとなっております。</t>
    <rPh sb="1" eb="3">
      <t>サイシュウ</t>
    </rPh>
    <rPh sb="3" eb="4">
      <t>ム</t>
    </rPh>
    <rPh sb="5" eb="6">
      <t>チ</t>
    </rPh>
    <rPh sb="11" eb="13">
      <t>セツゾク</t>
    </rPh>
    <rPh sb="13" eb="14">
      <t>セン</t>
    </rPh>
    <rPh sb="25" eb="27">
      <t>バアイ</t>
    </rPh>
    <rPh sb="28" eb="29">
      <t>ヒ</t>
    </rPh>
    <phoneticPr fontId="18"/>
  </si>
  <si>
    <t>GERMANY</t>
    <phoneticPr fontId="18"/>
  </si>
  <si>
    <t>HAMBURG</t>
    <phoneticPr fontId="18"/>
  </si>
  <si>
    <t>*SUBJECT TO CHANGE WITH OR WITHOUT NOTICE*</t>
    <phoneticPr fontId="18"/>
  </si>
  <si>
    <t xml:space="preserve">                                  TOKYO OFFICE</t>
    <phoneticPr fontId="18"/>
  </si>
  <si>
    <t>Los Angeles / Chicago / New York / Miami</t>
    <phoneticPr fontId="18"/>
  </si>
  <si>
    <t>TEL:054-365-4021 FAX:054-364-5195 NACCS CODE:5NW10</t>
    <phoneticPr fontId="18"/>
  </si>
  <si>
    <t>PANAMA</t>
    <phoneticPr fontId="18"/>
  </si>
  <si>
    <t>COLON FREE ZONE</t>
    <phoneticPr fontId="18"/>
  </si>
  <si>
    <t>必ずお知らせください。お受けできない場合もございます。</t>
    <phoneticPr fontId="18"/>
  </si>
  <si>
    <t>VENEZUELA</t>
    <phoneticPr fontId="18"/>
  </si>
  <si>
    <t>GUYANA</t>
    <phoneticPr fontId="18"/>
  </si>
  <si>
    <t>SURINAME</t>
    <phoneticPr fontId="18"/>
  </si>
  <si>
    <t>GUATEMALA</t>
    <phoneticPr fontId="18"/>
  </si>
  <si>
    <t>COSTA RICA</t>
    <phoneticPr fontId="18"/>
  </si>
  <si>
    <t>BARRANQUILLA</t>
    <phoneticPr fontId="18"/>
  </si>
  <si>
    <t>CARTAGENA</t>
    <phoneticPr fontId="18"/>
  </si>
  <si>
    <t>PUERTO CABELLO</t>
    <phoneticPr fontId="18"/>
  </si>
  <si>
    <t>LA GUAIRA</t>
    <phoneticPr fontId="18"/>
  </si>
  <si>
    <t>GEORGETOWN</t>
    <phoneticPr fontId="18"/>
  </si>
  <si>
    <t>PARAMARIBO</t>
    <phoneticPr fontId="18"/>
  </si>
  <si>
    <t>GUATEMALA CITY</t>
    <phoneticPr fontId="18"/>
  </si>
  <si>
    <t>SAN JOSE</t>
    <phoneticPr fontId="18"/>
  </si>
  <si>
    <t>PUERTO CARDERA</t>
    <phoneticPr fontId="18"/>
  </si>
  <si>
    <t>LCL CONSOLIDATION SERVICE FOR CSA VIA HONG KONG VIA COLON (TYO)</t>
    <phoneticPr fontId="18"/>
  </si>
  <si>
    <t>POLAND</t>
    <phoneticPr fontId="18"/>
  </si>
  <si>
    <t>GDYNIA</t>
    <phoneticPr fontId="18"/>
  </si>
  <si>
    <t>COPEN HAGEN</t>
    <phoneticPr fontId="18"/>
  </si>
  <si>
    <t>Shanghai</t>
    <phoneticPr fontId="18"/>
  </si>
  <si>
    <t>大連</t>
    <rPh sb="0" eb="2">
      <t>ダイレン</t>
    </rPh>
    <phoneticPr fontId="18"/>
  </si>
  <si>
    <t>青島</t>
    <rPh sb="0" eb="1">
      <t>アオ</t>
    </rPh>
    <rPh sb="1" eb="2">
      <t>シマ</t>
    </rPh>
    <phoneticPr fontId="18"/>
  </si>
  <si>
    <t>Qingdao</t>
    <phoneticPr fontId="18"/>
  </si>
  <si>
    <t>Dlian</t>
    <phoneticPr fontId="18"/>
  </si>
  <si>
    <t>Xingang</t>
    <phoneticPr fontId="18"/>
  </si>
  <si>
    <r>
      <t>香港</t>
    </r>
    <r>
      <rPr>
        <sz val="11"/>
        <rFont val="HGPｺﾞｼｯｸM"/>
        <family val="3"/>
        <charset val="128"/>
      </rPr>
      <t>（関東受け）</t>
    </r>
    <rPh sb="0" eb="2">
      <t>ホンコン</t>
    </rPh>
    <rPh sb="3" eb="5">
      <t>カントウ</t>
    </rPh>
    <rPh sb="5" eb="6">
      <t>ウ</t>
    </rPh>
    <phoneticPr fontId="18"/>
  </si>
  <si>
    <r>
      <t>釜山</t>
    </r>
    <r>
      <rPr>
        <sz val="11"/>
        <rFont val="HGPｺﾞｼｯｸM"/>
        <family val="3"/>
        <charset val="128"/>
      </rPr>
      <t>(横浜/名古屋受け)</t>
    </r>
    <rPh sb="0" eb="2">
      <t>プサン</t>
    </rPh>
    <rPh sb="3" eb="5">
      <t>ヨコハマ</t>
    </rPh>
    <rPh sb="6" eb="9">
      <t>ナゴヤ</t>
    </rPh>
    <rPh sb="9" eb="10">
      <t>ウ</t>
    </rPh>
    <phoneticPr fontId="18"/>
  </si>
  <si>
    <r>
      <t>上海</t>
    </r>
    <r>
      <rPr>
        <sz val="11"/>
        <rFont val="HGPｺﾞｼｯｸM"/>
        <family val="3"/>
        <charset val="128"/>
      </rPr>
      <t>（関西/名古屋受け）</t>
    </r>
    <rPh sb="0" eb="2">
      <t>シャンハイ</t>
    </rPh>
    <rPh sb="3" eb="5">
      <t>カンサイ</t>
    </rPh>
    <rPh sb="6" eb="9">
      <t>ナゴヤ</t>
    </rPh>
    <rPh sb="9" eb="10">
      <t>ウ</t>
    </rPh>
    <phoneticPr fontId="18"/>
  </si>
  <si>
    <r>
      <t>上海</t>
    </r>
    <r>
      <rPr>
        <sz val="11"/>
        <rFont val="HGPｺﾞｼｯｸM"/>
        <family val="3"/>
        <charset val="128"/>
      </rPr>
      <t>（関東受け）</t>
    </r>
    <rPh sb="0" eb="2">
      <t>シャンハイ</t>
    </rPh>
    <rPh sb="3" eb="5">
      <t>カントウ</t>
    </rPh>
    <rPh sb="5" eb="6">
      <t>ウ</t>
    </rPh>
    <phoneticPr fontId="18"/>
  </si>
  <si>
    <t>Fuzhou / Ningbo / Shenzhen / Macau / Jiang Men / Huangpu /</t>
    <phoneticPr fontId="18"/>
  </si>
  <si>
    <t>Lian Hua Shan / Nansha / Sanshan / Shantou</t>
    <phoneticPr fontId="18"/>
  </si>
  <si>
    <t>Page.10(KOB)</t>
    <phoneticPr fontId="18"/>
  </si>
  <si>
    <t>*SUBJECT TO CHANGE WITH OR WITHOUT NOTICE*</t>
    <phoneticPr fontId="18"/>
  </si>
  <si>
    <t>トルコ</t>
    <phoneticPr fontId="18"/>
  </si>
  <si>
    <t>*最終向け地のETAは接続船がスムーズにつながった場合の日にちとなっております。接続船の遅れによりETAも変更する場合がありますので、詳細なスケジュールにつきましてはお問い合わせ下さい。</t>
    <rPh sb="1" eb="3">
      <t>サイシュウ</t>
    </rPh>
    <rPh sb="3" eb="4">
      <t>ム</t>
    </rPh>
    <rPh sb="5" eb="6">
      <t>チ</t>
    </rPh>
    <rPh sb="11" eb="13">
      <t>セツゾク</t>
    </rPh>
    <rPh sb="13" eb="14">
      <t>セン</t>
    </rPh>
    <rPh sb="25" eb="27">
      <t>バアイ</t>
    </rPh>
    <rPh sb="28" eb="29">
      <t>ヒ</t>
    </rPh>
    <phoneticPr fontId="18"/>
  </si>
  <si>
    <t>名古屋</t>
    <rPh sb="0" eb="3">
      <t>ナゴヤ</t>
    </rPh>
    <phoneticPr fontId="18"/>
  </si>
  <si>
    <t>伊勢湾海運11号地現業所　名古屋市港区空見町33-2　※DOCK持ち込み先:コクサイ物流</t>
    <rPh sb="0" eb="3">
      <t>イセワン</t>
    </rPh>
    <rPh sb="3" eb="5">
      <t>カイウン</t>
    </rPh>
    <rPh sb="7" eb="8">
      <t>ゴウ</t>
    </rPh>
    <rPh sb="8" eb="9">
      <t>チ</t>
    </rPh>
    <rPh sb="9" eb="11">
      <t>ゲンギョウ</t>
    </rPh>
    <rPh sb="11" eb="12">
      <t>ショ</t>
    </rPh>
    <rPh sb="13" eb="17">
      <t>ナゴヤシ</t>
    </rPh>
    <rPh sb="17" eb="19">
      <t>ミナトク</t>
    </rPh>
    <rPh sb="19" eb="20">
      <t>ソラ</t>
    </rPh>
    <rPh sb="20" eb="21">
      <t>ミ</t>
    </rPh>
    <rPh sb="21" eb="22">
      <t>マチ</t>
    </rPh>
    <rPh sb="32" eb="33">
      <t>モ</t>
    </rPh>
    <rPh sb="34" eb="35">
      <t>コ</t>
    </rPh>
    <rPh sb="36" eb="37">
      <t>サキ</t>
    </rPh>
    <rPh sb="42" eb="44">
      <t>ブツリュウ</t>
    </rPh>
    <phoneticPr fontId="18"/>
  </si>
  <si>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rPh sb="36" eb="37">
      <t>カン</t>
    </rPh>
    <phoneticPr fontId="18"/>
  </si>
  <si>
    <t>BOOKING　お問合せ先/ヴァンガ－ド・ロジスティックス・サ－ヴィセス日本（株）</t>
    <rPh sb="9" eb="11">
      <t>トイアワ</t>
    </rPh>
    <rPh sb="12" eb="13">
      <t>サキ</t>
    </rPh>
    <phoneticPr fontId="18"/>
  </si>
  <si>
    <t xml:space="preserve">天野回漕店袖師第一埠頭事務所  静岡市清水区横砂御林脇408-18  </t>
    <rPh sb="0" eb="2">
      <t>アマノ</t>
    </rPh>
    <rPh sb="2" eb="4">
      <t>カイソウ</t>
    </rPh>
    <rPh sb="4" eb="5">
      <t>テン</t>
    </rPh>
    <rPh sb="5" eb="6">
      <t>ソデ</t>
    </rPh>
    <rPh sb="6" eb="7">
      <t>シ</t>
    </rPh>
    <rPh sb="7" eb="9">
      <t>ダイイチ</t>
    </rPh>
    <rPh sb="9" eb="11">
      <t>フトウ</t>
    </rPh>
    <rPh sb="11" eb="13">
      <t>ジム</t>
    </rPh>
    <rPh sb="13" eb="14">
      <t>ショ</t>
    </rPh>
    <rPh sb="18" eb="19">
      <t>シ</t>
    </rPh>
    <rPh sb="22" eb="23">
      <t>ヨコ</t>
    </rPh>
    <rPh sb="23" eb="24">
      <t>スナ</t>
    </rPh>
    <rPh sb="24" eb="26">
      <t>ミバヤシ</t>
    </rPh>
    <rPh sb="26" eb="27">
      <t>ワキ</t>
    </rPh>
    <phoneticPr fontId="18"/>
  </si>
  <si>
    <t>北米</t>
    <rPh sb="0" eb="2">
      <t>ホクベイ</t>
    </rPh>
    <phoneticPr fontId="18"/>
  </si>
  <si>
    <t>清水</t>
    <rPh sb="0" eb="2">
      <t>シミズ</t>
    </rPh>
    <phoneticPr fontId="18"/>
  </si>
  <si>
    <t>ヴァンガ－ド・ロジスティックス・サ－ヴィセス日本（株）</t>
  </si>
  <si>
    <t>BOOKINGお問合せ先</t>
    <rPh sb="8" eb="10">
      <t>トイアワ</t>
    </rPh>
    <rPh sb="11" eb="12">
      <t>サキ</t>
    </rPh>
    <phoneticPr fontId="18"/>
  </si>
  <si>
    <r>
      <t>*</t>
    </r>
    <r>
      <rPr>
        <b/>
        <i/>
        <u/>
        <sz val="14"/>
        <color indexed="10"/>
        <rFont val="ＭＳ Ｐゴシック"/>
        <family val="3"/>
        <charset val="128"/>
      </rPr>
      <t>斜字体</t>
    </r>
    <r>
      <rPr>
        <sz val="14"/>
        <rFont val="ＭＳ Ｐゴシック"/>
        <family val="3"/>
        <charset val="128"/>
      </rPr>
      <t>はCUT日が通常より早くなります</t>
    </r>
    <rPh sb="1" eb="2">
      <t>シャ</t>
    </rPh>
    <rPh sb="2" eb="4">
      <t>ジタイ</t>
    </rPh>
    <rPh sb="8" eb="9">
      <t>ビ</t>
    </rPh>
    <rPh sb="10" eb="12">
      <t>ツウジョウ</t>
    </rPh>
    <rPh sb="14" eb="15">
      <t>ハヤ</t>
    </rPh>
    <phoneticPr fontId="18"/>
  </si>
  <si>
    <t>BOOKINGお問合せ先/</t>
    <rPh sb="8" eb="10">
      <t>トイアワ</t>
    </rPh>
    <rPh sb="11" eb="12">
      <t>サキ</t>
    </rPh>
    <phoneticPr fontId="18"/>
  </si>
  <si>
    <t>ヴァンガ－ド・ロジスティックス・サ－ヴィセス日本（株）</t>
    <phoneticPr fontId="18"/>
  </si>
  <si>
    <t>Port Au Prince</t>
    <phoneticPr fontId="18"/>
  </si>
  <si>
    <r>
      <t>LCL CONSOLIDATION SERVICE TO U.S.A. (KOB/OSA/NGO)   LOS ANGELES</t>
    </r>
    <r>
      <rPr>
        <sz val="18"/>
        <rFont val="ＭＳ Ｐ明朝"/>
        <family val="1"/>
        <charset val="128"/>
      </rPr>
      <t>直行便</t>
    </r>
    <rPh sb="63" eb="65">
      <t>チョッコウ</t>
    </rPh>
    <rPh sb="65" eb="66">
      <t>ビン</t>
    </rPh>
    <phoneticPr fontId="18"/>
  </si>
  <si>
    <t>伊勢湾海運11号地現業所　</t>
    <rPh sb="0" eb="3">
      <t>イセワン</t>
    </rPh>
    <rPh sb="3" eb="5">
      <t>カイウン</t>
    </rPh>
    <rPh sb="7" eb="8">
      <t>ゴウ</t>
    </rPh>
    <rPh sb="8" eb="9">
      <t>チ</t>
    </rPh>
    <rPh sb="9" eb="10">
      <t>ウツツ</t>
    </rPh>
    <rPh sb="10" eb="12">
      <t>ギョウショ</t>
    </rPh>
    <phoneticPr fontId="18"/>
  </si>
  <si>
    <t>名古屋市港区空見町33-2</t>
  </si>
  <si>
    <t>**DOCK持ち込み先：コクサイ物流</t>
    <rPh sb="6" eb="7">
      <t>モ</t>
    </rPh>
    <rPh sb="8" eb="9">
      <t>コ</t>
    </rPh>
    <rPh sb="10" eb="11">
      <t>サキ</t>
    </rPh>
    <rPh sb="16" eb="18">
      <t>ブツリュウ</t>
    </rPh>
    <phoneticPr fontId="18"/>
  </si>
  <si>
    <t>**DOCK持ち込み先：コクサイ物流</t>
  </si>
  <si>
    <t>*BOOKINGの際、重量物、長尺物、及び条件付貨物（段積み不可など）に関しては、</t>
    <phoneticPr fontId="18"/>
  </si>
  <si>
    <t>尚、本船名・VOY#は、予期なく変更される場合がございますので、ご了承ください。</t>
    <rPh sb="0" eb="1">
      <t>ナオ</t>
    </rPh>
    <rPh sb="2" eb="4">
      <t>ホンセン</t>
    </rPh>
    <rPh sb="4" eb="5">
      <t>メイ</t>
    </rPh>
    <rPh sb="12" eb="14">
      <t>ヨキ</t>
    </rPh>
    <rPh sb="16" eb="18">
      <t>ヘンコウ</t>
    </rPh>
    <rPh sb="21" eb="23">
      <t>バアイ</t>
    </rPh>
    <rPh sb="33" eb="35">
      <t>リョウショウ</t>
    </rPh>
    <phoneticPr fontId="18"/>
  </si>
  <si>
    <t>必ずお知らせください。お受けできない場合もございます。</t>
    <phoneticPr fontId="18"/>
  </si>
  <si>
    <t>**TEL:052-653-1811</t>
  </si>
  <si>
    <r>
      <t>アメリカ</t>
    </r>
    <r>
      <rPr>
        <sz val="11"/>
        <rFont val="HGPｺﾞｼｯｸM"/>
        <family val="3"/>
        <charset val="128"/>
      </rPr>
      <t>（関西/名古屋受け）</t>
    </r>
    <phoneticPr fontId="18"/>
  </si>
  <si>
    <r>
      <t>アメリカ</t>
    </r>
    <r>
      <rPr>
        <sz val="11"/>
        <rFont val="HGPｺﾞｼｯｸM"/>
        <family val="3"/>
        <charset val="128"/>
      </rPr>
      <t>（関東受け）</t>
    </r>
    <rPh sb="6" eb="7">
      <t>ヒガシ</t>
    </rPh>
    <phoneticPr fontId="18"/>
  </si>
  <si>
    <t>※コクサイ物流はＤＯＣＫファックスでも受付可能です。</t>
    <rPh sb="5" eb="7">
      <t>ブツリュウ</t>
    </rPh>
    <rPh sb="19" eb="21">
      <t>ウケツケ</t>
    </rPh>
    <rPh sb="21" eb="23">
      <t>カノウ</t>
    </rPh>
    <phoneticPr fontId="18"/>
  </si>
  <si>
    <t>天野回漕店袖師第一埠頭事務所  (NACCS CODE:5NW10)</t>
    <rPh sb="0" eb="2">
      <t>アマノ</t>
    </rPh>
    <rPh sb="2" eb="4">
      <t>カイソウ</t>
    </rPh>
    <rPh sb="4" eb="5">
      <t>テン</t>
    </rPh>
    <rPh sb="5" eb="6">
      <t>ソデ</t>
    </rPh>
    <rPh sb="6" eb="7">
      <t>シ</t>
    </rPh>
    <rPh sb="7" eb="9">
      <t>ダイイチ</t>
    </rPh>
    <rPh sb="9" eb="11">
      <t>フトウ</t>
    </rPh>
    <rPh sb="11" eb="13">
      <t>ジム</t>
    </rPh>
    <rPh sb="13" eb="14">
      <t>ショ</t>
    </rPh>
    <phoneticPr fontId="18"/>
  </si>
  <si>
    <t>神戸市中央区港島7-6　ＴＥＬ：078-302-0456</t>
    <rPh sb="0" eb="3">
      <t>コウベシ</t>
    </rPh>
    <rPh sb="3" eb="6">
      <t>チュウオウク</t>
    </rPh>
    <rPh sb="6" eb="7">
      <t>ミナト</t>
    </rPh>
    <rPh sb="7" eb="8">
      <t>ジマ</t>
    </rPh>
    <phoneticPr fontId="18"/>
  </si>
  <si>
    <t>**下記以外の向け地に関しましては弊社までお問い合わせ下さい</t>
    <rPh sb="2" eb="4">
      <t>カキ</t>
    </rPh>
    <rPh sb="4" eb="6">
      <t>イガイ</t>
    </rPh>
    <rPh sb="7" eb="8">
      <t>ム</t>
    </rPh>
    <rPh sb="9" eb="10">
      <t>チ</t>
    </rPh>
    <rPh sb="11" eb="12">
      <t>カン</t>
    </rPh>
    <rPh sb="17" eb="19">
      <t>ヘイシャ</t>
    </rPh>
    <rPh sb="22" eb="23">
      <t>ト</t>
    </rPh>
    <rPh sb="24" eb="25">
      <t>ア</t>
    </rPh>
    <rPh sb="27" eb="28">
      <t>クダ</t>
    </rPh>
    <phoneticPr fontId="18"/>
  </si>
  <si>
    <t>ETA
BUSAN（土）（月）</t>
    <rPh sb="10" eb="11">
      <t>ド</t>
    </rPh>
    <rPh sb="13" eb="14">
      <t>ゲツ</t>
    </rPh>
    <phoneticPr fontId="18"/>
  </si>
  <si>
    <t>ETA
BUSAN
(土)(月)</t>
    <rPh sb="11" eb="12">
      <t>ド</t>
    </rPh>
    <rPh sb="14" eb="15">
      <t>ゲツ</t>
    </rPh>
    <phoneticPr fontId="18"/>
  </si>
  <si>
    <t>-</t>
  </si>
  <si>
    <t>*SUBJECT TO CHANGE WITH OR WITHOUT NOTICE*</t>
    <phoneticPr fontId="18"/>
  </si>
  <si>
    <t>*SUBJECT TO CHANGE WITH OR WITHOUT NOTICE*</t>
    <phoneticPr fontId="18"/>
  </si>
  <si>
    <t>SOUTH CHINA</t>
    <phoneticPr fontId="18"/>
  </si>
  <si>
    <t>Destination via Hong Kong</t>
    <phoneticPr fontId="18"/>
  </si>
  <si>
    <t>CHANGSHA</t>
    <phoneticPr fontId="18"/>
  </si>
  <si>
    <t>CHENGDU</t>
    <phoneticPr fontId="18"/>
  </si>
  <si>
    <t>CHONGQIN</t>
    <phoneticPr fontId="18"/>
  </si>
  <si>
    <t>DOUMEN</t>
    <phoneticPr fontId="18"/>
  </si>
  <si>
    <t>FOSHAN(NEW PORT)</t>
    <phoneticPr fontId="18"/>
  </si>
  <si>
    <t>FUZHOU(MAWEI)</t>
    <phoneticPr fontId="18"/>
  </si>
  <si>
    <t>GAMOMING</t>
    <phoneticPr fontId="18"/>
  </si>
  <si>
    <t>GUIGANG</t>
    <phoneticPr fontId="18"/>
  </si>
  <si>
    <t>GUIYANG</t>
    <phoneticPr fontId="18"/>
  </si>
  <si>
    <t>GUANGDONG</t>
    <phoneticPr fontId="18"/>
  </si>
  <si>
    <t>HAIKOU</t>
    <phoneticPr fontId="18"/>
  </si>
  <si>
    <t>HESHAN</t>
    <phoneticPr fontId="18"/>
  </si>
  <si>
    <t>HUADU</t>
    <phoneticPr fontId="18"/>
  </si>
  <si>
    <t>RONGQI</t>
    <phoneticPr fontId="18"/>
  </si>
  <si>
    <t>LANSHI,FOSHAN</t>
    <phoneticPr fontId="18"/>
  </si>
  <si>
    <t>TEL:054-365-4021 FAX:054-364-5195 NACCS CODE:5NW10</t>
    <phoneticPr fontId="18"/>
  </si>
  <si>
    <t>LCL CONSOLIDATION SERVICE FOR SOUTH EAST ASIA VIA HONG KONG (TYO)</t>
    <phoneticPr fontId="18"/>
  </si>
  <si>
    <t>INDONESIA</t>
    <phoneticPr fontId="18"/>
  </si>
  <si>
    <t>MALAYSIA</t>
    <phoneticPr fontId="18"/>
  </si>
  <si>
    <t>PHILLIPINES</t>
    <phoneticPr fontId="18"/>
  </si>
  <si>
    <t>JAKARTA</t>
    <phoneticPr fontId="18"/>
  </si>
  <si>
    <t>PORT KELANG</t>
    <phoneticPr fontId="18"/>
  </si>
  <si>
    <t>PENANG</t>
    <phoneticPr fontId="18"/>
  </si>
  <si>
    <t>MANILA  (NORTH)</t>
    <phoneticPr fontId="18"/>
  </si>
  <si>
    <t>MANILA  (SOUTH)</t>
    <phoneticPr fontId="18"/>
  </si>
  <si>
    <t>CEBU</t>
    <phoneticPr fontId="18"/>
  </si>
  <si>
    <t>PANAMA</t>
    <phoneticPr fontId="18"/>
  </si>
  <si>
    <t>BARBADOS</t>
    <phoneticPr fontId="18"/>
  </si>
  <si>
    <t>NICARAGUA</t>
    <phoneticPr fontId="18"/>
  </si>
  <si>
    <t>PUERTO RICO</t>
    <phoneticPr fontId="18"/>
  </si>
  <si>
    <t>JAMAICA</t>
    <phoneticPr fontId="18"/>
  </si>
  <si>
    <t>TRINIDAD</t>
    <phoneticPr fontId="18"/>
  </si>
  <si>
    <t>HAITI</t>
    <phoneticPr fontId="18"/>
  </si>
  <si>
    <t>COLON FREE ZONE</t>
    <phoneticPr fontId="18"/>
  </si>
  <si>
    <t>BRIDGE TOWN</t>
    <phoneticPr fontId="18"/>
  </si>
  <si>
    <t>RIO HAINA</t>
    <phoneticPr fontId="18"/>
  </si>
  <si>
    <t>LCL CONSOLIDATION SERVICE FOR NORTH, CENTRAL &amp; SOUTH AMERICA VIA HONG KONG (KOB)</t>
    <phoneticPr fontId="18"/>
  </si>
  <si>
    <t>MANAGUA</t>
    <phoneticPr fontId="18"/>
  </si>
  <si>
    <t>SAN JUAN</t>
    <phoneticPr fontId="18"/>
  </si>
  <si>
    <t>KINGSTON</t>
    <phoneticPr fontId="18"/>
  </si>
  <si>
    <t>POINT LISAS</t>
    <phoneticPr fontId="18"/>
  </si>
  <si>
    <t>PORT AU PRINCE</t>
    <phoneticPr fontId="18"/>
  </si>
  <si>
    <t>COLOMBIA</t>
    <phoneticPr fontId="18"/>
  </si>
  <si>
    <t>ARGENTINA</t>
    <phoneticPr fontId="18"/>
  </si>
  <si>
    <t>PARAGUAY</t>
    <phoneticPr fontId="18"/>
  </si>
  <si>
    <t>ECUADOR</t>
    <phoneticPr fontId="18"/>
  </si>
  <si>
    <t>CHILE</t>
    <phoneticPr fontId="18"/>
  </si>
  <si>
    <t>BRAZIL</t>
    <phoneticPr fontId="18"/>
  </si>
  <si>
    <t>BUENA VENTURA</t>
    <phoneticPr fontId="18"/>
  </si>
  <si>
    <t>BUENOS AIRES</t>
    <phoneticPr fontId="18"/>
  </si>
  <si>
    <t>ASUNCION</t>
    <phoneticPr fontId="18"/>
  </si>
  <si>
    <t>GUAYAQUIL</t>
    <phoneticPr fontId="18"/>
  </si>
  <si>
    <t>VALPARAISO</t>
    <phoneticPr fontId="18"/>
  </si>
  <si>
    <t>SANTOS</t>
    <phoneticPr fontId="18"/>
  </si>
  <si>
    <t>RIO DE JANEIRO</t>
    <phoneticPr fontId="18"/>
  </si>
  <si>
    <t>ITALY</t>
    <phoneticPr fontId="18"/>
  </si>
  <si>
    <t>SPAIN</t>
    <phoneticPr fontId="18"/>
  </si>
  <si>
    <t>TURKEY</t>
    <phoneticPr fontId="18"/>
  </si>
  <si>
    <t>GREECE</t>
    <phoneticPr fontId="18"/>
  </si>
  <si>
    <t>EGYPT</t>
    <phoneticPr fontId="18"/>
  </si>
  <si>
    <t>ISRAEL</t>
    <phoneticPr fontId="18"/>
  </si>
  <si>
    <t>CANADA</t>
    <phoneticPr fontId="18"/>
  </si>
  <si>
    <t>MILANO</t>
    <phoneticPr fontId="18"/>
  </si>
  <si>
    <t>BARCELONA</t>
    <phoneticPr fontId="18"/>
  </si>
  <si>
    <t>VALENCIA</t>
    <phoneticPr fontId="18"/>
  </si>
  <si>
    <t>PIRAEUS</t>
    <phoneticPr fontId="18"/>
  </si>
  <si>
    <t>PORT SAID</t>
    <phoneticPr fontId="18"/>
  </si>
  <si>
    <t>TOKYO CFS</t>
  </si>
  <si>
    <t>YOKOHAMA CFS</t>
  </si>
  <si>
    <t>SHIMIZU CFS</t>
  </si>
  <si>
    <t>TEL:054-365-4021</t>
  </si>
  <si>
    <t>FAX:054-364-5195</t>
  </si>
  <si>
    <t>NACCS CODE:5NW10</t>
  </si>
  <si>
    <t>NAGOYA CFS</t>
  </si>
  <si>
    <t>伊勢湾海運11号地現業所　</t>
  </si>
  <si>
    <t>TEL:052-398-1171</t>
  </si>
  <si>
    <t>NACCS CODE:5CW16</t>
  </si>
  <si>
    <t>OSAKA CFS</t>
  </si>
  <si>
    <t>KOBE CFS</t>
  </si>
  <si>
    <t>* SHIPPER様/CONSIGNEE様/NOTIFY PARTY様 の住所/TEL/FAX番号をD/R 上に</t>
    <rPh sb="9" eb="10">
      <t>サマ</t>
    </rPh>
    <rPh sb="20" eb="21">
      <t>サマ</t>
    </rPh>
    <rPh sb="34" eb="35">
      <t>サマ</t>
    </rPh>
    <rPh sb="37" eb="39">
      <t>ジュウショ</t>
    </rPh>
    <rPh sb="47" eb="49">
      <t>バンゴウ</t>
    </rPh>
    <rPh sb="54" eb="55">
      <t>ジョウ</t>
    </rPh>
    <phoneticPr fontId="18"/>
  </si>
  <si>
    <t>記載をお願いします。</t>
    <rPh sb="0" eb="2">
      <t>キサイ</t>
    </rPh>
    <rPh sb="4" eb="5">
      <t>ネガ</t>
    </rPh>
    <phoneticPr fontId="18"/>
  </si>
  <si>
    <t>* 中国向け御荷物の木材梱包については、国際基準NO.15(ISPM)に沿った消毒措置と</t>
    <rPh sb="2" eb="4">
      <t>チュウゴク</t>
    </rPh>
    <rPh sb="4" eb="5">
      <t>ム</t>
    </rPh>
    <rPh sb="6" eb="9">
      <t>オニモツ</t>
    </rPh>
    <rPh sb="10" eb="12">
      <t>モクザイ</t>
    </rPh>
    <rPh sb="12" eb="14">
      <t>コンポウ</t>
    </rPh>
    <rPh sb="20" eb="22">
      <t>コクサイ</t>
    </rPh>
    <rPh sb="22" eb="24">
      <t>キジュン</t>
    </rPh>
    <rPh sb="36" eb="37">
      <t>ソ</t>
    </rPh>
    <rPh sb="39" eb="41">
      <t>ショウドク</t>
    </rPh>
    <rPh sb="41" eb="43">
      <t>ソチ</t>
    </rPh>
    <phoneticPr fontId="18"/>
  </si>
  <si>
    <t>マーク表示をお願いいたします。</t>
    <rPh sb="3" eb="5">
      <t>ヒョウジ</t>
    </rPh>
    <rPh sb="7" eb="8">
      <t>ネガ</t>
    </rPh>
    <phoneticPr fontId="18"/>
  </si>
  <si>
    <t>* BOOKINGの際、重量物、長尺物、及び条件付貨物（段積み不可など）に</t>
    <phoneticPr fontId="18"/>
  </si>
  <si>
    <t>関しては、必ずお知らせください。お受けできない場合もございます</t>
    <phoneticPr fontId="18"/>
  </si>
  <si>
    <t>BOOKINGお問合せ先/</t>
    <phoneticPr fontId="18"/>
  </si>
  <si>
    <t>ヴァンガ－ド・ロジスティックス・サ－ヴィセス日本（株）</t>
    <phoneticPr fontId="18"/>
  </si>
  <si>
    <t>BOOKINGお問合せ先/</t>
    <phoneticPr fontId="18"/>
  </si>
  <si>
    <t>ヴァンガ－ド・ロジスティックス・サ－ヴィセス日本（株）</t>
    <phoneticPr fontId="18"/>
  </si>
  <si>
    <t>株式会社 日成（横浜港運事業協同組合内２F） 神奈川県横浜市中区本牧埠頭１</t>
    <rPh sb="0" eb="4">
      <t>カブシキガイシャ</t>
    </rPh>
    <rPh sb="5" eb="7">
      <t>ニッセイ</t>
    </rPh>
    <rPh sb="8" eb="10">
      <t>ヨコハマ</t>
    </rPh>
    <rPh sb="10" eb="12">
      <t>コウウン</t>
    </rPh>
    <rPh sb="12" eb="14">
      <t>ジギョウ</t>
    </rPh>
    <rPh sb="14" eb="16">
      <t>キョウドウ</t>
    </rPh>
    <rPh sb="16" eb="18">
      <t>クミアイ</t>
    </rPh>
    <rPh sb="18" eb="19">
      <t>ナイ</t>
    </rPh>
    <rPh sb="23" eb="26">
      <t>カナガワ</t>
    </rPh>
    <rPh sb="26" eb="27">
      <t>ケン</t>
    </rPh>
    <rPh sb="27" eb="29">
      <t>ヨコハマ</t>
    </rPh>
    <rPh sb="29" eb="30">
      <t>シ</t>
    </rPh>
    <rPh sb="30" eb="31">
      <t>ナカ</t>
    </rPh>
    <rPh sb="31" eb="32">
      <t>ク</t>
    </rPh>
    <rPh sb="32" eb="34">
      <t>ホンモク</t>
    </rPh>
    <rPh sb="34" eb="36">
      <t>フトウ</t>
    </rPh>
    <phoneticPr fontId="18"/>
  </si>
  <si>
    <t>株式会社　日成　（協同組合　東京海貨センター内4F）</t>
  </si>
  <si>
    <t>東京都大田区東海4-3-1　　NACCS: 1FW69</t>
  </si>
  <si>
    <t>TEL: 03-5492-7251 FAX: 03-3790-8085</t>
  </si>
  <si>
    <t>株式会社　日成　（横浜港運事業協同組合内2Ｆ）</t>
  </si>
  <si>
    <t>神奈川県横浜市中区本牧埠頭1　　　NACCS: 2EW30</t>
  </si>
  <si>
    <t>TEL: 045-622-5771 FAX: 045-622-6344</t>
  </si>
  <si>
    <t>東京都大田区東海4-3-1　　NACCS: 1FW69 TEL: 03-5492-7251 FAX:03-3790-8085</t>
    <phoneticPr fontId="18"/>
  </si>
  <si>
    <t>神奈川県横浜市中区本牧埠頭1 NACCS: 2EW30 TEL: 045-622-5771 FAX: 045-622-6344</t>
    <phoneticPr fontId="18"/>
  </si>
  <si>
    <t>LCL CONSOLIDATION SERVICE FOR QINGDAO</t>
    <phoneticPr fontId="18"/>
  </si>
  <si>
    <t>*SUBJECT TO CHANGE WITH OR WITHOUT NOTICE*</t>
    <phoneticPr fontId="18"/>
  </si>
  <si>
    <t>伊勢湾海運　金城埠頭現業所 (NACCS CODE:5DW09)</t>
    <rPh sb="0" eb="3">
      <t>イセワン</t>
    </rPh>
    <rPh sb="3" eb="5">
      <t>カイウン</t>
    </rPh>
    <rPh sb="6" eb="8">
      <t>キンジョウ</t>
    </rPh>
    <rPh sb="8" eb="10">
      <t>フトウ</t>
    </rPh>
    <rPh sb="10" eb="12">
      <t>ゲンギョウ</t>
    </rPh>
    <rPh sb="12" eb="13">
      <t>ショ</t>
    </rPh>
    <phoneticPr fontId="18"/>
  </si>
  <si>
    <r>
      <t>名古屋市港区金城埠頭1-</t>
    </r>
    <r>
      <rPr>
        <sz val="11"/>
        <rFont val="ＭＳ Ｐゴシック"/>
        <family val="3"/>
        <charset val="128"/>
      </rPr>
      <t>1</t>
    </r>
    <rPh sb="6" eb="8">
      <t>キンジョウ</t>
    </rPh>
    <rPh sb="8" eb="10">
      <t>フトウ</t>
    </rPh>
    <phoneticPr fontId="18"/>
  </si>
  <si>
    <t>※DOCK持ち込み先:コクサイ物流</t>
    <phoneticPr fontId="18"/>
  </si>
  <si>
    <r>
      <t xml:space="preserve">    </t>
    </r>
    <r>
      <rPr>
        <sz val="11"/>
        <rFont val="ＭＳ Ｐゴシック"/>
        <family val="3"/>
        <charset val="128"/>
      </rPr>
      <t>TEL:052-653-7100</t>
    </r>
    <r>
      <rPr>
        <sz val="11"/>
        <rFont val="ＭＳ Ｐゴシック"/>
        <family val="3"/>
        <charset val="128"/>
      </rPr>
      <t xml:space="preserve">  FAX:052-653-7678</t>
    </r>
    <phoneticPr fontId="18"/>
  </si>
  <si>
    <t>関しては、必ずお知らせください。お受けできない場合もございます。</t>
    <phoneticPr fontId="18"/>
  </si>
  <si>
    <t>.</t>
    <phoneticPr fontId="18"/>
  </si>
  <si>
    <t>株式会社 日成（協同組合 東京海貨センター内4F） 東京都大田区東海4-3-1</t>
    <phoneticPr fontId="18"/>
  </si>
  <si>
    <t xml:space="preserve">TEL:03-5492-7251 FAX:03-3790-8085 NACCS CODE:1FW69 </t>
    <phoneticPr fontId="18"/>
  </si>
  <si>
    <t>TEL:045-622-5771 FAX:045-622-6344 NACCS CODE:2EW30</t>
    <phoneticPr fontId="18"/>
  </si>
  <si>
    <t>ノルウェー</t>
    <phoneticPr fontId="18"/>
  </si>
  <si>
    <t>香港（関西受け）</t>
  </si>
  <si>
    <r>
      <t>香港</t>
    </r>
    <r>
      <rPr>
        <sz val="11"/>
        <rFont val="HGPｺﾞｼｯｸM"/>
        <family val="3"/>
        <charset val="128"/>
      </rPr>
      <t>（名古屋受け）</t>
    </r>
    <rPh sb="0" eb="2">
      <t>ホンコン</t>
    </rPh>
    <rPh sb="3" eb="6">
      <t>ナゴヤ</t>
    </rPh>
    <rPh sb="6" eb="7">
      <t>ウ</t>
    </rPh>
    <phoneticPr fontId="18"/>
  </si>
  <si>
    <t>Hong Kong</t>
    <phoneticPr fontId="18"/>
  </si>
  <si>
    <t>Page.12(TYO)</t>
    <phoneticPr fontId="18"/>
  </si>
  <si>
    <t>Page.13(KOB)</t>
    <phoneticPr fontId="18"/>
  </si>
  <si>
    <t>Page.14(TYO)</t>
    <phoneticPr fontId="18"/>
  </si>
  <si>
    <t>Page.15(KOB)</t>
    <phoneticPr fontId="18"/>
  </si>
  <si>
    <t>Page.16(TYO)</t>
    <phoneticPr fontId="18"/>
  </si>
  <si>
    <t>Page.17(KOB)</t>
    <phoneticPr fontId="18"/>
  </si>
  <si>
    <t>Page.18(TYO)</t>
    <phoneticPr fontId="18"/>
  </si>
  <si>
    <t>Page.19(KOB)</t>
    <phoneticPr fontId="18"/>
  </si>
  <si>
    <t>Page.20(TYO)</t>
    <phoneticPr fontId="18"/>
  </si>
  <si>
    <t>Page.21(KOB)</t>
    <phoneticPr fontId="18"/>
  </si>
  <si>
    <t>Page.22(TYO)</t>
    <phoneticPr fontId="18"/>
  </si>
  <si>
    <t>Page.23(KOB)</t>
    <phoneticPr fontId="18"/>
  </si>
  <si>
    <t>Page.24(TYO)</t>
    <phoneticPr fontId="18"/>
  </si>
  <si>
    <t>Page.25(KOB)</t>
    <phoneticPr fontId="18"/>
  </si>
  <si>
    <t>Page.26(TYO)</t>
    <phoneticPr fontId="18"/>
  </si>
  <si>
    <t>Page.32</t>
    <phoneticPr fontId="18"/>
  </si>
  <si>
    <t>Page.33</t>
    <phoneticPr fontId="18"/>
  </si>
  <si>
    <t>Page.34</t>
    <phoneticPr fontId="18"/>
  </si>
  <si>
    <t>Page.35</t>
    <phoneticPr fontId="18"/>
  </si>
  <si>
    <t>Page.36</t>
    <phoneticPr fontId="18"/>
  </si>
  <si>
    <t>Page.37</t>
    <phoneticPr fontId="18"/>
  </si>
  <si>
    <t>Page.38</t>
    <phoneticPr fontId="18"/>
  </si>
  <si>
    <t>Page.11(NGO)</t>
    <phoneticPr fontId="18"/>
  </si>
  <si>
    <t>横浜</t>
    <phoneticPr fontId="18"/>
  </si>
  <si>
    <t>nis_tkc@nisseigrp.co.jp</t>
    <phoneticPr fontId="18"/>
  </si>
  <si>
    <t>nissei-ykk@nisseigrp.co.jp</t>
    <phoneticPr fontId="18"/>
  </si>
  <si>
    <t>天野回漕店　袖師第一埠頭事務所　静岡県静岡市清水区横砂御林脇408-18</t>
    <rPh sb="0" eb="2">
      <t>アマノ</t>
    </rPh>
    <rPh sb="2" eb="4">
      <t>カイソウ</t>
    </rPh>
    <rPh sb="4" eb="5">
      <t>テン</t>
    </rPh>
    <rPh sb="6" eb="7">
      <t>ソデ</t>
    </rPh>
    <rPh sb="7" eb="8">
      <t>シ</t>
    </rPh>
    <rPh sb="8" eb="10">
      <t>ダイイチ</t>
    </rPh>
    <rPh sb="10" eb="12">
      <t>フトウ</t>
    </rPh>
    <rPh sb="12" eb="14">
      <t>ジム</t>
    </rPh>
    <rPh sb="14" eb="15">
      <t>ジョ</t>
    </rPh>
    <phoneticPr fontId="18"/>
  </si>
  <si>
    <t>【BOOKING　お問合せ先】</t>
    <rPh sb="10" eb="12">
      <t>トイアワ</t>
    </rPh>
    <rPh sb="13" eb="14">
      <t>サキ</t>
    </rPh>
    <phoneticPr fontId="18"/>
  </si>
  <si>
    <t>Page.22(TYO)</t>
    <phoneticPr fontId="18"/>
  </si>
  <si>
    <t>レバノン</t>
    <phoneticPr fontId="18"/>
  </si>
  <si>
    <r>
      <rPr>
        <b/>
        <sz val="11"/>
        <rFont val="ＭＳ Ｐゴシック"/>
        <family val="3"/>
        <charset val="128"/>
      </rPr>
      <t>カナダ</t>
    </r>
    <r>
      <rPr>
        <sz val="11"/>
        <rFont val="Microsoft Sans Serif"/>
        <family val="2"/>
      </rPr>
      <t>(</t>
    </r>
    <r>
      <rPr>
        <sz val="11"/>
        <rFont val="ＭＳ Ｐゴシック"/>
        <family val="3"/>
        <charset val="128"/>
      </rPr>
      <t>関西受け</t>
    </r>
    <r>
      <rPr>
        <sz val="11"/>
        <rFont val="Microsoft Sans Serif"/>
        <family val="2"/>
      </rPr>
      <t>)</t>
    </r>
    <rPh sb="4" eb="6">
      <t>カンサイ</t>
    </rPh>
    <rPh sb="6" eb="7">
      <t>ウ</t>
    </rPh>
    <phoneticPr fontId="18"/>
  </si>
  <si>
    <r>
      <rPr>
        <b/>
        <sz val="11"/>
        <rFont val="ＭＳ Ｐゴシック"/>
        <family val="3"/>
        <charset val="128"/>
      </rPr>
      <t>カナダ</t>
    </r>
    <r>
      <rPr>
        <sz val="11"/>
        <rFont val="Microsoft Sans Serif"/>
        <family val="2"/>
      </rPr>
      <t>(</t>
    </r>
    <r>
      <rPr>
        <sz val="11"/>
        <rFont val="ＭＳ Ｐゴシック"/>
        <family val="3"/>
        <charset val="128"/>
      </rPr>
      <t>関東受け</t>
    </r>
    <r>
      <rPr>
        <sz val="11"/>
        <rFont val="Microsoft Sans Serif"/>
        <family val="2"/>
      </rPr>
      <t>)</t>
    </r>
    <rPh sb="4" eb="6">
      <t>カントウ</t>
    </rPh>
    <rPh sb="6" eb="7">
      <t>ウ</t>
    </rPh>
    <phoneticPr fontId="18"/>
  </si>
  <si>
    <t>メキシコ</t>
    <phoneticPr fontId="18"/>
  </si>
  <si>
    <t>Page.39</t>
    <phoneticPr fontId="18"/>
  </si>
  <si>
    <t>接続船の遅れによりETAも変更する場合がありますので、詳細なスケジュールにつきましてはお問い合わせ下さい。</t>
    <phoneticPr fontId="18"/>
  </si>
  <si>
    <t>**東京CFS,横浜CFS へのD/Rの差し入れは、メールにて承っております。タイトル欄に本船名+BOOKING NO.を御記載頂き、各倉庫のアドレスへご送付ください。</t>
    <phoneticPr fontId="18"/>
  </si>
  <si>
    <t>DEST.A</t>
  </si>
  <si>
    <t>DEST.B</t>
  </si>
  <si>
    <t>DEST.C</t>
  </si>
  <si>
    <t>DEST.D</t>
  </si>
  <si>
    <t>BIRMINGHAM</t>
  </si>
  <si>
    <t>BUFFALO</t>
  </si>
  <si>
    <t>CHATTANNOOGA</t>
  </si>
  <si>
    <t>KNOXVILLE</t>
  </si>
  <si>
    <t>LITTLE ROCK</t>
  </si>
  <si>
    <t>LOUISVILLE</t>
  </si>
  <si>
    <t>MEMPHIS</t>
  </si>
  <si>
    <t>MOBILE</t>
  </si>
  <si>
    <t>NEW ORLEANS</t>
  </si>
  <si>
    <t>RALEIGH</t>
  </si>
  <si>
    <t>WASHINGTON</t>
  </si>
  <si>
    <t>WILMINGTON</t>
  </si>
  <si>
    <t>New York (DIRECT)</t>
    <phoneticPr fontId="18"/>
  </si>
  <si>
    <t>*名古屋CFSへの搬入は、必ずCUT日当日、外貨にてお願い致します。</t>
    <rPh sb="1" eb="4">
      <t>ナゴヤ</t>
    </rPh>
    <rPh sb="9" eb="11">
      <t>ハンニュウ</t>
    </rPh>
    <rPh sb="13" eb="14">
      <t>カナラ</t>
    </rPh>
    <rPh sb="18" eb="19">
      <t>ヒ</t>
    </rPh>
    <rPh sb="19" eb="21">
      <t>トウジツ</t>
    </rPh>
    <rPh sb="22" eb="24">
      <t>ガイカ</t>
    </rPh>
    <rPh sb="27" eb="28">
      <t>ネガ</t>
    </rPh>
    <rPh sb="29" eb="30">
      <t>イタ</t>
    </rPh>
    <phoneticPr fontId="18"/>
  </si>
  <si>
    <t>***名古屋CFSへの搬入はCFS CUT 日当日外貨搬入お願いいたします。</t>
    <rPh sb="3" eb="6">
      <t>ナゴヤ</t>
    </rPh>
    <rPh sb="11" eb="13">
      <t>ハンニュウ</t>
    </rPh>
    <rPh sb="22" eb="23">
      <t>ニチ</t>
    </rPh>
    <rPh sb="23" eb="25">
      <t>トウジツ</t>
    </rPh>
    <rPh sb="25" eb="27">
      <t>ガイカ</t>
    </rPh>
    <rPh sb="27" eb="29">
      <t>ハンニュウ</t>
    </rPh>
    <rPh sb="30" eb="31">
      <t>ネガ</t>
    </rPh>
    <phoneticPr fontId="18"/>
  </si>
  <si>
    <t>AUSTRALIA</t>
    <phoneticPr fontId="18"/>
  </si>
  <si>
    <t>NEW ZEALAND</t>
    <phoneticPr fontId="18"/>
  </si>
  <si>
    <t>PAPUA NEW GUINEA</t>
    <phoneticPr fontId="18"/>
  </si>
  <si>
    <t>FREMANTLE</t>
    <phoneticPr fontId="18"/>
  </si>
  <si>
    <t>ADELAIDE</t>
    <phoneticPr fontId="18"/>
  </si>
  <si>
    <t>BRISBANE</t>
    <phoneticPr fontId="18"/>
  </si>
  <si>
    <t>AUCKLAND</t>
    <phoneticPr fontId="18"/>
  </si>
  <si>
    <t>LYTTLETON</t>
    <phoneticPr fontId="18"/>
  </si>
  <si>
    <t>LAE</t>
    <phoneticPr fontId="18"/>
  </si>
  <si>
    <t>CAMBODIA</t>
    <phoneticPr fontId="18"/>
  </si>
  <si>
    <t>BRUNEI</t>
    <phoneticPr fontId="18"/>
  </si>
  <si>
    <t>BELAWAN</t>
    <phoneticPr fontId="18"/>
  </si>
  <si>
    <t>SEMARANG</t>
    <phoneticPr fontId="18"/>
  </si>
  <si>
    <t>SURABAYA</t>
    <phoneticPr fontId="18"/>
  </si>
  <si>
    <t>PASIR GUDANG</t>
    <phoneticPr fontId="18"/>
  </si>
  <si>
    <t>PENANG
(GEORGE
TOWN)</t>
    <phoneticPr fontId="18"/>
  </si>
  <si>
    <t>SHIHANOUKVILLE</t>
    <phoneticPr fontId="18"/>
  </si>
  <si>
    <t>MUARA</t>
    <phoneticPr fontId="18"/>
  </si>
  <si>
    <t>MANILA(NORTH)</t>
    <phoneticPr fontId="18"/>
  </si>
  <si>
    <t>LCL CONSOLIDATION SERVICE FOR SOUTH EAST ASIA VIA SINGAPORE</t>
    <phoneticPr fontId="18"/>
  </si>
  <si>
    <t>UAE</t>
    <phoneticPr fontId="18"/>
  </si>
  <si>
    <t>MAURITIUS</t>
    <phoneticPr fontId="18"/>
  </si>
  <si>
    <t>OMAN</t>
    <phoneticPr fontId="18"/>
  </si>
  <si>
    <t>SAUDI ARABIA</t>
    <phoneticPr fontId="18"/>
  </si>
  <si>
    <t>SOUTH AFRICA</t>
    <phoneticPr fontId="18"/>
  </si>
  <si>
    <t>JEBEL ALI (DUBAI)</t>
    <phoneticPr fontId="18"/>
  </si>
  <si>
    <t>PORT LOUIS</t>
    <phoneticPr fontId="18"/>
  </si>
  <si>
    <t>DAMMAM</t>
    <phoneticPr fontId="18"/>
  </si>
  <si>
    <t>JEDDAH</t>
    <phoneticPr fontId="18"/>
  </si>
  <si>
    <t>RIYADH</t>
    <phoneticPr fontId="18"/>
  </si>
  <si>
    <t>DURBAN</t>
    <phoneticPr fontId="18"/>
  </si>
  <si>
    <t>CAPE TOWN</t>
    <phoneticPr fontId="18"/>
  </si>
  <si>
    <t>JOHANNESBURG</t>
    <phoneticPr fontId="18"/>
  </si>
  <si>
    <t>INDIA</t>
    <phoneticPr fontId="18"/>
  </si>
  <si>
    <t>BANGLADESH</t>
    <phoneticPr fontId="18"/>
  </si>
  <si>
    <t>SRI LANKA</t>
    <phoneticPr fontId="18"/>
  </si>
  <si>
    <t>PAKISTAN</t>
    <phoneticPr fontId="18"/>
  </si>
  <si>
    <t>CHENNAI</t>
    <phoneticPr fontId="18"/>
  </si>
  <si>
    <t>BANGALORE</t>
    <phoneticPr fontId="18"/>
  </si>
  <si>
    <t>COCHIN</t>
    <phoneticPr fontId="18"/>
  </si>
  <si>
    <t>CALCUTTA</t>
    <phoneticPr fontId="18"/>
  </si>
  <si>
    <t>NHAVA SHEVA</t>
    <phoneticPr fontId="18"/>
  </si>
  <si>
    <t>NEW DELHI</t>
    <phoneticPr fontId="18"/>
  </si>
  <si>
    <t>COLOMBO</t>
    <phoneticPr fontId="18"/>
  </si>
  <si>
    <t>KARACHI</t>
    <phoneticPr fontId="18"/>
  </si>
  <si>
    <t>PORTUGAL</t>
    <phoneticPr fontId="18"/>
  </si>
  <si>
    <t>GENOVA</t>
    <phoneticPr fontId="18"/>
  </si>
  <si>
    <t>NETHERLANDS</t>
    <phoneticPr fontId="18"/>
  </si>
  <si>
    <t>UK</t>
    <phoneticPr fontId="18"/>
  </si>
  <si>
    <t>BELGIUM</t>
    <phoneticPr fontId="18"/>
  </si>
  <si>
    <t>FRANCE</t>
    <phoneticPr fontId="18"/>
  </si>
  <si>
    <t>ROTTERDAM</t>
    <phoneticPr fontId="18"/>
  </si>
  <si>
    <t>FELIXSTOWE</t>
    <phoneticPr fontId="18"/>
  </si>
  <si>
    <t>SOUTHAMPTON</t>
    <phoneticPr fontId="18"/>
  </si>
  <si>
    <t>ANTWERP</t>
    <phoneticPr fontId="18"/>
  </si>
  <si>
    <t>LE HAVRE</t>
    <phoneticPr fontId="18"/>
  </si>
  <si>
    <t>COPENHAGEN</t>
    <phoneticPr fontId="18"/>
  </si>
  <si>
    <t>**下記以外の向け地に関しましては弊社までお問い合わせ下さい</t>
    <phoneticPr fontId="18"/>
  </si>
  <si>
    <t>**下記以外の向け地に関しましては弊社までお問い合わせ下さい</t>
    <phoneticPr fontId="18"/>
  </si>
  <si>
    <t>**下記以外の向け地に関しましては弊社までお問い合わせ下さい</t>
    <phoneticPr fontId="18"/>
  </si>
  <si>
    <t>**下記以外の向け地に関しましては弊社までお問い合わせ下さい</t>
    <phoneticPr fontId="18"/>
  </si>
  <si>
    <t>**下記以外の向け地に関しましては弊社までお問い合わせ下さい</t>
    <phoneticPr fontId="18"/>
  </si>
  <si>
    <t>**下記以外の向け地に関しましては弊社までお問い合わせ下さい</t>
    <phoneticPr fontId="18"/>
  </si>
  <si>
    <t>斜字体：CUT 日が早まっております。</t>
    <rPh sb="0" eb="1">
      <t>シャ</t>
    </rPh>
    <rPh sb="1" eb="3">
      <t>ジタイ</t>
    </rPh>
    <rPh sb="8" eb="9">
      <t>ニチ</t>
    </rPh>
    <rPh sb="10" eb="11">
      <t>ハヤ</t>
    </rPh>
    <phoneticPr fontId="18"/>
  </si>
  <si>
    <t>* 送り状には　VLS 扱い・ブッキングナンバー・仕向地・個数・通関業者名・ケースマークを</t>
    <rPh sb="12" eb="13">
      <t>アツカ</t>
    </rPh>
    <rPh sb="29" eb="31">
      <t>コスウ</t>
    </rPh>
    <phoneticPr fontId="18"/>
  </si>
  <si>
    <t>* BOOKINGの際、長尺/重量物/背高、及び条件付貨物（段積み不可など）に</t>
    <rPh sb="12" eb="14">
      <t>チョウジャク</t>
    </rPh>
    <rPh sb="15" eb="17">
      <t>ジュウリョウ</t>
    </rPh>
    <rPh sb="17" eb="18">
      <t>ブツ</t>
    </rPh>
    <rPh sb="19" eb="21">
      <t>セイタカ</t>
    </rPh>
    <rPh sb="22" eb="23">
      <t>オヨ</t>
    </rPh>
    <phoneticPr fontId="18"/>
  </si>
  <si>
    <t>明記願います。</t>
    <phoneticPr fontId="18"/>
  </si>
  <si>
    <t>Consignee様のMexican TAX ID 、Telephone Number、及びPIC Full Name</t>
  </si>
  <si>
    <t>LCL CONSOLIDATION SERVICE FOR CA &amp; CARIB VIA HONG KONG VIA COLON (TYO)</t>
    <phoneticPr fontId="18"/>
  </si>
  <si>
    <t>LCL CONSOLIDATION SERVICE FOR CANADA, CENTRAL &amp; SOUTH AMERICA VIA HONG KONG (TYO)</t>
    <phoneticPr fontId="18"/>
  </si>
  <si>
    <t>LCL CONSOLIDATION SERVICE FOR EUROPE &amp; SCANDINAVIA VIA HONG KONG (TYO)</t>
    <phoneticPr fontId="18"/>
  </si>
  <si>
    <t>食用品との相積み不可貨物を先に受領している場合は、お引き受け出来ませんのでご留意ください。</t>
  </si>
  <si>
    <t>神戸市東灘区向洋町西6-4</t>
  </si>
  <si>
    <t>大阪市住之江区南港東9-4-36</t>
  </si>
  <si>
    <t>日東物流㈱　大阪総合物流センター(NACCS CODE:4IWM4)　</t>
  </si>
  <si>
    <t>日東物流㈱　六甲RC-4 (NACCS CODE:3GDL2)</t>
  </si>
  <si>
    <t>TEL:078-857-1361 FAX:078-857-1365</t>
  </si>
  <si>
    <t>日東物流㈱　大阪総合物流センター　大阪市住之江区南港東9-4-36　　　　</t>
    <rPh sb="0" eb="2">
      <t>ニットウ</t>
    </rPh>
    <rPh sb="2" eb="4">
      <t>ブツリュウ</t>
    </rPh>
    <rPh sb="6" eb="8">
      <t>オオサカ</t>
    </rPh>
    <rPh sb="8" eb="10">
      <t>ソウゴウ</t>
    </rPh>
    <rPh sb="10" eb="12">
      <t>ブツリュウ</t>
    </rPh>
    <rPh sb="17" eb="20">
      <t>オオサカシ</t>
    </rPh>
    <rPh sb="20" eb="24">
      <t>スミノエク</t>
    </rPh>
    <rPh sb="24" eb="27">
      <t>ナンコウヒガシ</t>
    </rPh>
    <phoneticPr fontId="18"/>
  </si>
  <si>
    <t>日東物流㈱　六甲RC-4　　　神戸市東灘区向洋町西6丁目4　</t>
    <phoneticPr fontId="18"/>
  </si>
  <si>
    <t>TEL:078-857-1361 FAX:078-857-1365 NACCS CODE:3GDL2</t>
    <phoneticPr fontId="18"/>
  </si>
  <si>
    <t>ETD
KOBE(水)(金)</t>
    <rPh sb="9" eb="10">
      <t>スイ</t>
    </rPh>
    <rPh sb="12" eb="13">
      <t>キン</t>
    </rPh>
    <phoneticPr fontId="18"/>
  </si>
  <si>
    <t>OSA(月)(水)</t>
    <rPh sb="4" eb="5">
      <t>ゲツ</t>
    </rPh>
    <rPh sb="7" eb="8">
      <t>スイ</t>
    </rPh>
    <phoneticPr fontId="18"/>
  </si>
  <si>
    <t>KOB(月)(水)</t>
    <rPh sb="4" eb="5">
      <t>ゲツ</t>
    </rPh>
    <rPh sb="7" eb="8">
      <t>スイ</t>
    </rPh>
    <phoneticPr fontId="18"/>
  </si>
  <si>
    <t>LCL CONSOLIDATION SERVICE FOR SOUTH EAST ASIA VIA HONG KONG (KOB)</t>
    <phoneticPr fontId="18"/>
  </si>
  <si>
    <t xml:space="preserve">LCL CONSOLIDATION SERVICE FOR MEDITERRANEAN VIA SINGAPORE  </t>
    <phoneticPr fontId="18"/>
  </si>
  <si>
    <t>LCL CONSOLIDATION SERVICE TO S.E. AUSTRALIA</t>
  </si>
  <si>
    <t>ETD
TOKYO</t>
  </si>
  <si>
    <t>ETA</t>
  </si>
  <si>
    <t>NGO</t>
  </si>
  <si>
    <t>MEL</t>
  </si>
  <si>
    <t>SYD</t>
  </si>
  <si>
    <t>Transit Time&gt;&gt;&gt;</t>
  </si>
  <si>
    <t>THU</t>
  </si>
  <si>
    <t>WED</t>
  </si>
  <si>
    <t>&lt;-1&gt;</t>
  </si>
  <si>
    <t>&lt;0&gt;</t>
  </si>
  <si>
    <t>TUE</t>
  </si>
  <si>
    <t>&lt;19&gt;</t>
  </si>
  <si>
    <t>&lt;22&gt;</t>
  </si>
  <si>
    <t>-FOOD STUFF及びN/H CHEMICALのBOOKINGに関する注意事項-</t>
  </si>
  <si>
    <t>必ずお知らせください。お引き受けできない場合もございます。</t>
  </si>
  <si>
    <t>FOOD STUFF (食品添加物/香料等含む)のBOOKINGの際は、必ずその旨BOOKING時にご連絡頂きますようお願い致します。</t>
  </si>
  <si>
    <t>*送り状には個数、仕向け地、通関業者名、MARK、VLS扱いの旨を明記願います。</t>
  </si>
  <si>
    <t>また、NON-HAZ CHEMICALのBOOKINGについても、使用用途(工業用/INK/食品添加物等)を必ずご確認の上BOOKING頂きますようお願い致します。</t>
  </si>
  <si>
    <t>搬入先</t>
  </si>
  <si>
    <t>㈱日成（協同組合 東京海貨センター内4F） 東京都大田区東海4-3-1</t>
  </si>
  <si>
    <t xml:space="preserve">TEL:03-5492-7251 FAX:03-3790-8085　　 NACCS CODE:1FW69 </t>
  </si>
  <si>
    <t>㈱日成（横浜港運事業協同組合内２F） 神奈川県横浜市中区本牧埠頭１</t>
  </si>
  <si>
    <t>TEL:045-622-5771 FAX:045-622-6344 　　NACCS CODE:2EW30</t>
  </si>
  <si>
    <t>天野回漕店　袖師第一埠頭事務所</t>
  </si>
  <si>
    <t>静岡県静岡市清水区横砂御林脇408-18</t>
  </si>
  <si>
    <t>日東物流株式会社　大阪総合物流センター　　　</t>
  </si>
  <si>
    <t>NACCS: 4IWM4</t>
  </si>
  <si>
    <t>日東物流株式会社　六甲RC-4　　　　  　　　　 　</t>
  </si>
  <si>
    <t>TEL: 078-857-1361 FAX: 078-857-1365</t>
  </si>
  <si>
    <t>NACCS: 3GDL2</t>
  </si>
  <si>
    <t>LCL CONSOLIDATION SERVICE FOR MEDITERRANEAN VIA HONG KONG (KOB)</t>
    <phoneticPr fontId="18"/>
  </si>
  <si>
    <t>LCL CONSOLIDATION SERVICE FOR HONG KONG (KOB)</t>
    <phoneticPr fontId="18"/>
  </si>
  <si>
    <t>LCL CONSOLIDATION SERVICE FOR HONG KONG (NAGOYA)</t>
    <phoneticPr fontId="18"/>
  </si>
  <si>
    <t>VOY</t>
    <phoneticPr fontId="18"/>
  </si>
  <si>
    <t>CUT</t>
    <phoneticPr fontId="18"/>
  </si>
  <si>
    <t>* 上海経由の内陸向けは、上海港で通関後トラックにてデリバリーいたします。</t>
    <rPh sb="2" eb="4">
      <t>シャンハイ</t>
    </rPh>
    <rPh sb="4" eb="6">
      <t>ケイユ</t>
    </rPh>
    <rPh sb="7" eb="9">
      <t>ナイリク</t>
    </rPh>
    <rPh sb="9" eb="10">
      <t>ム</t>
    </rPh>
    <rPh sb="17" eb="20">
      <t>ツウカンゴ</t>
    </rPh>
    <phoneticPr fontId="18"/>
  </si>
  <si>
    <t>* 事前にCONSIGNEE 様情報をお知らせください。</t>
    <phoneticPr fontId="18"/>
  </si>
  <si>
    <t>LCL CONSOLIDATION SERVICE FOR SHANGHAI (TYO/YOK)</t>
    <phoneticPr fontId="18"/>
  </si>
  <si>
    <t>関しては、必ずお知らせください。お受けできない場合もございます。</t>
    <phoneticPr fontId="18"/>
  </si>
  <si>
    <t xml:space="preserve">LCL CONSOLIDATION SERVICE FOR EUROPE &amp; SCANDINAVIA VIA SINGAPORE  </t>
    <phoneticPr fontId="18"/>
  </si>
  <si>
    <t>LCL CONSOLIDATION SERVICE FOR CSA VIA HONG KONG VIA COLON (KOB)</t>
    <phoneticPr fontId="18"/>
  </si>
  <si>
    <t>LCL CONSOLIDATION SERVICE FOR XINGANG</t>
    <phoneticPr fontId="18"/>
  </si>
  <si>
    <t>LCL CONSOLIDATION SERVICE FOR OCEANIA VIA  SINGAPORE</t>
    <phoneticPr fontId="18"/>
  </si>
  <si>
    <t xml:space="preserve">LCL CONSOLIDATION SERVICE FOR MIDDLE EAST &amp; AFRICA VIA SINGAPORE </t>
    <phoneticPr fontId="18"/>
  </si>
  <si>
    <t>LCL CONSOLIDATION SERVICE FOR INDIA &amp; SUB CONTINENT VIA SINGAPORE</t>
    <phoneticPr fontId="18"/>
  </si>
  <si>
    <t>LCL CONSOLIDATION SERVICE FOR EUROPE &amp; SCANDINAVIA VIA HONG KONG (KOB)</t>
    <phoneticPr fontId="18"/>
  </si>
  <si>
    <t>SOUTH CHINA</t>
    <phoneticPr fontId="18"/>
  </si>
  <si>
    <t>PANAMA</t>
    <phoneticPr fontId="18"/>
  </si>
  <si>
    <t>BARBADOS</t>
    <phoneticPr fontId="18"/>
  </si>
  <si>
    <t>NICARAGUA</t>
    <phoneticPr fontId="18"/>
  </si>
  <si>
    <t>PUERTO RICO</t>
    <phoneticPr fontId="18"/>
  </si>
  <si>
    <t>JAMAICA</t>
    <phoneticPr fontId="18"/>
  </si>
  <si>
    <t>TRINIDAD</t>
    <phoneticPr fontId="18"/>
  </si>
  <si>
    <t>HAITI</t>
    <phoneticPr fontId="18"/>
  </si>
  <si>
    <t>COLON FREE ZONE</t>
    <phoneticPr fontId="18"/>
  </si>
  <si>
    <t>BRIDGE TOWN</t>
    <phoneticPr fontId="18"/>
  </si>
  <si>
    <t>RIO HAINA</t>
    <phoneticPr fontId="18"/>
  </si>
  <si>
    <t>MANAGUA</t>
    <phoneticPr fontId="18"/>
  </si>
  <si>
    <t>SAN JUAN</t>
    <phoneticPr fontId="18"/>
  </si>
  <si>
    <t>KINGSTON</t>
    <phoneticPr fontId="18"/>
  </si>
  <si>
    <t>POINT LISAS</t>
    <phoneticPr fontId="18"/>
  </si>
  <si>
    <t>PORT AU PRINCE</t>
    <phoneticPr fontId="18"/>
  </si>
  <si>
    <t>COLOMBIA</t>
    <phoneticPr fontId="18"/>
  </si>
  <si>
    <t>VENEZUELA</t>
    <phoneticPr fontId="18"/>
  </si>
  <si>
    <t>GUYANA</t>
    <phoneticPr fontId="18"/>
  </si>
  <si>
    <t>SURINAME</t>
    <phoneticPr fontId="18"/>
  </si>
  <si>
    <t>GUATEMALA</t>
    <phoneticPr fontId="18"/>
  </si>
  <si>
    <t>COSTA RICA</t>
    <phoneticPr fontId="18"/>
  </si>
  <si>
    <t>BARRANQUILLA</t>
    <phoneticPr fontId="18"/>
  </si>
  <si>
    <t>CARTAGENA</t>
    <phoneticPr fontId="18"/>
  </si>
  <si>
    <t>PUERTO CABELLO</t>
    <phoneticPr fontId="18"/>
  </si>
  <si>
    <t>LA GUAIRA</t>
    <phoneticPr fontId="18"/>
  </si>
  <si>
    <t>GEORGETOWN</t>
    <phoneticPr fontId="18"/>
  </si>
  <si>
    <t>PARAMARIBO</t>
    <phoneticPr fontId="18"/>
  </si>
  <si>
    <t>GUATEMALA CITY</t>
    <phoneticPr fontId="18"/>
  </si>
  <si>
    <t>SAN JOSE</t>
    <phoneticPr fontId="18"/>
  </si>
  <si>
    <t>PUERTO CARDERA</t>
    <phoneticPr fontId="18"/>
  </si>
  <si>
    <t>ARGENTINA</t>
    <phoneticPr fontId="18"/>
  </si>
  <si>
    <t>PARAGUAY</t>
    <phoneticPr fontId="18"/>
  </si>
  <si>
    <t>ECUADOR</t>
    <phoneticPr fontId="18"/>
  </si>
  <si>
    <t>CHILE</t>
    <phoneticPr fontId="18"/>
  </si>
  <si>
    <t>BRAZIL</t>
    <phoneticPr fontId="18"/>
  </si>
  <si>
    <t>CANADA</t>
    <phoneticPr fontId="18"/>
  </si>
  <si>
    <t>BUENA VENTURA</t>
    <phoneticPr fontId="18"/>
  </si>
  <si>
    <t>BUENOS AIRES</t>
    <phoneticPr fontId="18"/>
  </si>
  <si>
    <t>ASUNCION</t>
    <phoneticPr fontId="18"/>
  </si>
  <si>
    <t>GUAYAQUIL</t>
    <phoneticPr fontId="18"/>
  </si>
  <si>
    <t>VALPARAISO</t>
    <phoneticPr fontId="18"/>
  </si>
  <si>
    <t>SANTOS</t>
    <phoneticPr fontId="18"/>
  </si>
  <si>
    <t>RIO DE JANEIRO</t>
    <phoneticPr fontId="18"/>
  </si>
  <si>
    <t>VANCOUVER</t>
    <phoneticPr fontId="18"/>
  </si>
  <si>
    <t>TORONTO</t>
    <phoneticPr fontId="18"/>
  </si>
  <si>
    <t>MONTREAL</t>
    <phoneticPr fontId="18"/>
  </si>
  <si>
    <t>GERMANY</t>
    <phoneticPr fontId="18"/>
  </si>
  <si>
    <t>POLAND</t>
    <phoneticPr fontId="18"/>
  </si>
  <si>
    <t>DENMARK</t>
    <phoneticPr fontId="18"/>
  </si>
  <si>
    <t>SWEDEN</t>
    <phoneticPr fontId="18"/>
  </si>
  <si>
    <t>FINLAND</t>
    <phoneticPr fontId="18"/>
  </si>
  <si>
    <t>NORWAY</t>
    <phoneticPr fontId="18"/>
  </si>
  <si>
    <t>IRELAND</t>
    <phoneticPr fontId="18"/>
  </si>
  <si>
    <t>HAMBURG</t>
    <phoneticPr fontId="18"/>
  </si>
  <si>
    <t>GDYNIA</t>
    <phoneticPr fontId="18"/>
  </si>
  <si>
    <t>AARHUS</t>
    <phoneticPr fontId="18"/>
  </si>
  <si>
    <t>COPEN HAGEN</t>
    <phoneticPr fontId="18"/>
  </si>
  <si>
    <t>GOTHENBURG</t>
    <phoneticPr fontId="18"/>
  </si>
  <si>
    <t>HELSINKI</t>
    <phoneticPr fontId="18"/>
  </si>
  <si>
    <t>OSLO</t>
    <phoneticPr fontId="18"/>
  </si>
  <si>
    <t>DUBLIN</t>
    <phoneticPr fontId="18"/>
  </si>
  <si>
    <t>ITALY</t>
    <phoneticPr fontId="18"/>
  </si>
  <si>
    <t>SPAIN</t>
    <phoneticPr fontId="18"/>
  </si>
  <si>
    <t>TURKEY</t>
    <phoneticPr fontId="18"/>
  </si>
  <si>
    <t>GREECE</t>
    <phoneticPr fontId="18"/>
  </si>
  <si>
    <t>EGYPT</t>
    <phoneticPr fontId="18"/>
  </si>
  <si>
    <t>MILANO</t>
    <phoneticPr fontId="18"/>
  </si>
  <si>
    <t>BARCELONA</t>
    <phoneticPr fontId="18"/>
  </si>
  <si>
    <t>VALENCIA</t>
    <phoneticPr fontId="18"/>
  </si>
  <si>
    <t>ISTANBUL
KUMPORT</t>
    <phoneticPr fontId="18"/>
  </si>
  <si>
    <t>IZMIR</t>
    <phoneticPr fontId="18"/>
  </si>
  <si>
    <t>PIRAEUS</t>
    <phoneticPr fontId="18"/>
  </si>
  <si>
    <t>PORT SAID</t>
    <phoneticPr fontId="18"/>
  </si>
  <si>
    <t>DOMINICAN 
REP</t>
    <phoneticPr fontId="18"/>
  </si>
  <si>
    <t>DOMINICAN 
REP</t>
    <phoneticPr fontId="18"/>
  </si>
  <si>
    <t>---</t>
  </si>
  <si>
    <t>MEXICO</t>
  </si>
  <si>
    <t>BRAZIL</t>
  </si>
  <si>
    <t>COLOMBIA</t>
  </si>
  <si>
    <t>PANAMA</t>
  </si>
  <si>
    <t>CHILE</t>
  </si>
  <si>
    <t>COSTA RICA</t>
  </si>
  <si>
    <t>PERU</t>
  </si>
  <si>
    <t>TURKEY</t>
  </si>
  <si>
    <t>MANZANILLO</t>
  </si>
  <si>
    <t>SANTOS</t>
  </si>
  <si>
    <t>BUENAVENTURA</t>
  </si>
  <si>
    <t>COLON FREE ZONE</t>
  </si>
  <si>
    <t>VALPARAISO</t>
  </si>
  <si>
    <t>SAN JOSE</t>
  </si>
  <si>
    <t>CALLAO</t>
  </si>
  <si>
    <t>AMBARLI</t>
  </si>
  <si>
    <t>・PALLET、 SKID、BUNDLE は、必ず入り数（最小外装個数）を併記願います。</t>
    <rPh sb="23" eb="24">
      <t>カナラ</t>
    </rPh>
    <rPh sb="25" eb="26">
      <t>イ</t>
    </rPh>
    <rPh sb="27" eb="28">
      <t>スウ</t>
    </rPh>
    <rPh sb="29" eb="31">
      <t>サイショウ</t>
    </rPh>
    <rPh sb="31" eb="33">
      <t>ガイソウ</t>
    </rPh>
    <rPh sb="33" eb="35">
      <t>コスウ</t>
    </rPh>
    <rPh sb="37" eb="39">
      <t>ヘイキ</t>
    </rPh>
    <rPh sb="39" eb="40">
      <t>ネガ</t>
    </rPh>
    <phoneticPr fontId="18"/>
  </si>
  <si>
    <t>GA</t>
    <phoneticPr fontId="18"/>
  </si>
  <si>
    <t>JACKSONVILLE</t>
    <phoneticPr fontId="18"/>
  </si>
  <si>
    <t>FL</t>
    <phoneticPr fontId="18"/>
  </si>
  <si>
    <r>
      <t>*</t>
    </r>
    <r>
      <rPr>
        <b/>
        <i/>
        <u/>
        <sz val="16"/>
        <color indexed="10"/>
        <rFont val="ＭＳ Ｐゴシック"/>
        <family val="3"/>
        <charset val="128"/>
      </rPr>
      <t>斜字体</t>
    </r>
    <r>
      <rPr>
        <sz val="16"/>
        <rFont val="ＭＳ Ｐゴシック"/>
        <family val="3"/>
        <charset val="128"/>
      </rPr>
      <t>はCUT日が通常より早くなります。</t>
    </r>
  </si>
  <si>
    <t>ETA XINGANG</t>
  </si>
  <si>
    <t>日成（協同組合　東京海貨センター内4F)　　東京都大田区東海4-3-1</t>
    <phoneticPr fontId="18"/>
  </si>
  <si>
    <t>nis_tkc@nisseigrp.co.jp</t>
    <phoneticPr fontId="18"/>
  </si>
  <si>
    <t>TEL:03-5492-7251  FAX:03-3790-8085   NACCS CODE : 1FW69</t>
    <phoneticPr fontId="18"/>
  </si>
  <si>
    <t>大阪運輸㈱　ロジスティクスセンター 　</t>
    <phoneticPr fontId="18"/>
  </si>
  <si>
    <t>(NACCS CODE : 4IWN9)</t>
    <phoneticPr fontId="18"/>
  </si>
  <si>
    <t>大阪市住之江区南港中6-5-1 TEL：06-6612-6822　/　FAX：06-6612-6826</t>
    <phoneticPr fontId="18"/>
  </si>
  <si>
    <t>㈱ユニエックス 六甲アイランドCFS保税蔵置場</t>
    <phoneticPr fontId="18"/>
  </si>
  <si>
    <t>(NACCS CODE : 3GW51)</t>
    <phoneticPr fontId="18"/>
  </si>
  <si>
    <t>神戸市東灘区向洋町東4-15　TEL： 078-857-7192 / FAX： 078-857-7187</t>
    <phoneticPr fontId="18"/>
  </si>
  <si>
    <t>Apia (W.Samoa) / Funafuti (Tuvalu) / Futuna (Futuna Island) / Honiara (Solomon Is) / Honolulu (U.S.A, Hw) / Lae (Paoua New Guinea) / Lautoka (Fiji) / Niue (Niue) / Norfolk Island (Norfolk Is) / Noumea (New Caledonia) / Nuku'alofa (Tonga) / Pago Pago (American Samoa) / Papeete (Tahiti) / Port Moresby (Papua New Guinea) / Rarotonga (Cook Islands) / Santo (Vanuatu) / Suva (Fiji) / Tarawa (Kiribati) / Vila (Vanuatu) / Wallis (Wallis Island)</t>
    <phoneticPr fontId="18"/>
  </si>
  <si>
    <t>** 東京CFS,横浜CFSへのD/Rの差し入れは、メールにて承っております。タイトル欄に本船名+BOOKING NO.を</t>
    <phoneticPr fontId="18"/>
  </si>
  <si>
    <t>御記載頂き、各倉庫のアドレスへご送付ください.</t>
    <phoneticPr fontId="18"/>
  </si>
  <si>
    <t>御記載頂き、各倉庫のアドレスへご送付ください.</t>
    <phoneticPr fontId="18"/>
  </si>
  <si>
    <t>**尚、本船名・VOY#は、予期なく変更される場合がございますので、ご了承ください。</t>
    <rPh sb="2" eb="3">
      <t>ナオ</t>
    </rPh>
    <rPh sb="4" eb="6">
      <t>ホンセン</t>
    </rPh>
    <rPh sb="6" eb="7">
      <t>メイ</t>
    </rPh>
    <rPh sb="14" eb="16">
      <t>ヨキ</t>
    </rPh>
    <rPh sb="18" eb="20">
      <t>ヘンコウ</t>
    </rPh>
    <rPh sb="23" eb="25">
      <t>バアイ</t>
    </rPh>
    <rPh sb="35" eb="37">
      <t>リョウショウ</t>
    </rPh>
    <phoneticPr fontId="18"/>
  </si>
  <si>
    <r>
      <t>釜山</t>
    </r>
    <r>
      <rPr>
        <sz val="11"/>
        <rFont val="HGPｺﾞｼｯｸM"/>
        <family val="3"/>
        <charset val="128"/>
      </rPr>
      <t>(神戸受け)</t>
    </r>
    <rPh sb="0" eb="2">
      <t>プサン</t>
    </rPh>
    <rPh sb="3" eb="5">
      <t>コウベ</t>
    </rPh>
    <rPh sb="5" eb="6">
      <t>ウ</t>
    </rPh>
    <phoneticPr fontId="18"/>
  </si>
  <si>
    <t>Page.31</t>
    <phoneticPr fontId="18"/>
  </si>
  <si>
    <t>Page.30</t>
    <phoneticPr fontId="18"/>
  </si>
  <si>
    <t>* 6桁のHS CODEをD/R上に記載をお願いします。</t>
    <rPh sb="3" eb="4">
      <t>ケタ</t>
    </rPh>
    <rPh sb="16" eb="17">
      <t>ジョウ</t>
    </rPh>
    <rPh sb="18" eb="20">
      <t>キサイ</t>
    </rPh>
    <rPh sb="22" eb="23">
      <t>ネガ</t>
    </rPh>
    <phoneticPr fontId="18"/>
  </si>
  <si>
    <t>TOKYO CFS(6/1 CFS CUT日以降の搬入先）</t>
    <rPh sb="21" eb="22">
      <t>ビ</t>
    </rPh>
    <rPh sb="22" eb="24">
      <t>イコウ</t>
    </rPh>
    <rPh sb="25" eb="27">
      <t>ハンニュウ</t>
    </rPh>
    <rPh sb="27" eb="28">
      <t>サキ</t>
    </rPh>
    <phoneticPr fontId="18"/>
  </si>
  <si>
    <t>エースロジコム横浜CFSセンター　横浜市鶴見区大黒ふ頭22　（YCC物流棟109号）</t>
    <rPh sb="7" eb="9">
      <t>ヨコハマ</t>
    </rPh>
    <rPh sb="17" eb="20">
      <t>ヨコハマシ</t>
    </rPh>
    <rPh sb="20" eb="23">
      <t>ツルミク</t>
    </rPh>
    <rPh sb="23" eb="25">
      <t>ダイコク</t>
    </rPh>
    <rPh sb="26" eb="27">
      <t>トウ</t>
    </rPh>
    <rPh sb="34" eb="36">
      <t>ブツリュウ</t>
    </rPh>
    <rPh sb="36" eb="37">
      <t>トウ</t>
    </rPh>
    <rPh sb="40" eb="41">
      <t>ゴウ</t>
    </rPh>
    <phoneticPr fontId="18"/>
  </si>
  <si>
    <t>LCL CONSOLIDATION SERVICE FOR BUSAN</t>
    <phoneticPr fontId="18"/>
  </si>
  <si>
    <t>*SUBJECT TO CHANGE WITH OR WITHOUT NOTICE*</t>
    <phoneticPr fontId="18"/>
  </si>
  <si>
    <t>LCL CONSOLIDATION SERVICE FOR CSA &amp; TURKEY VIA BUSAN</t>
    <phoneticPr fontId="18"/>
  </si>
  <si>
    <t>ETD
YOKOHAMA</t>
    <phoneticPr fontId="18"/>
  </si>
  <si>
    <t>YOK</t>
    <phoneticPr fontId="18"/>
  </si>
  <si>
    <t>TYO</t>
    <phoneticPr fontId="18"/>
  </si>
  <si>
    <t>SMZ</t>
    <phoneticPr fontId="18"/>
  </si>
  <si>
    <t>株式会社　日成（横浜港運事業協同組合内2F)　　神奈川県横浜市中区本牧埠頭1</t>
    <phoneticPr fontId="18"/>
  </si>
  <si>
    <t>TEL:045-622-5771  FAX:045-622-6344   NACCS CODE : 2EW30</t>
    <phoneticPr fontId="18"/>
  </si>
  <si>
    <t>東京都大田区東海4-3-1</t>
    <rPh sb="0" eb="3">
      <t>トウキョウト</t>
    </rPh>
    <rPh sb="3" eb="6">
      <t>オオタク</t>
    </rPh>
    <rPh sb="6" eb="8">
      <t>トウカイ</t>
    </rPh>
    <phoneticPr fontId="18"/>
  </si>
  <si>
    <t>TEL:06-6612-2600 FAX:06-6612-4200 NACCS CODE:4IWM4</t>
    <phoneticPr fontId="18"/>
  </si>
  <si>
    <t>LCL CONSOLIDATION SERVICE FOR SINGAPORE</t>
    <phoneticPr fontId="18"/>
  </si>
  <si>
    <t>TEL:06-6612-2600 FAX:06-6612-4200</t>
    <phoneticPr fontId="18"/>
  </si>
  <si>
    <t>TEL:06-6612-2600 FAX:06-6612-4200</t>
    <phoneticPr fontId="18"/>
  </si>
  <si>
    <t>TEL:06-6612-2600 FAX:06-6612-4200</t>
    <phoneticPr fontId="18"/>
  </si>
  <si>
    <t>TEL:06-6612-2600 FAX:06-6612-4200</t>
    <phoneticPr fontId="18"/>
  </si>
  <si>
    <t>TEL: 06-6612-2600 FAX: 06-6612-2605</t>
  </si>
  <si>
    <t>-</t>
    <phoneticPr fontId="18"/>
  </si>
  <si>
    <t>MOL GATEWAY</t>
    <phoneticPr fontId="18"/>
  </si>
  <si>
    <t>-</t>
    <phoneticPr fontId="18"/>
  </si>
  <si>
    <t>ETD
YOKOHAMA</t>
  </si>
  <si>
    <t>ETA DALIAN</t>
  </si>
  <si>
    <t>LCL CONSOLIDATION SERVICE FOR DALIAN</t>
    <phoneticPr fontId="18"/>
  </si>
  <si>
    <r>
      <t>*</t>
    </r>
    <r>
      <rPr>
        <b/>
        <i/>
        <u/>
        <sz val="11"/>
        <rFont val="ＭＳ Ｐゴシック"/>
        <family val="3"/>
        <charset val="128"/>
      </rPr>
      <t>斜字体</t>
    </r>
    <r>
      <rPr>
        <sz val="11"/>
        <rFont val="ＭＳ Ｐゴシック"/>
        <family val="3"/>
        <charset val="128"/>
      </rPr>
      <t>はCUT日が通常より早くなります</t>
    </r>
    <phoneticPr fontId="18"/>
  </si>
  <si>
    <t>日成（協同組合　東京海貨センター内4F)　　東京都大田区東海4-3-1</t>
    <phoneticPr fontId="18"/>
  </si>
  <si>
    <t>nis_tkc@nisseigrp.co.jp</t>
    <phoneticPr fontId="18"/>
  </si>
  <si>
    <t>TEL:03-5492-7251  FAX:03-3790-8085   NACCS CODE : 1FW69</t>
    <phoneticPr fontId="18"/>
  </si>
  <si>
    <t>横浜(ETD7/28から）</t>
    <phoneticPr fontId="18"/>
  </si>
  <si>
    <t>株式会社　日成（横浜港運事業協同組合内2F)　　神奈川県横浜市中区本牧埠頭1</t>
    <phoneticPr fontId="18"/>
  </si>
  <si>
    <t>nissei-ykk@nisseigrp.co.jp</t>
    <phoneticPr fontId="18"/>
  </si>
  <si>
    <t>TEL:045-622-5771  FAX:045-622-6344   NACCS CODE : 2EW30</t>
    <phoneticPr fontId="18"/>
  </si>
  <si>
    <t>** 東京CFS,横浜CFSへのD/Rの差し入れは、メールにて承っております。タイトル欄に本船名+BOOKING NO.を御記載頂き、各倉庫のアドレスへご送付ください.</t>
    <phoneticPr fontId="18"/>
  </si>
  <si>
    <t>明記願います。</t>
    <phoneticPr fontId="18"/>
  </si>
  <si>
    <t>大阪運輸㈱　ロジスティクスセンター 　</t>
    <phoneticPr fontId="18"/>
  </si>
  <si>
    <t>(NACCS CODE : 4IWN9)</t>
    <phoneticPr fontId="18"/>
  </si>
  <si>
    <t>大阪市住之江区南港中6-5-1 TEL：06-6612-6822　/　FAX：06-6612-6826</t>
    <phoneticPr fontId="18"/>
  </si>
  <si>
    <t>* BOOKINGの際、重量物、長尺物、及び条件付貨物（段積み不可など）に</t>
    <phoneticPr fontId="18"/>
  </si>
  <si>
    <t>㈱ユニエックス 六甲アイランドCFS保税蔵置場</t>
    <phoneticPr fontId="18"/>
  </si>
  <si>
    <t>関しては、必ずお知らせください。お受けできない場合もございます</t>
    <phoneticPr fontId="18"/>
  </si>
  <si>
    <t>(NACCS CODE : 3GW51)</t>
    <phoneticPr fontId="18"/>
  </si>
  <si>
    <t>神戸市東灘区向洋町東4-15　TEL： 078-857-7192 / FAX： 078-857-7187</t>
    <phoneticPr fontId="18"/>
  </si>
  <si>
    <t>BOOKINGお問合せ先/</t>
    <phoneticPr fontId="18"/>
  </si>
  <si>
    <t>ヴァンガ－ド・ロジスティックス・サ－ヴィセス日本（株）</t>
    <phoneticPr fontId="18"/>
  </si>
  <si>
    <t>S133</t>
    <phoneticPr fontId="18"/>
  </si>
  <si>
    <t>SITC</t>
    <phoneticPr fontId="18"/>
  </si>
  <si>
    <t>中国における旧正月(2/15-2/21)期間中のスケジュールは変更の可能性があります。予めご了承下さい。</t>
    <rPh sb="6" eb="9">
      <t>キュウショウガツ</t>
    </rPh>
    <phoneticPr fontId="18"/>
  </si>
  <si>
    <r>
      <t>*</t>
    </r>
    <r>
      <rPr>
        <b/>
        <i/>
        <sz val="11"/>
        <rFont val="ＭＳ Ｐゴシック"/>
        <family val="3"/>
        <charset val="128"/>
      </rPr>
      <t>斜字体</t>
    </r>
    <r>
      <rPr>
        <sz val="11"/>
        <rFont val="ＭＳ Ｐゴシック"/>
        <family val="3"/>
        <charset val="128"/>
      </rPr>
      <t>はCUT日が通常より早くなります</t>
    </r>
    <phoneticPr fontId="18"/>
  </si>
  <si>
    <t>中国における国慶節(2/15-2/21)期間中のスケジュールは変更の可能性があります。予めご了承下さい。</t>
    <phoneticPr fontId="18"/>
  </si>
  <si>
    <t>*斜字体はCUT日が通常より早くなります</t>
    <phoneticPr fontId="18"/>
  </si>
  <si>
    <t>中国における国慶節(2/15-2/21)期間中のスケジュールは変更の可能性があります。予めご了承下さい。</t>
    <phoneticPr fontId="18"/>
  </si>
  <si>
    <t>TBA</t>
    <phoneticPr fontId="18"/>
  </si>
  <si>
    <t>1807N</t>
    <phoneticPr fontId="18"/>
  </si>
  <si>
    <t>SITC BUSAN</t>
    <phoneticPr fontId="18"/>
  </si>
  <si>
    <t>SITC YOKKAICHI</t>
    <phoneticPr fontId="18"/>
  </si>
  <si>
    <t>1814W</t>
    <phoneticPr fontId="18"/>
  </si>
  <si>
    <t>CARRIER</t>
    <phoneticPr fontId="18"/>
  </si>
  <si>
    <t>ETA - ETD
YOKOHAMA</t>
    <phoneticPr fontId="18"/>
  </si>
  <si>
    <t>HARRIER</t>
    <phoneticPr fontId="18"/>
  </si>
  <si>
    <t>1808W</t>
    <phoneticPr fontId="18"/>
  </si>
  <si>
    <t>SITC</t>
    <phoneticPr fontId="18"/>
  </si>
  <si>
    <t>SITC HOCHIMINH</t>
    <phoneticPr fontId="18"/>
  </si>
  <si>
    <t>1810W</t>
    <phoneticPr fontId="18"/>
  </si>
  <si>
    <t>SITC FANGCHENG</t>
    <phoneticPr fontId="18"/>
  </si>
  <si>
    <t>1812W</t>
    <phoneticPr fontId="18"/>
  </si>
  <si>
    <t>SITC OSAKA</t>
    <phoneticPr fontId="18"/>
  </si>
  <si>
    <t>SITC BUSAN</t>
    <phoneticPr fontId="18"/>
  </si>
  <si>
    <t>SITC WEIHAI</t>
    <phoneticPr fontId="18"/>
  </si>
  <si>
    <t>1807N</t>
    <phoneticPr fontId="18"/>
  </si>
  <si>
    <t>SITC YANTAI</t>
    <phoneticPr fontId="18"/>
  </si>
  <si>
    <t>SITC QINGDAO</t>
    <phoneticPr fontId="18"/>
  </si>
  <si>
    <t>SITC SHENZHEN</t>
    <phoneticPr fontId="18"/>
  </si>
  <si>
    <t>KARIN RAMBOW</t>
    <phoneticPr fontId="18"/>
  </si>
  <si>
    <t>SITC LIANYUNGANG</t>
    <phoneticPr fontId="18"/>
  </si>
  <si>
    <t>1816W</t>
    <phoneticPr fontId="18"/>
  </si>
  <si>
    <t>1818W</t>
    <phoneticPr fontId="18"/>
  </si>
  <si>
    <t>SITC MOJI</t>
    <phoneticPr fontId="18"/>
  </si>
  <si>
    <t>1809W</t>
    <phoneticPr fontId="18"/>
  </si>
  <si>
    <t>1810W</t>
    <phoneticPr fontId="18"/>
  </si>
  <si>
    <t>1811W</t>
    <phoneticPr fontId="18"/>
  </si>
  <si>
    <t>EPONYMA</t>
    <phoneticPr fontId="18"/>
  </si>
  <si>
    <t>1814W</t>
    <phoneticPr fontId="18"/>
  </si>
  <si>
    <t>SITC</t>
    <phoneticPr fontId="18"/>
  </si>
  <si>
    <t>SITC OSAKA</t>
    <phoneticPr fontId="18"/>
  </si>
  <si>
    <t>1809N</t>
    <phoneticPr fontId="18"/>
  </si>
  <si>
    <t>SITC BUSAN</t>
    <phoneticPr fontId="18"/>
  </si>
  <si>
    <t>1816W</t>
    <phoneticPr fontId="18"/>
  </si>
  <si>
    <t>SITC WEIHAI</t>
    <phoneticPr fontId="18"/>
  </si>
  <si>
    <t>1807N</t>
    <phoneticPr fontId="18"/>
  </si>
  <si>
    <t>CARRIER</t>
    <phoneticPr fontId="18"/>
  </si>
  <si>
    <t>ETD
YOKOHAMA</t>
    <phoneticPr fontId="18"/>
  </si>
  <si>
    <t>SITC XIAMEN</t>
    <phoneticPr fontId="18"/>
  </si>
  <si>
    <t>1809W</t>
    <phoneticPr fontId="18"/>
  </si>
  <si>
    <t>SITC</t>
    <phoneticPr fontId="18"/>
  </si>
  <si>
    <t>MILD CHORUS</t>
    <phoneticPr fontId="18"/>
  </si>
  <si>
    <t>SJJ</t>
    <phoneticPr fontId="18"/>
  </si>
  <si>
    <t>SITC XIAMEN</t>
    <phoneticPr fontId="18"/>
  </si>
  <si>
    <t>MILD SONATA</t>
    <phoneticPr fontId="18"/>
  </si>
  <si>
    <t>SJJ</t>
    <phoneticPr fontId="18"/>
  </si>
  <si>
    <t>1812W</t>
    <phoneticPr fontId="18"/>
  </si>
  <si>
    <t>1813W</t>
    <phoneticPr fontId="18"/>
  </si>
  <si>
    <t>SITC XIAMEN</t>
    <phoneticPr fontId="18"/>
  </si>
  <si>
    <t>1813W</t>
    <phoneticPr fontId="18"/>
  </si>
  <si>
    <t>SITC</t>
    <phoneticPr fontId="18"/>
  </si>
  <si>
    <t>1815W</t>
    <phoneticPr fontId="18"/>
  </si>
  <si>
    <t>1818W</t>
    <phoneticPr fontId="18"/>
  </si>
  <si>
    <t>SITC QINZHOU</t>
    <phoneticPr fontId="18"/>
  </si>
  <si>
    <t>TBA</t>
    <phoneticPr fontId="18"/>
  </si>
  <si>
    <t>SITC SHENZHEN</t>
  </si>
  <si>
    <t>1820W</t>
    <phoneticPr fontId="18"/>
  </si>
  <si>
    <t>-</t>
    <phoneticPr fontId="18"/>
  </si>
  <si>
    <t>Rio Haina</t>
    <phoneticPr fontId="18"/>
  </si>
  <si>
    <t>Paranagua</t>
    <phoneticPr fontId="18"/>
  </si>
  <si>
    <t>Yarimica</t>
    <phoneticPr fontId="18"/>
  </si>
  <si>
    <t>Istanbul(Ambarli) / (Marport) / (Kumport)</t>
    <phoneticPr fontId="18"/>
  </si>
  <si>
    <t>Santos/Rio De Janeiro</t>
    <phoneticPr fontId="18"/>
  </si>
  <si>
    <t>パシフィックアイランド
（AKL経由）</t>
  </si>
  <si>
    <t>LCL CONSOLIDATION SERVICE FOR BUSAN</t>
    <phoneticPr fontId="18"/>
  </si>
  <si>
    <t>ヴァンガ－ド・ロジスティックス・サ－ヴィセス日本（株）</t>
    <phoneticPr fontId="18"/>
  </si>
  <si>
    <t>TEL: 03-5755-7419</t>
    <phoneticPr fontId="18"/>
  </si>
  <si>
    <t>FAX: 03-5755-7423</t>
    <phoneticPr fontId="18"/>
  </si>
  <si>
    <t>NACCS: 1FWT5</t>
    <phoneticPr fontId="18"/>
  </si>
  <si>
    <t>TEL: 045-510-2158</t>
    <phoneticPr fontId="18"/>
  </si>
  <si>
    <t>FAX: 045-510-2159</t>
    <phoneticPr fontId="18"/>
  </si>
  <si>
    <t>NACCS: 2HI47</t>
    <phoneticPr fontId="18"/>
  </si>
  <si>
    <t>関しては、必ずお知らせください。お受けできない場合もございます。</t>
    <phoneticPr fontId="18"/>
  </si>
  <si>
    <t>TEL:054-365-4021</t>
    <phoneticPr fontId="18"/>
  </si>
  <si>
    <t>FAX:054-364-5195</t>
    <phoneticPr fontId="18"/>
  </si>
  <si>
    <t>NACCS:5NW10</t>
    <phoneticPr fontId="18"/>
  </si>
  <si>
    <t>TEL:(052)398-1812　</t>
    <phoneticPr fontId="18"/>
  </si>
  <si>
    <t>NACCS:5DW09</t>
    <phoneticPr fontId="18"/>
  </si>
  <si>
    <t>LCL CONSOLIDATION SERVICE FOR CSA &amp; TURKEY VIA BUSAN</t>
    <phoneticPr fontId="18"/>
  </si>
  <si>
    <t>*SUBJECT TO CHANGE WITH OR WITHOUT NOTICE*</t>
    <phoneticPr fontId="18"/>
  </si>
  <si>
    <t>ATLANTA</t>
    <phoneticPr fontId="18"/>
  </si>
  <si>
    <t>NORFOLK</t>
    <phoneticPr fontId="18"/>
  </si>
  <si>
    <t>YOKOHAMA/TOKYO/SHIMIZU/NAGOYA-BUSAN</t>
    <phoneticPr fontId="18"/>
  </si>
  <si>
    <t>ETD</t>
    <phoneticPr fontId="18"/>
  </si>
  <si>
    <t>CUT</t>
    <phoneticPr fontId="18"/>
  </si>
  <si>
    <t>TT</t>
    <phoneticPr fontId="18"/>
  </si>
  <si>
    <t>・PALLET、 SKIDは、BUNDLE、必ず入り数（最小外装個数）を併記願います。</t>
    <rPh sb="22" eb="23">
      <t>カナラ</t>
    </rPh>
    <rPh sb="24" eb="25">
      <t>イ</t>
    </rPh>
    <rPh sb="26" eb="27">
      <t>スウ</t>
    </rPh>
    <rPh sb="28" eb="30">
      <t>サイショウ</t>
    </rPh>
    <rPh sb="30" eb="32">
      <t>ガイソウ</t>
    </rPh>
    <rPh sb="32" eb="34">
      <t>コスウ</t>
    </rPh>
    <rPh sb="36" eb="38">
      <t>ヘイキ</t>
    </rPh>
    <rPh sb="38" eb="39">
      <t>ネガ</t>
    </rPh>
    <phoneticPr fontId="18"/>
  </si>
  <si>
    <t>（SIN経由）</t>
    <phoneticPr fontId="18"/>
  </si>
  <si>
    <t>*HONG KONGより先の向地は全てTRANSHIPとなります</t>
    <phoneticPr fontId="18"/>
  </si>
  <si>
    <t>**　MSK船のため危険品はお引き受け不可となります。</t>
    <rPh sb="6" eb="7">
      <t>セン</t>
    </rPh>
    <rPh sb="10" eb="12">
      <t>キケン</t>
    </rPh>
    <rPh sb="12" eb="13">
      <t>ヒン</t>
    </rPh>
    <rPh sb="15" eb="16">
      <t>ヒ</t>
    </rPh>
    <rPh sb="17" eb="18">
      <t>ウ</t>
    </rPh>
    <rPh sb="19" eb="21">
      <t>フカ</t>
    </rPh>
    <phoneticPr fontId="18"/>
  </si>
  <si>
    <t>※斜字体はCUT日が変更になっております。ご注意ください。</t>
    <rPh sb="22" eb="24">
      <t>チュウイ</t>
    </rPh>
    <phoneticPr fontId="18"/>
  </si>
  <si>
    <t>BULGARIA</t>
    <phoneticPr fontId="18"/>
  </si>
  <si>
    <t>VARNA</t>
    <phoneticPr fontId="18"/>
  </si>
  <si>
    <t>※神戸出港は危険品引き受け不可</t>
    <rPh sb="1" eb="3">
      <t>コウベ</t>
    </rPh>
    <rPh sb="3" eb="5">
      <t>シュッコウ</t>
    </rPh>
    <rPh sb="6" eb="8">
      <t>キケン</t>
    </rPh>
    <rPh sb="8" eb="9">
      <t>ヒン</t>
    </rPh>
    <rPh sb="9" eb="10">
      <t>ヒ</t>
    </rPh>
    <rPh sb="11" eb="12">
      <t>ウ</t>
    </rPh>
    <rPh sb="13" eb="15">
      <t>フカ</t>
    </rPh>
    <phoneticPr fontId="18"/>
  </si>
  <si>
    <t>ETD
NAGOYA（土）</t>
    <rPh sb="11" eb="12">
      <t>ド</t>
    </rPh>
    <phoneticPr fontId="18"/>
  </si>
  <si>
    <t>NGO(木）</t>
    <rPh sb="4" eb="5">
      <t>モク</t>
    </rPh>
    <phoneticPr fontId="18"/>
  </si>
  <si>
    <t>伊勢湾海運　愛知県名古屋市港区金城ふ頭一丁目1番地   D/R持込先:コクサイ物流</t>
    <rPh sb="0" eb="3">
      <t>イセワン</t>
    </rPh>
    <rPh sb="3" eb="5">
      <t>カイウン</t>
    </rPh>
    <rPh sb="6" eb="9">
      <t>アイチケン</t>
    </rPh>
    <rPh sb="9" eb="13">
      <t>ナゴヤシ</t>
    </rPh>
    <rPh sb="13" eb="15">
      <t>ミナトク</t>
    </rPh>
    <rPh sb="15" eb="17">
      <t>キンジョウ</t>
    </rPh>
    <rPh sb="18" eb="19">
      <t>トウ</t>
    </rPh>
    <rPh sb="19" eb="22">
      <t>イチチョウメ</t>
    </rPh>
    <rPh sb="23" eb="25">
      <t>バンチ</t>
    </rPh>
    <phoneticPr fontId="18"/>
  </si>
  <si>
    <t>*NO SERVICE</t>
    <phoneticPr fontId="18"/>
  </si>
  <si>
    <t>089S</t>
    <phoneticPr fontId="18"/>
  </si>
  <si>
    <t>027S</t>
    <phoneticPr fontId="18"/>
  </si>
  <si>
    <t>WH YOK</t>
    <phoneticPr fontId="18"/>
  </si>
  <si>
    <t>ONE TYO</t>
    <phoneticPr fontId="18"/>
  </si>
  <si>
    <t>ONE KOB</t>
    <phoneticPr fontId="18"/>
  </si>
  <si>
    <t>SOHAR (MUSCAT)</t>
    <phoneticPr fontId="18"/>
  </si>
  <si>
    <t>輸出混載スケジュール</t>
    <phoneticPr fontId="18"/>
  </si>
  <si>
    <t>VESSEL</t>
    <phoneticPr fontId="18"/>
  </si>
  <si>
    <t>VOY</t>
    <phoneticPr fontId="18"/>
  </si>
  <si>
    <t>ETD
KOBE</t>
    <phoneticPr fontId="18"/>
  </si>
  <si>
    <t>CUT</t>
    <phoneticPr fontId="18"/>
  </si>
  <si>
    <t>ETA
HONG KONG</t>
    <phoneticPr fontId="18"/>
  </si>
  <si>
    <t>OSAKA</t>
    <phoneticPr fontId="18"/>
  </si>
  <si>
    <t>KOBE</t>
    <phoneticPr fontId="18"/>
  </si>
  <si>
    <t>SEASPAN EMERALD</t>
    <phoneticPr fontId="18"/>
  </si>
  <si>
    <t>228S</t>
    <phoneticPr fontId="18"/>
  </si>
  <si>
    <t>-</t>
    <phoneticPr fontId="18"/>
  </si>
  <si>
    <t>ETD
NAGOYA</t>
    <phoneticPr fontId="18"/>
  </si>
  <si>
    <t>NAGOYA</t>
    <phoneticPr fontId="18"/>
  </si>
  <si>
    <t>*送り状には個数、仕向け地、通関業者名、CASE MARKの表記、VLS扱いの旨を明記願います。</t>
    <rPh sb="30" eb="32">
      <t>ヒョウキ</t>
    </rPh>
    <phoneticPr fontId="18"/>
  </si>
  <si>
    <t>*送り状には個数、仕向け地、通関業者名、CASE MARKの表記、</t>
    <rPh sb="30" eb="32">
      <t>ヒョウキ</t>
    </rPh>
    <phoneticPr fontId="18"/>
  </si>
  <si>
    <t>VLS扱いの旨を明記願います。</t>
    <phoneticPr fontId="18"/>
  </si>
  <si>
    <r>
      <t>＊＊</t>
    </r>
    <r>
      <rPr>
        <b/>
        <sz val="11"/>
        <rFont val="ＭＳ ＰＲゴシック"/>
        <family val="3"/>
        <charset val="128"/>
      </rPr>
      <t>DOCK RECEIPT 作成上の注意事項</t>
    </r>
    <rPh sb="15" eb="17">
      <t>サクセイジョウ</t>
    </rPh>
    <rPh sb="17" eb="18">
      <t>ジョウ</t>
    </rPh>
    <rPh sb="19" eb="21">
      <t>チュウイ</t>
    </rPh>
    <rPh sb="21" eb="23">
      <t>ジコウ</t>
    </rPh>
    <phoneticPr fontId="18"/>
  </si>
  <si>
    <t>ETD
TOKYO</t>
    <phoneticPr fontId="18"/>
  </si>
  <si>
    <t>MOTUKEA PORT    (PORT MORESBY)</t>
    <phoneticPr fontId="18"/>
  </si>
  <si>
    <t xml:space="preserve">                                  CHIYODA-KU, TOKYO 101-0065</t>
    <phoneticPr fontId="18"/>
  </si>
  <si>
    <t xml:space="preserve">                                  3-3-12, NISHIKANDA</t>
    <phoneticPr fontId="18"/>
  </si>
  <si>
    <t xml:space="preserve">                                  NISHIKANDA YS BLDG. 4TH FLOOR,</t>
    <phoneticPr fontId="18"/>
  </si>
  <si>
    <t>NISHIKANDA YS BLDG. 4TH FLOOR,</t>
    <phoneticPr fontId="18"/>
  </si>
  <si>
    <t>3-3-12, NISHIKANDA</t>
    <phoneticPr fontId="18"/>
  </si>
  <si>
    <t>CHIYODA-KU, TOKYO 101-0065</t>
    <phoneticPr fontId="18"/>
  </si>
  <si>
    <t>ETA
SINGAPORE</t>
    <phoneticPr fontId="18"/>
  </si>
  <si>
    <t>NGO</t>
    <phoneticPr fontId="18"/>
  </si>
  <si>
    <t>*インド向け貨物につきまして、大阪・神戸・横浜・東京受けの場合はDIRECTサービスのスケジュールをご参照下さい。</t>
    <phoneticPr fontId="18"/>
  </si>
  <si>
    <t>MYANMAR</t>
    <phoneticPr fontId="18"/>
  </si>
  <si>
    <t>YANGON(AWP)</t>
    <phoneticPr fontId="18"/>
  </si>
  <si>
    <t>YANGON(MIP Terminal)</t>
    <phoneticPr fontId="18"/>
  </si>
  <si>
    <t>SOFIA</t>
    <phoneticPr fontId="18"/>
  </si>
  <si>
    <t>ROMANIA</t>
    <phoneticPr fontId="18"/>
  </si>
  <si>
    <t>BUCHAREST</t>
    <phoneticPr fontId="18"/>
  </si>
  <si>
    <t>CONSTANTA</t>
    <phoneticPr fontId="18"/>
  </si>
  <si>
    <t>*送り状には個数、仕向け地、通関業者名、CASE MARKの表記、VLS扱いの旨を明記</t>
    <rPh sb="30" eb="32">
      <t>ヒョウキ</t>
    </rPh>
    <phoneticPr fontId="18"/>
  </si>
  <si>
    <t>願います。</t>
  </si>
  <si>
    <t>※South IslandへはSingapore経由となります。お問い合わせください。</t>
    <rPh sb="24" eb="26">
      <t>ケイユ</t>
    </rPh>
    <rPh sb="33" eb="34">
      <t>ト</t>
    </rPh>
    <rPh sb="35" eb="36">
      <t>ア</t>
    </rPh>
    <phoneticPr fontId="18"/>
  </si>
  <si>
    <r>
      <t>D/R送付先 : 　</t>
    </r>
    <r>
      <rPr>
        <u/>
        <sz val="16"/>
        <color rgb="FF00B0F0"/>
        <rFont val="ＭＳ Ｐゴシック"/>
        <family val="3"/>
        <charset val="128"/>
      </rPr>
      <t>receive_vls@taiyounyu.co.jp</t>
    </r>
    <r>
      <rPr>
        <sz val="16"/>
        <rFont val="ＭＳ Ｐゴシック"/>
        <family val="3"/>
        <charset val="128"/>
      </rPr>
      <t xml:space="preserve"> (メールタイトルに本船名+BOOKING NO.をご記入ください。）</t>
    </r>
    <rPh sb="3" eb="6">
      <t>ソウフサキ</t>
    </rPh>
    <phoneticPr fontId="18"/>
  </si>
  <si>
    <r>
      <t>D/R送付先 : 　</t>
    </r>
    <r>
      <rPr>
        <u/>
        <sz val="16"/>
        <color rgb="FF00B0F0"/>
        <rFont val="ＭＳ Ｐゴシック"/>
        <family val="3"/>
        <charset val="128"/>
      </rPr>
      <t>kfvls@sumitomo-soko.co.jp</t>
    </r>
    <r>
      <rPr>
        <sz val="16"/>
        <rFont val="ＭＳ Ｐゴシック"/>
        <family val="3"/>
        <charset val="128"/>
      </rPr>
      <t xml:space="preserve"> (メールタイトルに本船名+BOOKING NO.をご記入ください。）</t>
    </r>
    <rPh sb="3" eb="6">
      <t>ソウフサキ</t>
    </rPh>
    <phoneticPr fontId="18"/>
  </si>
  <si>
    <r>
      <t>山九大井物流センター事前予約システム：</t>
    </r>
    <r>
      <rPr>
        <u/>
        <sz val="18"/>
        <color rgb="FF00B0F0"/>
        <rFont val="ＭＳ Ｐゴシック"/>
        <family val="3"/>
        <charset val="128"/>
      </rPr>
      <t>https://www.truckberth.com/login</t>
    </r>
    <rPh sb="10" eb="12">
      <t>ジゼン</t>
    </rPh>
    <rPh sb="12" eb="14">
      <t>ヨヤク</t>
    </rPh>
    <phoneticPr fontId="18"/>
  </si>
  <si>
    <t>NISHIKANDA YS BLDG 4F</t>
  </si>
  <si>
    <t>3-2-12,NIHONBASHI-KAYABACHO</t>
  </si>
  <si>
    <t>TOKYO 101-0065</t>
  </si>
  <si>
    <t>NO SERVICE</t>
  </si>
  <si>
    <t>YOK出港分は通常通りです。</t>
    <rPh sb="3" eb="5">
      <t>シュッコウ</t>
    </rPh>
    <rPh sb="5" eb="6">
      <t>ブン</t>
    </rPh>
    <rPh sb="7" eb="9">
      <t>ツウジョウ</t>
    </rPh>
    <rPh sb="9" eb="10">
      <t>トオ</t>
    </rPh>
    <phoneticPr fontId="18"/>
  </si>
  <si>
    <t>斜字 赤字CFS CUTが早くなっております。</t>
    <rPh sb="0" eb="2">
      <t>シャジ</t>
    </rPh>
    <rPh sb="3" eb="5">
      <t>アカジ</t>
    </rPh>
    <rPh sb="13" eb="14">
      <t>ハヤ</t>
    </rPh>
    <phoneticPr fontId="18"/>
  </si>
  <si>
    <t>※ 本船名変更になっております。ご注意ください。</t>
    <phoneticPr fontId="18"/>
  </si>
  <si>
    <t>GENOVA</t>
    <phoneticPr fontId="18"/>
  </si>
  <si>
    <t>ALEXANDRIA</t>
    <phoneticPr fontId="18"/>
  </si>
  <si>
    <t>OSAKA/KOBE-BUSAN</t>
    <phoneticPr fontId="18"/>
  </si>
  <si>
    <r>
      <rPr>
        <sz val="14"/>
        <rFont val="ＭＳ Ｐゴシック"/>
        <family val="3"/>
        <charset val="128"/>
      </rPr>
      <t>*</t>
    </r>
    <r>
      <rPr>
        <b/>
        <i/>
        <u/>
        <sz val="14"/>
        <color rgb="FFFF0000"/>
        <rFont val="ＭＳ Ｐゴシック"/>
        <family val="3"/>
        <charset val="128"/>
      </rPr>
      <t>斜体字</t>
    </r>
    <r>
      <rPr>
        <sz val="14"/>
        <rFont val="ＭＳ Ｐゴシック"/>
        <family val="3"/>
        <charset val="128"/>
      </rPr>
      <t>はCUT日が通常より早くなります。ご注意下さい。</t>
    </r>
    <phoneticPr fontId="18"/>
  </si>
  <si>
    <t>***本スケジュールはあくまで目安です。</t>
  </si>
  <si>
    <t>*送り状には　個数・仕向け地・通関業者名を明記願います。</t>
    <rPh sb="1" eb="2">
      <t>オク</t>
    </rPh>
    <rPh sb="3" eb="4">
      <t>ジョウ</t>
    </rPh>
    <rPh sb="7" eb="9">
      <t>コスウ</t>
    </rPh>
    <rPh sb="10" eb="12">
      <t>シム</t>
    </rPh>
    <rPh sb="13" eb="14">
      <t>チ</t>
    </rPh>
    <rPh sb="15" eb="17">
      <t>ツウカン</t>
    </rPh>
    <rPh sb="17" eb="19">
      <t>ギョウシャ</t>
    </rPh>
    <rPh sb="19" eb="20">
      <t>メイ</t>
    </rPh>
    <rPh sb="21" eb="23">
      <t>メイキ</t>
    </rPh>
    <rPh sb="23" eb="24">
      <t>ネガ</t>
    </rPh>
    <phoneticPr fontId="18"/>
  </si>
  <si>
    <t>*BOOKINGの際、重量物、長尺物、及び条件付貨物（段積み不可など）に関しては、</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18"/>
  </si>
  <si>
    <t>必ずお知らせください。お受けできない場合もございます。</t>
    <phoneticPr fontId="18"/>
  </si>
  <si>
    <t>*経由の貨物はD/R BODY欄にHS CODE 6桁の記載をお願い致します。</t>
    <rPh sb="1" eb="3">
      <t>ケイユ</t>
    </rPh>
    <rPh sb="4" eb="6">
      <t>カモツ</t>
    </rPh>
    <rPh sb="34" eb="35">
      <t>イタ</t>
    </rPh>
    <phoneticPr fontId="18"/>
  </si>
  <si>
    <t>*D/Rを作成されましたら、弊社へもEXCELをメールにてご送付をお願い致します。</t>
    <rPh sb="36" eb="37">
      <t>イタ</t>
    </rPh>
    <phoneticPr fontId="18"/>
  </si>
  <si>
    <t>D/R受信専用アドレス</t>
    <phoneticPr fontId="18"/>
  </si>
  <si>
    <t>drjpn@vanguardlogistics.com</t>
  </si>
  <si>
    <t>（倉庫へはFAXお願い致します。）</t>
  </si>
  <si>
    <t>BOOKINGお問合せ先/　ヴァンガ－ド・ロジスティックス・サ－ヴィセス日本（株）</t>
    <phoneticPr fontId="18"/>
  </si>
  <si>
    <t>jpnexpdoc@vanguardlogistics.com</t>
  </si>
  <si>
    <t>http://www.vanguardlogistics.jp/</t>
  </si>
  <si>
    <t>ETD</t>
    <phoneticPr fontId="18"/>
  </si>
  <si>
    <t>CUT</t>
    <phoneticPr fontId="18"/>
  </si>
  <si>
    <t>TT</t>
    <phoneticPr fontId="18"/>
  </si>
  <si>
    <t>VESSEL</t>
    <phoneticPr fontId="18"/>
  </si>
  <si>
    <t>VOY</t>
    <phoneticPr fontId="18"/>
  </si>
  <si>
    <t>GUATEMALA</t>
    <phoneticPr fontId="18"/>
  </si>
  <si>
    <t>GUATEMALA CITY</t>
    <phoneticPr fontId="18"/>
  </si>
  <si>
    <t>KUMPORT</t>
    <phoneticPr fontId="18"/>
  </si>
  <si>
    <r>
      <rPr>
        <sz val="16"/>
        <rFont val="ＭＳ Ｐゴシック"/>
        <family val="3"/>
        <charset val="128"/>
      </rPr>
      <t>*</t>
    </r>
    <r>
      <rPr>
        <b/>
        <i/>
        <u/>
        <sz val="16"/>
        <color rgb="FFFF0000"/>
        <rFont val="ＭＳ Ｐゴシック"/>
        <family val="3"/>
        <charset val="128"/>
      </rPr>
      <t>斜体字</t>
    </r>
    <r>
      <rPr>
        <sz val="16"/>
        <rFont val="ＭＳ Ｐゴシック"/>
        <family val="3"/>
        <charset val="128"/>
      </rPr>
      <t>はCUT日が通常より早くなります。ご注意下さい。</t>
    </r>
    <phoneticPr fontId="18"/>
  </si>
  <si>
    <t>***本スケジュールはあくまで目安です。釜山港での積み替えスケジュールにより、変更となる場合もございますので、ご了承下さい。***</t>
    <rPh sb="3" eb="4">
      <t>ホン</t>
    </rPh>
    <rPh sb="15" eb="17">
      <t>メヤス</t>
    </rPh>
    <rPh sb="20" eb="22">
      <t>プサン</t>
    </rPh>
    <rPh sb="22" eb="23">
      <t>コウ</t>
    </rPh>
    <rPh sb="25" eb="26">
      <t>ツ</t>
    </rPh>
    <rPh sb="27" eb="28">
      <t>カ</t>
    </rPh>
    <rPh sb="39" eb="41">
      <t>ヘンコウ</t>
    </rPh>
    <rPh sb="44" eb="46">
      <t>バアイ</t>
    </rPh>
    <rPh sb="56" eb="58">
      <t>リョウショウ</t>
    </rPh>
    <rPh sb="58" eb="59">
      <t>クダ</t>
    </rPh>
    <phoneticPr fontId="18"/>
  </si>
  <si>
    <t>*BOOKINGの際、重量物、長尺物、及び条件付貨物（段積み不可など）に関しては、必ずお知らせください。お受けできない場合もございます。</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18"/>
  </si>
  <si>
    <t>*D/Rを作成されましたら、弊社へもEXCELをメールにてご送付をお願い致します。（倉庫へはFAXお願い致します。）</t>
    <rPh sb="36" eb="37">
      <t>イタ</t>
    </rPh>
    <rPh sb="52" eb="53">
      <t>イタ</t>
    </rPh>
    <phoneticPr fontId="18"/>
  </si>
  <si>
    <t>D/R受信専用アドレス</t>
    <phoneticPr fontId="18"/>
  </si>
  <si>
    <t>BOOKINGお問合せ先/　ヴァンガ－ド・ロジスティックス・サ－ヴィセス日本（株）</t>
    <phoneticPr fontId="18"/>
  </si>
  <si>
    <t>スケジュールは変更の可能性があります。予めご了承下さい。</t>
    <phoneticPr fontId="18"/>
  </si>
  <si>
    <t xml:space="preserve">D/R専用アドレス（drjpn@vanguardlogistics.com）への送付をお願い致します。
(EXCEL形式でいただけますと幸甚です。)
※必ずBOOKING#を件名にご入力下さい。
</t>
    <phoneticPr fontId="18"/>
  </si>
  <si>
    <t>VESSEL</t>
    <phoneticPr fontId="18"/>
  </si>
  <si>
    <t>VOY</t>
    <phoneticPr fontId="18"/>
  </si>
  <si>
    <t>ETD
KOBE</t>
    <phoneticPr fontId="18"/>
  </si>
  <si>
    <t>CUT</t>
    <phoneticPr fontId="18"/>
  </si>
  <si>
    <t>ETA
HONG KONG</t>
    <phoneticPr fontId="18"/>
  </si>
  <si>
    <t>OSAKA</t>
    <phoneticPr fontId="18"/>
  </si>
  <si>
    <t>KOBE</t>
    <phoneticPr fontId="18"/>
  </si>
  <si>
    <t>BEAR MOUNTAIN BRIDGE</t>
    <phoneticPr fontId="18"/>
  </si>
  <si>
    <t>091S</t>
    <phoneticPr fontId="18"/>
  </si>
  <si>
    <t>-</t>
    <phoneticPr fontId="18"/>
  </si>
  <si>
    <t>VESSEL</t>
    <phoneticPr fontId="18"/>
  </si>
  <si>
    <t>VOY</t>
    <phoneticPr fontId="18"/>
  </si>
  <si>
    <t>CUT</t>
    <phoneticPr fontId="18"/>
  </si>
  <si>
    <t>OSAKA CFS</t>
    <phoneticPr fontId="18"/>
  </si>
  <si>
    <t>NACCS CODE:4IWM4</t>
    <phoneticPr fontId="18"/>
  </si>
  <si>
    <t>TEL:06-6612-2600</t>
    <phoneticPr fontId="18"/>
  </si>
  <si>
    <t>FAX:06-6612-4200</t>
    <phoneticPr fontId="18"/>
  </si>
  <si>
    <t>KOBE CFS</t>
    <phoneticPr fontId="18"/>
  </si>
  <si>
    <t>NACCS CODE:3GDL2</t>
    <phoneticPr fontId="18"/>
  </si>
  <si>
    <t>TEL:078-857-1361</t>
    <phoneticPr fontId="18"/>
  </si>
  <si>
    <t>FAX:078-857-1365</t>
    <phoneticPr fontId="18"/>
  </si>
  <si>
    <t>OSAKA CFS</t>
    <phoneticPr fontId="18"/>
  </si>
  <si>
    <t>NACCS CODE:4IWM4</t>
    <phoneticPr fontId="18"/>
  </si>
  <si>
    <t>TEL:06-6612-2600</t>
    <phoneticPr fontId="18"/>
  </si>
  <si>
    <t>FAX:06-6612-4200</t>
    <phoneticPr fontId="18"/>
  </si>
  <si>
    <t>KOBE CFS</t>
    <phoneticPr fontId="18"/>
  </si>
  <si>
    <t>NACCS CODE:3GDL2</t>
    <phoneticPr fontId="18"/>
  </si>
  <si>
    <t>TEL:078-857-1361</t>
    <phoneticPr fontId="18"/>
  </si>
  <si>
    <t>FAX:078-857-1365</t>
    <phoneticPr fontId="18"/>
  </si>
  <si>
    <t>東京都大田区東海4-7-4　TEL：03-5755-0039　FAX：03-3790-3901</t>
    <rPh sb="0" eb="3">
      <t>トウキョウト</t>
    </rPh>
    <rPh sb="3" eb="6">
      <t>オオタク</t>
    </rPh>
    <rPh sb="6" eb="8">
      <t>トウカイ</t>
    </rPh>
    <phoneticPr fontId="18"/>
  </si>
  <si>
    <t>CHITTAGONG</t>
    <phoneticPr fontId="18"/>
  </si>
  <si>
    <t>慢性的な遅延のため、ETDはORIGIINAL DATEより2週間ほど遅延しております。本船・スケジュールが変更になる可能性がございます。</t>
    <rPh sb="0" eb="3">
      <t>マンセイテキ</t>
    </rPh>
    <rPh sb="4" eb="6">
      <t>チエン</t>
    </rPh>
    <rPh sb="31" eb="33">
      <t>シュウカン</t>
    </rPh>
    <rPh sb="35" eb="37">
      <t>チエン</t>
    </rPh>
    <rPh sb="44" eb="46">
      <t>ホンセン</t>
    </rPh>
    <rPh sb="54" eb="56">
      <t>ヘンコウ</t>
    </rPh>
    <rPh sb="59" eb="62">
      <t>カノウセイ</t>
    </rPh>
    <phoneticPr fontId="18"/>
  </si>
  <si>
    <t>CNC</t>
    <phoneticPr fontId="18"/>
  </si>
  <si>
    <t>Page.21(KOB)</t>
    <phoneticPr fontId="18"/>
  </si>
  <si>
    <t>2020年7/23TYO出港分からCFS CUT日が変更になります。ご注意ください。</t>
    <rPh sb="4" eb="5">
      <t>ネン</t>
    </rPh>
    <rPh sb="12" eb="14">
      <t>シュッコウ</t>
    </rPh>
    <rPh sb="14" eb="15">
      <t>ブン</t>
    </rPh>
    <rPh sb="24" eb="25">
      <t>ビ</t>
    </rPh>
    <rPh sb="26" eb="28">
      <t>ヘンコウ</t>
    </rPh>
    <rPh sb="35" eb="37">
      <t>チュウイ</t>
    </rPh>
    <phoneticPr fontId="18"/>
  </si>
  <si>
    <t>VESSEL</t>
    <phoneticPr fontId="18"/>
  </si>
  <si>
    <t>TBA++</t>
  </si>
  <si>
    <t>NOUMEA</t>
    <phoneticPr fontId="18"/>
  </si>
  <si>
    <t>TARAWA</t>
    <phoneticPr fontId="18"/>
  </si>
  <si>
    <t>TAUPO</t>
    <phoneticPr fontId="18"/>
  </si>
  <si>
    <t>SUVA</t>
    <phoneticPr fontId="18"/>
  </si>
  <si>
    <t>NIUE</t>
    <phoneticPr fontId="18"/>
  </si>
  <si>
    <t>ROTORUA</t>
    <phoneticPr fontId="18"/>
  </si>
  <si>
    <t>SANTO</t>
    <phoneticPr fontId="18"/>
  </si>
  <si>
    <t>PALMERSTON NORTH</t>
    <phoneticPr fontId="18"/>
  </si>
  <si>
    <t>RAROTONGA</t>
    <phoneticPr fontId="18"/>
  </si>
  <si>
    <t>NEW PLYMOUTH</t>
    <phoneticPr fontId="18"/>
  </si>
  <si>
    <t>HONIARA</t>
    <phoneticPr fontId="18"/>
  </si>
  <si>
    <t>NAPIER</t>
    <phoneticPr fontId="18"/>
  </si>
  <si>
    <t>FUTUNA</t>
    <phoneticPr fontId="18"/>
  </si>
  <si>
    <t>HASTINGS</t>
    <phoneticPr fontId="18"/>
  </si>
  <si>
    <t>VILA</t>
    <phoneticPr fontId="18"/>
  </si>
  <si>
    <t>LCL CONSOLIDATION SERVICE FOR SHANGHAI (OSA/KOB/NGO)</t>
    <phoneticPr fontId="18"/>
  </si>
  <si>
    <t>伊勢湾海運11号地現業所　　名古屋市港区空見町33-2　※DOCK持ち込み先:コクサイ物流</t>
    <phoneticPr fontId="18"/>
  </si>
  <si>
    <t>TEL:06-6612-2600 FAX:06-6612-4200 NACCS CODE:4IWM4</t>
    <phoneticPr fontId="18"/>
  </si>
  <si>
    <t>日東物流㈱　六甲RC-4　　　神戸市東灘区向洋町西6丁目4　</t>
    <phoneticPr fontId="18"/>
  </si>
  <si>
    <t>TEL:078-857-1361 FAX:078-857-1365 NACCS CODE:3GDL2</t>
    <phoneticPr fontId="18"/>
  </si>
  <si>
    <t>BOOKINGお問合せ先/</t>
    <phoneticPr fontId="18"/>
  </si>
  <si>
    <t>ヴァンガ－ド・ロジスティックス・サ－ヴィセス日本（株）</t>
    <phoneticPr fontId="18"/>
  </si>
  <si>
    <t>Page.1</t>
    <phoneticPr fontId="18"/>
  </si>
  <si>
    <t>*BOOKINGの際、重量物、2メートル以上の長尺物、</t>
    <rPh sb="20" eb="22">
      <t>イジョウ</t>
    </rPh>
    <phoneticPr fontId="18"/>
  </si>
  <si>
    <t>及び条件付貨物（段積み不可など）に関しては、</t>
    <phoneticPr fontId="18"/>
  </si>
  <si>
    <t>*送り状にはブッキングナンバー、個数、仕向け地、通関業者名、</t>
    <phoneticPr fontId="18"/>
  </si>
  <si>
    <t>MARK、VLS扱いの旨を明記願います。</t>
  </si>
  <si>
    <t>ETA
SINGAPORE</t>
  </si>
  <si>
    <t>VESSEL</t>
    <phoneticPr fontId="18"/>
  </si>
  <si>
    <t>VOY</t>
    <phoneticPr fontId="18"/>
  </si>
  <si>
    <t>ETD
KOBE</t>
    <phoneticPr fontId="18"/>
  </si>
  <si>
    <t>CUT</t>
    <phoneticPr fontId="18"/>
  </si>
  <si>
    <t>ETA
HONG KONG</t>
    <phoneticPr fontId="18"/>
  </si>
  <si>
    <t>OSAKA</t>
    <phoneticPr fontId="18"/>
  </si>
  <si>
    <t>KOBE</t>
    <phoneticPr fontId="18"/>
  </si>
  <si>
    <t>++2ND船はフレート明細送付時のメール本文にてお知らせいたします。</t>
  </si>
  <si>
    <t>明記願います。</t>
    <phoneticPr fontId="18"/>
  </si>
  <si>
    <t>NISHIKANDA YS BLDG. 4TH FLOOR,</t>
    <phoneticPr fontId="18"/>
  </si>
  <si>
    <t>CHIYODA-KU, TOKYO 101-0065</t>
    <phoneticPr fontId="18"/>
  </si>
  <si>
    <t>&lt;-2&gt;</t>
    <phoneticPr fontId="18"/>
  </si>
  <si>
    <t>FRI</t>
    <phoneticPr fontId="18"/>
  </si>
  <si>
    <t xml:space="preserve"> PEGASUS UNIX</t>
  </si>
  <si>
    <t>NISHIKANDA YS BLDG. 4TH FLOOR,</t>
    <phoneticPr fontId="18"/>
  </si>
  <si>
    <t>3-3-12, NISHIKANDA</t>
    <phoneticPr fontId="18"/>
  </si>
  <si>
    <t>CHIYODA-KU, TOKYO 101-0065</t>
    <phoneticPr fontId="18"/>
  </si>
  <si>
    <t>LCL CONSOLIDATION SERVICE FOR HONG KONG (TYO)</t>
    <phoneticPr fontId="18"/>
  </si>
  <si>
    <t>*SUBJECT TO CHANGE WITH OR WITHOUT NOTICE*</t>
    <phoneticPr fontId="18"/>
  </si>
  <si>
    <t>.</t>
    <phoneticPr fontId="18"/>
  </si>
  <si>
    <t xml:space="preserve">静岡市清水区横砂御林脇408-18  </t>
    <phoneticPr fontId="18"/>
  </si>
  <si>
    <t>TEL:054-365-4021 FAX:054-364-5195</t>
    <phoneticPr fontId="18"/>
  </si>
  <si>
    <t>ETD
TOKYO(TUE-WED)</t>
  </si>
  <si>
    <t>ETA AKL</t>
  </si>
  <si>
    <t>ETA WLG</t>
  </si>
  <si>
    <t>OSA</t>
  </si>
  <si>
    <t>KOB</t>
  </si>
  <si>
    <t>&lt;27&gt;</t>
  </si>
  <si>
    <t>&lt;32&gt;</t>
  </si>
  <si>
    <t>お問い合わせ並びにBOOKINGは、下記にてお願いいたします</t>
    <phoneticPr fontId="18"/>
  </si>
  <si>
    <t>jpnexpdoc@vanguardlogistics.com</t>
    <phoneticPr fontId="18"/>
  </si>
  <si>
    <t xml:space="preserve"> *D/Rを作成されましたら、弊社へもEXCELをメールにてご送付をお願い致します。（倉庫へはFAXお願い致します。）</t>
    <phoneticPr fontId="18"/>
  </si>
  <si>
    <t xml:space="preserve">  D/R受信専用アドレス</t>
    <phoneticPr fontId="18"/>
  </si>
  <si>
    <t>drjpn@vanguardlogistics.com</t>
    <phoneticPr fontId="18"/>
  </si>
  <si>
    <t>GENOVA</t>
    <phoneticPr fontId="18"/>
  </si>
  <si>
    <t>*最終向け地のETAは接続船がスムーズにつながった場合の日にちとなっております。  接続船の遅れによりETAも変更する場合がありますので、詳細なスケジュールにつきましてはお問い合わせ下さい。</t>
    <phoneticPr fontId="18"/>
  </si>
  <si>
    <t>2022年2月末より釜山経由新規サービス開始致します。</t>
    <rPh sb="4" eb="5">
      <t>ネン</t>
    </rPh>
    <rPh sb="6" eb="8">
      <t>ガツマツ</t>
    </rPh>
    <rPh sb="10" eb="14">
      <t>プサンケイユ</t>
    </rPh>
    <rPh sb="14" eb="16">
      <t>シンキ</t>
    </rPh>
    <rPh sb="20" eb="22">
      <t>カイシ</t>
    </rPh>
    <rPh sb="22" eb="23">
      <t>イタ</t>
    </rPh>
    <phoneticPr fontId="18"/>
  </si>
  <si>
    <t>・24時間前MANIFESTINGの為、AMS DATA FORMにご記載の上、送付をお願いいたします。</t>
    <rPh sb="3" eb="5">
      <t>ジカン</t>
    </rPh>
    <rPh sb="5" eb="6">
      <t>マエ</t>
    </rPh>
    <rPh sb="18" eb="19">
      <t>タメ</t>
    </rPh>
    <rPh sb="35" eb="37">
      <t>キサイ</t>
    </rPh>
    <rPh sb="38" eb="39">
      <t>ウエ</t>
    </rPh>
    <rPh sb="40" eb="42">
      <t>ソウフ</t>
    </rPh>
    <rPh sb="44" eb="45">
      <t>ネガ</t>
    </rPh>
    <phoneticPr fontId="18"/>
  </si>
  <si>
    <r>
      <t>ASK B</t>
    </r>
    <r>
      <rPr>
        <sz val="11"/>
        <rFont val="ＭＳ Ｐゴシック"/>
        <family val="3"/>
        <charset val="128"/>
      </rPr>
      <t>ldg</t>
    </r>
    <r>
      <rPr>
        <sz val="11"/>
        <rFont val="ＭＳ Ｐゴシック"/>
        <family val="3"/>
        <charset val="128"/>
      </rPr>
      <t xml:space="preserve">. 3F 3-12-2, </t>
    </r>
  </si>
  <si>
    <t xml:space="preserve">Nishikanda YS Bldg. 4th Floor, </t>
  </si>
  <si>
    <t xml:space="preserve">Bingomachi Yamaguchi-gen BLDG. 4F </t>
  </si>
  <si>
    <r>
      <t>N</t>
    </r>
    <r>
      <rPr>
        <sz val="11"/>
        <rFont val="ＭＳ Ｐゴシック"/>
        <family val="3"/>
        <charset val="128"/>
      </rPr>
      <t>ihonbashi Kayabacho,</t>
    </r>
  </si>
  <si>
    <t xml:space="preserve">3-3-12, Nishikanda  </t>
  </si>
  <si>
    <r>
      <t>3-4-1</t>
    </r>
    <r>
      <rPr>
        <sz val="11"/>
        <rFont val="ＭＳ Ｐゴシック"/>
        <family val="3"/>
        <charset val="128"/>
      </rPr>
      <t xml:space="preserve"> </t>
    </r>
    <r>
      <rPr>
        <sz val="11"/>
        <rFont val="ＭＳ Ｐゴシック"/>
        <family val="3"/>
        <charset val="128"/>
      </rPr>
      <t>Bingomachi, Chuo-ku,</t>
    </r>
  </si>
  <si>
    <r>
      <t>C</t>
    </r>
    <r>
      <rPr>
        <sz val="11"/>
        <rFont val="ＭＳ Ｐゴシック"/>
        <family val="3"/>
        <charset val="128"/>
      </rPr>
      <t>huo-ku, Tokyo 103-0025</t>
    </r>
  </si>
  <si>
    <t xml:space="preserve">Chiyoda-ku, Tokyo 101-0065  </t>
  </si>
  <si>
    <r>
      <t>O</t>
    </r>
    <r>
      <rPr>
        <sz val="11"/>
        <rFont val="ＭＳ Ｐゴシック"/>
        <family val="3"/>
        <charset val="128"/>
      </rPr>
      <t>saka  541-0051</t>
    </r>
  </si>
  <si>
    <r>
      <t>LCL CONSOLIDATION SERVICE TO U.S.A. (TYO/YOK/SMZ)   LOS ANGELES</t>
    </r>
    <r>
      <rPr>
        <sz val="18"/>
        <rFont val="ＭＳ Ｐ明朝"/>
        <family val="1"/>
        <charset val="128"/>
      </rPr>
      <t>直行便</t>
    </r>
  </si>
  <si>
    <t>LCL CONSOLIDATION SERVICE TO U.S.A. DESTINATION CFS LIST</t>
  </si>
  <si>
    <t>ETD</t>
  </si>
  <si>
    <t>ETA PUS</t>
  </si>
  <si>
    <t>LAX</t>
  </si>
  <si>
    <t>DEST.E</t>
  </si>
  <si>
    <t>DEST.F</t>
  </si>
  <si>
    <t>DEST.G</t>
  </si>
  <si>
    <t>DESTINATION.A</t>
  </si>
  <si>
    <t>DESTINATION.B</t>
  </si>
  <si>
    <t>DESTINATION.C</t>
  </si>
  <si>
    <t>DESTINATION.D</t>
  </si>
  <si>
    <t>DESTINATION.E</t>
  </si>
  <si>
    <t>DESTINATION.F</t>
  </si>
  <si>
    <t>DESTINATION.G</t>
  </si>
  <si>
    <t>TOKYO</t>
  </si>
  <si>
    <t>ETA-D PUS</t>
  </si>
  <si>
    <t>&lt;10&gt;</t>
  </si>
  <si>
    <t>&lt;21&gt;</t>
  </si>
  <si>
    <t>Transit Time(NAGOYA)&gt;&gt;&gt;</t>
  </si>
  <si>
    <t>FEEDER</t>
  </si>
  <si>
    <t>6 - 7 DAYS</t>
  </si>
  <si>
    <t>STATES</t>
  </si>
  <si>
    <t>7 - 9 DAYS</t>
  </si>
  <si>
    <t>9 - 11 DAYS</t>
  </si>
  <si>
    <t>11 - 13 DAYS</t>
  </si>
  <si>
    <t>13 - 15 DAYS</t>
  </si>
  <si>
    <t>15 - 17 DAYS</t>
  </si>
  <si>
    <t>17 - 19 DAYS</t>
  </si>
  <si>
    <t>OAKLAND</t>
  </si>
  <si>
    <t>CA</t>
  </si>
  <si>
    <t>ALBUQUERQUE</t>
  </si>
  <si>
    <t>NM</t>
  </si>
  <si>
    <t>ATLANTA</t>
  </si>
  <si>
    <t>GA</t>
  </si>
  <si>
    <t>CINCINNATI</t>
  </si>
  <si>
    <t>OH</t>
  </si>
  <si>
    <t>BALTIMORE</t>
  </si>
  <si>
    <t>MD</t>
  </si>
  <si>
    <t>CHATTANOOGA</t>
  </si>
  <si>
    <t>JACKSONVILLE</t>
  </si>
  <si>
    <t>FL</t>
  </si>
  <si>
    <t>MOTHER</t>
  </si>
  <si>
    <t>SAN DIEGO</t>
  </si>
  <si>
    <t>AUSTIN</t>
  </si>
  <si>
    <t>TX</t>
  </si>
  <si>
    <t>BROWNSVILLE</t>
  </si>
  <si>
    <t>CLEVELAND</t>
  </si>
  <si>
    <t>AL</t>
  </si>
  <si>
    <t>DESMOINES</t>
  </si>
  <si>
    <t>IA</t>
  </si>
  <si>
    <t>MIAMI</t>
  </si>
  <si>
    <t>SAN FRANCISCO</t>
  </si>
  <si>
    <t>DENVER</t>
  </si>
  <si>
    <t>CO</t>
  </si>
  <si>
    <t>CHICAGO</t>
  </si>
  <si>
    <t>IL</t>
  </si>
  <si>
    <t>COLUMBUS</t>
  </si>
  <si>
    <t>BOSTON</t>
  </si>
  <si>
    <t>MA</t>
  </si>
  <si>
    <t>GREENSBORO</t>
  </si>
  <si>
    <t>NC</t>
  </si>
  <si>
    <t>ORLAND</t>
  </si>
  <si>
    <t>EL PASO</t>
  </si>
  <si>
    <t>EX</t>
  </si>
  <si>
    <t>DALLAS</t>
  </si>
  <si>
    <t>DAYTON</t>
  </si>
  <si>
    <t>NY</t>
  </si>
  <si>
    <t>GREENVILLE</t>
  </si>
  <si>
    <t>SC</t>
  </si>
  <si>
    <t>LAREDO</t>
  </si>
  <si>
    <t>DETROIT</t>
  </si>
  <si>
    <t>MI</t>
  </si>
  <si>
    <t>INDIANAPOLIS</t>
  </si>
  <si>
    <t>IN</t>
  </si>
  <si>
    <t>CHARLESTON</t>
  </si>
  <si>
    <t>HUNTSVILLE</t>
  </si>
  <si>
    <t>SAVANNAH</t>
  </si>
  <si>
    <t>LAS VEGAS</t>
  </si>
  <si>
    <t>NV</t>
  </si>
  <si>
    <t>HIDALGO</t>
  </si>
  <si>
    <t>KY</t>
  </si>
  <si>
    <t>CHARLOTTE</t>
  </si>
  <si>
    <t>TN</t>
  </si>
  <si>
    <t>SHREVEPORT</t>
  </si>
  <si>
    <t>LA</t>
  </si>
  <si>
    <t>HOUSTON</t>
  </si>
  <si>
    <t>MILWAUKEE</t>
  </si>
  <si>
    <t>WI</t>
  </si>
  <si>
    <t>GRANDRAPIDS</t>
  </si>
  <si>
    <t>AR</t>
  </si>
  <si>
    <t>TAMPA</t>
  </si>
  <si>
    <t>PHOENIX</t>
  </si>
  <si>
    <t>AZ</t>
  </si>
  <si>
    <t>NASHVILLE</t>
  </si>
  <si>
    <t>MINNEAPOLIS</t>
  </si>
  <si>
    <t>MN</t>
  </si>
  <si>
    <t>KANSAS CITY</t>
  </si>
  <si>
    <t>MO</t>
  </si>
  <si>
    <t>SALT LAKE CITY</t>
  </si>
  <si>
    <t>UT</t>
  </si>
  <si>
    <t>NOGALES</t>
  </si>
  <si>
    <t>NEW YORK</t>
  </si>
  <si>
    <t>NORFOLK</t>
  </si>
  <si>
    <t>VA</t>
  </si>
  <si>
    <t>OKLAHOMA CITY</t>
  </si>
  <si>
    <t>OK</t>
  </si>
  <si>
    <t>PITTSBURGH</t>
  </si>
  <si>
    <t>PA</t>
  </si>
  <si>
    <t>PHILADELPHIA</t>
  </si>
  <si>
    <t>TOLEDO</t>
  </si>
  <si>
    <t>OMAHA</t>
  </si>
  <si>
    <t>NE</t>
  </si>
  <si>
    <t>SEATTLE</t>
  </si>
  <si>
    <t>WA</t>
  </si>
  <si>
    <t>RICHMOND</t>
  </si>
  <si>
    <t>PORTLAND</t>
  </si>
  <si>
    <t>OR</t>
  </si>
  <si>
    <t>SPRINGFIELD</t>
  </si>
  <si>
    <t>SAN ANTONIO</t>
  </si>
  <si>
    <t>ST LOUIS</t>
  </si>
  <si>
    <t>TUCSON</t>
  </si>
  <si>
    <t>WICHITA</t>
  </si>
  <si>
    <t>KS</t>
  </si>
  <si>
    <t>TULSA</t>
  </si>
  <si>
    <r>
      <t>*</t>
    </r>
    <r>
      <rPr>
        <b/>
        <i/>
        <sz val="11"/>
        <color rgb="FFFF0000"/>
        <rFont val="ＭＳ Ｐゴシック"/>
        <family val="3"/>
        <charset val="128"/>
      </rPr>
      <t>斜字体</t>
    </r>
    <r>
      <rPr>
        <sz val="11"/>
        <color rgb="FFFF0000"/>
        <rFont val="ＭＳ Ｐゴシック"/>
        <family val="3"/>
        <charset val="128"/>
      </rPr>
      <t>はCUT日が変更になります</t>
    </r>
  </si>
  <si>
    <t>** SUBJECT TO CHANGE WITH OR WITHOUT NOTICE **</t>
  </si>
  <si>
    <r>
      <t>＊＊</t>
    </r>
    <r>
      <rPr>
        <b/>
        <sz val="10"/>
        <rFont val="ＭＳ ＰＲゴシック"/>
        <family val="3"/>
        <charset val="128"/>
      </rPr>
      <t>AMS DATA FORM</t>
    </r>
  </si>
  <si>
    <t>HP URL : https://vanguardlogistics.jp/export/</t>
  </si>
  <si>
    <t>東京都大田区東海4-3-1</t>
  </si>
  <si>
    <t>TEL:03-5492-7251</t>
  </si>
  <si>
    <t>FAX:03-3790-8085</t>
  </si>
  <si>
    <t>NACCS CODE:1FW69</t>
  </si>
  <si>
    <t>神奈川県横浜市中区本牧埠頭1</t>
  </si>
  <si>
    <t>TEL:045-622-5771</t>
  </si>
  <si>
    <t>FAX:045-622-6344</t>
  </si>
  <si>
    <t>NACCS CODE:2EW30</t>
  </si>
  <si>
    <t>北米向け非常にスペースタイト続いておりますので搬入ご手配は必ずBOOKING後にお願いいたします。</t>
    <phoneticPr fontId="18"/>
  </si>
  <si>
    <t>HP URL : https://vanguardlogistics.jp/export/</t>
    <phoneticPr fontId="18"/>
  </si>
  <si>
    <t>LAX = LOS ANGELES  LGB = LONG BEACH</t>
    <phoneticPr fontId="18"/>
  </si>
  <si>
    <t>FEEDER</t>
    <phoneticPr fontId="18"/>
  </si>
  <si>
    <t>MOTHER</t>
    <phoneticPr fontId="18"/>
  </si>
  <si>
    <t>TEL:052-398-1171 FAX:052-653-7678 NACCS CODE:5CW16</t>
    <phoneticPr fontId="18"/>
  </si>
  <si>
    <t>コクサイ物流FAX:052-653-7678</t>
    <rPh sb="4" eb="6">
      <t>ブツリュウ</t>
    </rPh>
    <phoneticPr fontId="18"/>
  </si>
  <si>
    <t>TEL:052-398-1171 FAX:052-653-7678　　NACCS CODE:5CW16</t>
    <phoneticPr fontId="18"/>
  </si>
  <si>
    <t>TEL:052-398-1812</t>
    <phoneticPr fontId="18"/>
  </si>
  <si>
    <r>
      <rPr>
        <b/>
        <i/>
        <u/>
        <sz val="16"/>
        <color rgb="FFFF0000"/>
        <rFont val="ＭＳ Ｐゴシック"/>
        <family val="3"/>
        <charset val="128"/>
      </rPr>
      <t>斜字体</t>
    </r>
    <r>
      <rPr>
        <sz val="16"/>
        <color rgb="FFFF0000"/>
        <rFont val="ＭＳ Ｐゴシック"/>
        <family val="3"/>
        <charset val="128"/>
      </rPr>
      <t>はCUT日が通常と異なっております。</t>
    </r>
    <rPh sb="0" eb="1">
      <t>シャ</t>
    </rPh>
    <rPh sb="1" eb="3">
      <t>ジタイ</t>
    </rPh>
    <rPh sb="7" eb="8">
      <t>ビ</t>
    </rPh>
    <rPh sb="9" eb="11">
      <t>ツウジョウ</t>
    </rPh>
    <rPh sb="12" eb="13">
      <t>コト</t>
    </rPh>
    <phoneticPr fontId="18"/>
  </si>
  <si>
    <t>3-3-12, NISHIKANDA</t>
    <phoneticPr fontId="18"/>
  </si>
  <si>
    <t>Consignee様が”To order”の場合はNotify Party様のTAX ID 及びTelephone Number</t>
    <phoneticPr fontId="18"/>
  </si>
  <si>
    <t>ヴァンガ－ド・ロジスティックス・サ－ヴィセス日本（株）</t>
    <phoneticPr fontId="18"/>
  </si>
  <si>
    <t>TOKYO CFS</t>
    <phoneticPr fontId="18"/>
  </si>
  <si>
    <t>㈱日成（協同組合 東京海貨センター内4F） 東京都大田区東海4-3-1</t>
    <phoneticPr fontId="18"/>
  </si>
  <si>
    <t xml:space="preserve">TEL:03-5492-7251　FAX:03-3790-8085　　　NACCS CODE:1FW69 </t>
    <phoneticPr fontId="18"/>
  </si>
  <si>
    <t>YOKOHAMA CFS</t>
    <phoneticPr fontId="18"/>
  </si>
  <si>
    <t>㈱日成（横浜港運事業協同組合内２F） 神奈川県横浜市中区本牧埠頭１</t>
    <phoneticPr fontId="18"/>
  </si>
  <si>
    <t>TEL:045-622-5771　FAX:045-622-6344　　　NACCS CODE:2EW30</t>
    <phoneticPr fontId="18"/>
  </si>
  <si>
    <t>SHIMIZU CFS</t>
    <phoneticPr fontId="18"/>
  </si>
  <si>
    <t>TEL:054-365-4021　FAX:054-364-5195　　　NACCS CODE:5NW10</t>
    <phoneticPr fontId="18"/>
  </si>
  <si>
    <t>NISHIKANDA YS BLDG. 4TH FLOOR,</t>
    <phoneticPr fontId="18"/>
  </si>
  <si>
    <t>CHIYODA-KU, TOKYO 101-0065</t>
    <phoneticPr fontId="18"/>
  </si>
  <si>
    <t>LCL CONSOLIDATION SERVICE TO MANZANILLO</t>
    <phoneticPr fontId="18"/>
  </si>
  <si>
    <t>*SUBJECT TO CHANGE WITH OR WITHOUT NOTICE*</t>
    <phoneticPr fontId="18"/>
  </si>
  <si>
    <r>
      <t>＜B/L及びManifest記載必須事項＞　</t>
    </r>
    <r>
      <rPr>
        <sz val="12"/>
        <rFont val="Century"/>
        <family val="1"/>
      </rPr>
      <t/>
    </r>
    <phoneticPr fontId="18"/>
  </si>
  <si>
    <t xml:space="preserve">Nishikanda YS bldg. 4F, </t>
    <phoneticPr fontId="18"/>
  </si>
  <si>
    <t>*送り状にはBOOKING#、個数、仕向け地、通関業者名、CASE MARKの表記、VLS扱いの旨を明記願います。</t>
    <rPh sb="39" eb="41">
      <t>ヒョウキ</t>
    </rPh>
    <phoneticPr fontId="18"/>
  </si>
  <si>
    <t>ON REQUEST</t>
    <phoneticPr fontId="18"/>
  </si>
  <si>
    <t>*) 本船変更生じました</t>
    <rPh sb="3" eb="8">
      <t>ホンセンヘンコウショウ</t>
    </rPh>
    <phoneticPr fontId="18"/>
  </si>
  <si>
    <t>TOKYO OFFICE</t>
    <phoneticPr fontId="18"/>
  </si>
  <si>
    <t>3-3-12, Nishikanda,</t>
    <phoneticPr fontId="18"/>
  </si>
  <si>
    <t xml:space="preserve">Chiyoda-ku, Tokyo 101-0065 </t>
    <phoneticPr fontId="18"/>
  </si>
  <si>
    <t>LCL CONSOLIDATION SERVICE TO U.S.A. DESTINATION CFS LIST</t>
    <phoneticPr fontId="18"/>
  </si>
  <si>
    <t>DESTINATION.A</t>
    <phoneticPr fontId="18"/>
  </si>
  <si>
    <t>DESTINATION.B</t>
    <phoneticPr fontId="18"/>
  </si>
  <si>
    <t>DESTINATION.C</t>
    <phoneticPr fontId="18"/>
  </si>
  <si>
    <t>DESTINATION.D</t>
    <phoneticPr fontId="18"/>
  </si>
  <si>
    <t>DESTINATION.E</t>
    <phoneticPr fontId="18"/>
  </si>
  <si>
    <t>DESTINATION.F</t>
    <phoneticPr fontId="18"/>
  </si>
  <si>
    <t>DESTINATION.G</t>
    <phoneticPr fontId="18"/>
  </si>
  <si>
    <t>6 - 7 DAYS</t>
    <phoneticPr fontId="18"/>
  </si>
  <si>
    <t>STATES</t>
    <phoneticPr fontId="18"/>
  </si>
  <si>
    <t>7 - 9 DAYS</t>
    <phoneticPr fontId="18"/>
  </si>
  <si>
    <t>9 - 11 DAYS</t>
    <phoneticPr fontId="18"/>
  </si>
  <si>
    <t>11 - 13 DAYS</t>
    <phoneticPr fontId="18"/>
  </si>
  <si>
    <t>13 - 15 DAYS</t>
    <phoneticPr fontId="18"/>
  </si>
  <si>
    <t>15 - 17 DAYS</t>
    <phoneticPr fontId="18"/>
  </si>
  <si>
    <t>17 - 19 DAYS</t>
    <phoneticPr fontId="18"/>
  </si>
  <si>
    <t>OAKLAND</t>
    <phoneticPr fontId="18"/>
  </si>
  <si>
    <t>CA</t>
    <phoneticPr fontId="18"/>
  </si>
  <si>
    <t>ALBUQUERQUE</t>
    <phoneticPr fontId="18"/>
  </si>
  <si>
    <t>NM</t>
    <phoneticPr fontId="18"/>
  </si>
  <si>
    <t>ATLANTA</t>
    <phoneticPr fontId="18"/>
  </si>
  <si>
    <t>GA</t>
    <phoneticPr fontId="18"/>
  </si>
  <si>
    <t>CINCINNATI</t>
    <phoneticPr fontId="18"/>
  </si>
  <si>
    <t>OH</t>
    <phoneticPr fontId="18"/>
  </si>
  <si>
    <t>BALTIMORE</t>
    <phoneticPr fontId="18"/>
  </si>
  <si>
    <t>MD</t>
    <phoneticPr fontId="18"/>
  </si>
  <si>
    <t>CHATTANOOGA</t>
    <phoneticPr fontId="18"/>
  </si>
  <si>
    <t>JACKSONVILLE</t>
    <phoneticPr fontId="18"/>
  </si>
  <si>
    <t>FL</t>
    <phoneticPr fontId="18"/>
  </si>
  <si>
    <t>SAN DIEGO</t>
    <phoneticPr fontId="18"/>
  </si>
  <si>
    <t>AUSTIN</t>
    <phoneticPr fontId="18"/>
  </si>
  <si>
    <t>TX</t>
    <phoneticPr fontId="18"/>
  </si>
  <si>
    <t>BROWNSVILLE</t>
    <phoneticPr fontId="18"/>
  </si>
  <si>
    <t>CLEVELAND</t>
    <phoneticPr fontId="18"/>
  </si>
  <si>
    <t>BIRMINGHAM</t>
    <phoneticPr fontId="18"/>
  </si>
  <si>
    <t>AL</t>
    <phoneticPr fontId="18"/>
  </si>
  <si>
    <t>DESMOINES</t>
    <phoneticPr fontId="18"/>
  </si>
  <si>
    <t>IA</t>
    <phoneticPr fontId="18"/>
  </si>
  <si>
    <t>MIAMI</t>
    <phoneticPr fontId="18"/>
  </si>
  <si>
    <t>SAN FRANCISCO</t>
    <phoneticPr fontId="18"/>
  </si>
  <si>
    <t>CA</t>
    <phoneticPr fontId="18"/>
  </si>
  <si>
    <t>DENVER</t>
    <phoneticPr fontId="18"/>
  </si>
  <si>
    <t>CO</t>
    <phoneticPr fontId="18"/>
  </si>
  <si>
    <t>CHICAGO</t>
    <phoneticPr fontId="18"/>
  </si>
  <si>
    <t>IL</t>
    <phoneticPr fontId="18"/>
  </si>
  <si>
    <t>COLUMBUS</t>
    <phoneticPr fontId="18"/>
  </si>
  <si>
    <t>BOSTON</t>
    <phoneticPr fontId="18"/>
  </si>
  <si>
    <t>MA</t>
    <phoneticPr fontId="18"/>
  </si>
  <si>
    <t>GREENSBORO</t>
    <phoneticPr fontId="18"/>
  </si>
  <si>
    <t>NC</t>
    <phoneticPr fontId="18"/>
  </si>
  <si>
    <t>ORLAND</t>
    <phoneticPr fontId="18"/>
  </si>
  <si>
    <t>EL PASO</t>
    <phoneticPr fontId="18"/>
  </si>
  <si>
    <t>EX</t>
    <phoneticPr fontId="18"/>
  </si>
  <si>
    <t>DALLAS</t>
    <phoneticPr fontId="18"/>
  </si>
  <si>
    <t>DAYTON</t>
    <phoneticPr fontId="18"/>
  </si>
  <si>
    <t>BUFFALO</t>
    <phoneticPr fontId="18"/>
  </si>
  <si>
    <t>NY</t>
    <phoneticPr fontId="18"/>
  </si>
  <si>
    <t>GREENVILLE</t>
    <phoneticPr fontId="18"/>
  </si>
  <si>
    <t>SC</t>
    <phoneticPr fontId="18"/>
  </si>
  <si>
    <t>RALEIGH</t>
    <phoneticPr fontId="18"/>
  </si>
  <si>
    <t>LAREDO</t>
    <phoneticPr fontId="18"/>
  </si>
  <si>
    <t>TX</t>
    <phoneticPr fontId="18"/>
  </si>
  <si>
    <t>DETROIT</t>
    <phoneticPr fontId="18"/>
  </si>
  <si>
    <t>MI</t>
    <phoneticPr fontId="18"/>
  </si>
  <si>
    <t>INDIANAPOLIS</t>
    <phoneticPr fontId="18"/>
  </si>
  <si>
    <t>IN</t>
    <phoneticPr fontId="18"/>
  </si>
  <si>
    <t>CHARLESTON</t>
    <phoneticPr fontId="18"/>
  </si>
  <si>
    <t>HUNTSVILLE</t>
    <phoneticPr fontId="18"/>
  </si>
  <si>
    <t>SAVANNAH</t>
    <phoneticPr fontId="18"/>
  </si>
  <si>
    <t>LAS VEGAS</t>
    <phoneticPr fontId="18"/>
  </si>
  <si>
    <t>NV</t>
    <phoneticPr fontId="18"/>
  </si>
  <si>
    <t>HIDALGO</t>
    <phoneticPr fontId="18"/>
  </si>
  <si>
    <t>LOUISVILLE</t>
    <phoneticPr fontId="18"/>
  </si>
  <si>
    <t>KY</t>
    <phoneticPr fontId="18"/>
  </si>
  <si>
    <t>CHARLOTTE</t>
    <phoneticPr fontId="18"/>
  </si>
  <si>
    <t>NC</t>
    <phoneticPr fontId="18"/>
  </si>
  <si>
    <t>KNOXVILLE</t>
    <phoneticPr fontId="18"/>
  </si>
  <si>
    <t>TN</t>
    <phoneticPr fontId="18"/>
  </si>
  <si>
    <t>SHREVEPORT</t>
    <phoneticPr fontId="18"/>
  </si>
  <si>
    <t>LA</t>
    <phoneticPr fontId="18"/>
  </si>
  <si>
    <t>MEMPHIS</t>
    <phoneticPr fontId="18"/>
  </si>
  <si>
    <t>HOUSTON</t>
    <phoneticPr fontId="18"/>
  </si>
  <si>
    <t>MILWAUKEE</t>
    <phoneticPr fontId="18"/>
  </si>
  <si>
    <t>WI</t>
    <phoneticPr fontId="18"/>
  </si>
  <si>
    <t>GRANDRAPIDS</t>
    <phoneticPr fontId="18"/>
  </si>
  <si>
    <t>MI</t>
    <phoneticPr fontId="18"/>
  </si>
  <si>
    <t>LITTLE ROCK</t>
    <phoneticPr fontId="18"/>
  </si>
  <si>
    <t>AR</t>
    <phoneticPr fontId="18"/>
  </si>
  <si>
    <t>TAMPA</t>
    <phoneticPr fontId="18"/>
  </si>
  <si>
    <t>FL</t>
    <phoneticPr fontId="18"/>
  </si>
  <si>
    <t>PHOENIX</t>
    <phoneticPr fontId="18"/>
  </si>
  <si>
    <t>AZ</t>
    <phoneticPr fontId="18"/>
  </si>
  <si>
    <t>NASHVILLE</t>
    <phoneticPr fontId="18"/>
  </si>
  <si>
    <t>MINNEAPOLIS</t>
    <phoneticPr fontId="18"/>
  </si>
  <si>
    <t>MN</t>
    <phoneticPr fontId="18"/>
  </si>
  <si>
    <t>KANSAS CITY</t>
    <phoneticPr fontId="18"/>
  </si>
  <si>
    <t>MO</t>
    <phoneticPr fontId="18"/>
  </si>
  <si>
    <t>MOBILE</t>
    <phoneticPr fontId="18"/>
  </si>
  <si>
    <t>AL</t>
    <phoneticPr fontId="18"/>
  </si>
  <si>
    <t>WILMINGTON</t>
    <phoneticPr fontId="18"/>
  </si>
  <si>
    <t>SALT LAKE CITY</t>
    <phoneticPr fontId="18"/>
  </si>
  <si>
    <t>UT</t>
    <phoneticPr fontId="18"/>
  </si>
  <si>
    <t>NOGALES</t>
    <phoneticPr fontId="18"/>
  </si>
  <si>
    <t>NEW YORK</t>
    <phoneticPr fontId="18"/>
  </si>
  <si>
    <t>NY</t>
    <phoneticPr fontId="18"/>
  </si>
  <si>
    <t>NORFOLK</t>
    <phoneticPr fontId="18"/>
  </si>
  <si>
    <t>VA</t>
    <phoneticPr fontId="18"/>
  </si>
  <si>
    <t>NEW ORLEANS</t>
    <phoneticPr fontId="18"/>
  </si>
  <si>
    <t>OKLAHOMA CITY</t>
    <phoneticPr fontId="18"/>
  </si>
  <si>
    <t>OK</t>
    <phoneticPr fontId="18"/>
  </si>
  <si>
    <t>PITTSBURGH</t>
    <phoneticPr fontId="18"/>
  </si>
  <si>
    <t>PA</t>
    <phoneticPr fontId="18"/>
  </si>
  <si>
    <t>PHILADELPHIA</t>
    <phoneticPr fontId="18"/>
  </si>
  <si>
    <t>TOLEDO</t>
    <phoneticPr fontId="18"/>
  </si>
  <si>
    <t>OH</t>
    <phoneticPr fontId="18"/>
  </si>
  <si>
    <t>OMAHA</t>
    <phoneticPr fontId="18"/>
  </si>
  <si>
    <t>NE</t>
    <phoneticPr fontId="18"/>
  </si>
  <si>
    <t>SEATTLE</t>
    <phoneticPr fontId="18"/>
  </si>
  <si>
    <t>WA</t>
    <phoneticPr fontId="18"/>
  </si>
  <si>
    <t>RICHMOND</t>
    <phoneticPr fontId="18"/>
  </si>
  <si>
    <t>PORTLAND</t>
    <phoneticPr fontId="18"/>
  </si>
  <si>
    <t>OR</t>
    <phoneticPr fontId="18"/>
  </si>
  <si>
    <t>SPRINGFIELD</t>
    <phoneticPr fontId="18"/>
  </si>
  <si>
    <t>SAN ANTONIO</t>
    <phoneticPr fontId="18"/>
  </si>
  <si>
    <t>ST LOUIS</t>
    <phoneticPr fontId="18"/>
  </si>
  <si>
    <t xml:space="preserve">*送り状には BOOKING#・個数・仕向け地・通関業者名・ケースマーク・VLS扱いの旨を明記願います。
</t>
    <phoneticPr fontId="18"/>
  </si>
  <si>
    <t>TUCSON</t>
    <phoneticPr fontId="18"/>
  </si>
  <si>
    <t>WICHITA</t>
    <phoneticPr fontId="18"/>
  </si>
  <si>
    <t>KS</t>
    <phoneticPr fontId="18"/>
  </si>
  <si>
    <t xml:space="preserve">*BOOKINGの際、重量物、長尺物、及び条件付貨物（段積み不可など）に関しては、
</t>
    <phoneticPr fontId="18"/>
  </si>
  <si>
    <r>
      <t>＊＊</t>
    </r>
    <r>
      <rPr>
        <b/>
        <sz val="11"/>
        <rFont val="ＭＳ ＰＲゴシック"/>
        <family val="3"/>
        <charset val="128"/>
      </rPr>
      <t>AMS DATE FORM</t>
    </r>
    <phoneticPr fontId="18"/>
  </si>
  <si>
    <t>必ずお知らせください。お受けできない場合もございます。</t>
    <phoneticPr fontId="18"/>
  </si>
  <si>
    <t>TULSA</t>
    <phoneticPr fontId="18"/>
  </si>
  <si>
    <r>
      <t xml:space="preserve">HP URL : </t>
    </r>
    <r>
      <rPr>
        <b/>
        <u/>
        <sz val="10"/>
        <color indexed="12"/>
        <rFont val="ＭＳ Ｐゴシック"/>
        <family val="3"/>
        <charset val="128"/>
      </rPr>
      <t>http://www.vanguardlogistics.jp/index.php</t>
    </r>
    <phoneticPr fontId="18"/>
  </si>
  <si>
    <t>NAGOYA CFS</t>
    <phoneticPr fontId="18"/>
  </si>
  <si>
    <t>TEL:052-398-1171</t>
    <phoneticPr fontId="18"/>
  </si>
  <si>
    <t>FAX:052-653-7678</t>
    <phoneticPr fontId="18"/>
  </si>
  <si>
    <t>NACCS CODE:5CW16</t>
    <phoneticPr fontId="18"/>
  </si>
  <si>
    <t>**TEL:052-653-1811</t>
    <phoneticPr fontId="18"/>
  </si>
  <si>
    <t>KOBE CFS</t>
    <phoneticPr fontId="18"/>
  </si>
  <si>
    <t>TEL:078-857-1361</t>
    <phoneticPr fontId="18"/>
  </si>
  <si>
    <t>FAX:078-857-1365</t>
    <phoneticPr fontId="18"/>
  </si>
  <si>
    <t>NACCS CODE:3GDL2</t>
    <phoneticPr fontId="18"/>
  </si>
  <si>
    <t>OSAKA CFS</t>
    <phoneticPr fontId="18"/>
  </si>
  <si>
    <t>TEL:06-6612-2600</t>
    <phoneticPr fontId="18"/>
  </si>
  <si>
    <t>FAX:06-6612-4200</t>
    <phoneticPr fontId="18"/>
  </si>
  <si>
    <t>NACCS CODE:4IWM4</t>
    <phoneticPr fontId="18"/>
  </si>
  <si>
    <t>Free Dial : 0120 89 2227</t>
    <phoneticPr fontId="18"/>
  </si>
  <si>
    <t>*BOOKINGの際、重量物(1PC 2000kg以上)、長尺物(1辺2m以上)、及び条件付貨物（段積み不可など）に関しては、</t>
    <rPh sb="9" eb="10">
      <t>サイ</t>
    </rPh>
    <rPh sb="11" eb="13">
      <t>ジュウリョウ</t>
    </rPh>
    <rPh sb="13" eb="14">
      <t>ブツ</t>
    </rPh>
    <rPh sb="25" eb="27">
      <t>イジョウ</t>
    </rPh>
    <rPh sb="29" eb="30">
      <t>チョウ</t>
    </rPh>
    <rPh sb="30" eb="31">
      <t>シャク</t>
    </rPh>
    <rPh sb="31" eb="32">
      <t>ブツ</t>
    </rPh>
    <rPh sb="34" eb="35">
      <t>ヘン</t>
    </rPh>
    <rPh sb="37" eb="39">
      <t>イジョウ</t>
    </rPh>
    <rPh sb="41" eb="42">
      <t>オヨ</t>
    </rPh>
    <rPh sb="43" eb="46">
      <t>ジョウケンツキ</t>
    </rPh>
    <rPh sb="46" eb="48">
      <t>カモツ</t>
    </rPh>
    <rPh sb="49" eb="50">
      <t>ダン</t>
    </rPh>
    <rPh sb="50" eb="51">
      <t>ヅ</t>
    </rPh>
    <rPh sb="52" eb="54">
      <t>フカ</t>
    </rPh>
    <rPh sb="58" eb="59">
      <t>カン</t>
    </rPh>
    <phoneticPr fontId="18"/>
  </si>
  <si>
    <t>NISHIKANDA YS BLDG. 4TH FLOOR,</t>
    <phoneticPr fontId="18"/>
  </si>
  <si>
    <t>3-3-12, NISHIKANDA</t>
    <phoneticPr fontId="18"/>
  </si>
  <si>
    <t>CHIYODA-KU, TOKYO 101-0065</t>
    <phoneticPr fontId="18"/>
  </si>
  <si>
    <t>LCL CONSOLIDATION SERVICE TO NEW ZEALAND &amp; TRANSHIPMENT TO SOUTH PACIFIC ISLANDS</t>
    <phoneticPr fontId="18"/>
  </si>
  <si>
    <t>*SUBJECT TO CHANGE WITH OR WITHOUT NOTICE*</t>
    <phoneticPr fontId="18"/>
  </si>
  <si>
    <t>Destination via AUCKLAND</t>
    <phoneticPr fontId="18"/>
  </si>
  <si>
    <t>In NEW ZEALAND</t>
    <phoneticPr fontId="18"/>
  </si>
  <si>
    <t>PACIFIC ISLANDS</t>
    <phoneticPr fontId="18"/>
  </si>
  <si>
    <t>GISBORN</t>
    <phoneticPr fontId="18"/>
  </si>
  <si>
    <t>WANGANUI</t>
    <phoneticPr fontId="18"/>
  </si>
  <si>
    <t>APIA</t>
    <phoneticPr fontId="18"/>
  </si>
  <si>
    <t>PAPEETE</t>
    <phoneticPr fontId="18"/>
  </si>
  <si>
    <t>HAMILTON</t>
    <phoneticPr fontId="18"/>
  </si>
  <si>
    <t>WHANGAREI</t>
    <phoneticPr fontId="18"/>
  </si>
  <si>
    <t>FUNAFUTI</t>
    <phoneticPr fontId="18"/>
  </si>
  <si>
    <t>RABAUL</t>
    <phoneticPr fontId="18"/>
  </si>
  <si>
    <t>NUKU'ALOFA</t>
    <phoneticPr fontId="18"/>
  </si>
  <si>
    <t>WALLIS</t>
    <phoneticPr fontId="18"/>
  </si>
  <si>
    <t>TAURANGA</t>
    <phoneticPr fontId="18"/>
  </si>
  <si>
    <t>PAGO PAGO</t>
    <phoneticPr fontId="18"/>
  </si>
  <si>
    <t xml:space="preserve">via SINGAPORE from NAGOYA </t>
    <phoneticPr fontId="18"/>
  </si>
  <si>
    <t>VESSEL</t>
    <phoneticPr fontId="18"/>
  </si>
  <si>
    <t>VOY</t>
    <phoneticPr fontId="18"/>
  </si>
  <si>
    <t>ETD
NAGOYA</t>
    <phoneticPr fontId="18"/>
  </si>
  <si>
    <t>CUT</t>
    <phoneticPr fontId="18"/>
  </si>
  <si>
    <t>ETA SIN</t>
    <phoneticPr fontId="18"/>
  </si>
  <si>
    <t>ETA</t>
    <phoneticPr fontId="18"/>
  </si>
  <si>
    <t>NGO</t>
    <phoneticPr fontId="18"/>
  </si>
  <si>
    <t>AKL</t>
    <phoneticPr fontId="18"/>
  </si>
  <si>
    <t>WLG</t>
    <phoneticPr fontId="18"/>
  </si>
  <si>
    <t>CHC</t>
    <phoneticPr fontId="18"/>
  </si>
  <si>
    <t>横浜市中区本牧埠頭1-10　TEL：045-622-6105  FAX：045-622-6102</t>
    <phoneticPr fontId="18"/>
  </si>
  <si>
    <t>静岡市清水区横砂御林脇408-18  TEL：054-365-4021　FAX：054-364-5195</t>
    <phoneticPr fontId="18"/>
  </si>
  <si>
    <t>伊勢湾海運11号地現業所　(NACCS CODE:5CW16)     ※DOCK持ち込み先:コクサイ物流</t>
    <phoneticPr fontId="18"/>
  </si>
  <si>
    <t>大洋運輸㈱　　L-9ターミナル　　(NACCS:3FDH1)</t>
    <phoneticPr fontId="18"/>
  </si>
  <si>
    <t>大阪</t>
    <phoneticPr fontId="18"/>
  </si>
  <si>
    <t>住友倉庫南港KF-1（国際フェリー上屋）(NACCS CODE:4IDG1)</t>
    <phoneticPr fontId="18"/>
  </si>
  <si>
    <t>大阪市住之江区南港北１丁目　TEL：06-6612-3701</t>
    <phoneticPr fontId="18"/>
  </si>
  <si>
    <t>e-mail: jpnexpdoc@vanguardlogistics.com</t>
    <phoneticPr fontId="18"/>
  </si>
  <si>
    <t>**船社都合によりYOK-LAX via PUSANはサービス変更のためTYO-LAX航路になりました。</t>
    <rPh sb="2" eb="4">
      <t>センシャ</t>
    </rPh>
    <rPh sb="4" eb="6">
      <t>ツゴウ</t>
    </rPh>
    <rPh sb="31" eb="33">
      <t>ヘンコウ</t>
    </rPh>
    <rPh sb="43" eb="45">
      <t>コウロ</t>
    </rPh>
    <phoneticPr fontId="18"/>
  </si>
  <si>
    <t>船の管理が変わりますので搬入先については必ずお問い合わせください。</t>
    <rPh sb="0" eb="1">
      <t>フネ</t>
    </rPh>
    <rPh sb="2" eb="4">
      <t>カンリ</t>
    </rPh>
    <rPh sb="5" eb="6">
      <t>カ</t>
    </rPh>
    <rPh sb="12" eb="14">
      <t>ハンニュウ</t>
    </rPh>
    <rPh sb="14" eb="15">
      <t>サキ</t>
    </rPh>
    <rPh sb="20" eb="21">
      <t>カナラ</t>
    </rPh>
    <rPh sb="23" eb="24">
      <t>ト</t>
    </rPh>
    <rPh sb="25" eb="26">
      <t>ア</t>
    </rPh>
    <phoneticPr fontId="18"/>
  </si>
  <si>
    <t>LAX = LOS ANGELES  LGB = LONG BEACH</t>
    <phoneticPr fontId="18"/>
  </si>
  <si>
    <t>名古屋市港区空見町33-2※DOCK持ち込み先:コクサイ物流(FAX NO.052-653-7678)</t>
    <phoneticPr fontId="18"/>
  </si>
  <si>
    <t>名古屋市港区空見町33-2　TEL：052-398-1171　FAX：052-398-1819</t>
    <phoneticPr fontId="18"/>
  </si>
  <si>
    <t>FAX：052-398-1819</t>
    <phoneticPr fontId="18"/>
  </si>
  <si>
    <t>*送り状にはBOOKING＃、個数、仕向け地、通関業者名、CASE MARKの表記、VLS扱いの旨を明記願います。</t>
    <rPh sb="39" eb="41">
      <t>ヒョウキ</t>
    </rPh>
    <phoneticPr fontId="18"/>
  </si>
  <si>
    <t>Nishikanda YS Bldg 4F</t>
  </si>
  <si>
    <t>3-2-12,Nihonbashi-Kayabacho</t>
  </si>
  <si>
    <t>8 - 9 DAYS</t>
    <phoneticPr fontId="18"/>
  </si>
  <si>
    <t>9 - 10 DAYS</t>
    <phoneticPr fontId="18"/>
  </si>
  <si>
    <t>10 - 11 DAYS</t>
    <phoneticPr fontId="18"/>
  </si>
  <si>
    <t>12 - 13 DAYS</t>
    <phoneticPr fontId="18"/>
  </si>
  <si>
    <t>BATON ROUGE</t>
    <phoneticPr fontId="18"/>
  </si>
  <si>
    <t>ETA-ETD</t>
    <phoneticPr fontId="18"/>
  </si>
  <si>
    <t>ETA-ETD
NAGOYA</t>
    <phoneticPr fontId="18"/>
  </si>
  <si>
    <t>OSAKA</t>
    <phoneticPr fontId="18"/>
  </si>
  <si>
    <t>KOBE</t>
    <phoneticPr fontId="18"/>
  </si>
  <si>
    <t>TOKYO OFFICE</t>
    <phoneticPr fontId="18"/>
  </si>
  <si>
    <r>
      <t>LCL CONSOLIDATION SERVICE TO U.S.A. (TYO/YOK/SMZ)   NEW YORK</t>
    </r>
    <r>
      <rPr>
        <sz val="18"/>
        <rFont val="ＭＳ Ｐ明朝"/>
        <family val="1"/>
        <charset val="128"/>
      </rPr>
      <t>直行便</t>
    </r>
    <phoneticPr fontId="18"/>
  </si>
  <si>
    <t>LCL CONSOLIDATION SERVICE TO U.S.A. DESTINATION CFS LIST</t>
    <phoneticPr fontId="18"/>
  </si>
  <si>
    <t>VESSEL</t>
    <phoneticPr fontId="18"/>
  </si>
  <si>
    <t>VOY</t>
    <phoneticPr fontId="18"/>
  </si>
  <si>
    <t>ETD</t>
    <phoneticPr fontId="18"/>
  </si>
  <si>
    <t>CUT</t>
    <phoneticPr fontId="18"/>
  </si>
  <si>
    <t>ETA</t>
    <phoneticPr fontId="18"/>
  </si>
  <si>
    <t>TOKYO</t>
    <phoneticPr fontId="18"/>
  </si>
  <si>
    <t>YOKOHAMA</t>
    <phoneticPr fontId="18"/>
  </si>
  <si>
    <t>SMZ</t>
    <phoneticPr fontId="18"/>
  </si>
  <si>
    <t>TYO</t>
    <phoneticPr fontId="18"/>
  </si>
  <si>
    <t>YOK</t>
    <phoneticPr fontId="18"/>
  </si>
  <si>
    <t>PUS</t>
    <phoneticPr fontId="18"/>
  </si>
  <si>
    <t>NYC</t>
    <phoneticPr fontId="18"/>
  </si>
  <si>
    <t>DESTINATION.A</t>
    <phoneticPr fontId="18"/>
  </si>
  <si>
    <t>DESTINATION.B</t>
    <phoneticPr fontId="18"/>
  </si>
  <si>
    <t>DESTINATION.C</t>
    <phoneticPr fontId="18"/>
  </si>
  <si>
    <t>DESTINATION.D</t>
    <phoneticPr fontId="18"/>
  </si>
  <si>
    <t>BALTIMORE</t>
    <phoneticPr fontId="18"/>
  </si>
  <si>
    <t>MD</t>
    <phoneticPr fontId="18"/>
  </si>
  <si>
    <t>MIAMI</t>
    <phoneticPr fontId="18"/>
  </si>
  <si>
    <t>FL</t>
    <phoneticPr fontId="18"/>
  </si>
  <si>
    <t>AL</t>
    <phoneticPr fontId="18"/>
  </si>
  <si>
    <t>ORLANDO</t>
    <phoneticPr fontId="18"/>
  </si>
  <si>
    <t>BOSTON</t>
    <phoneticPr fontId="18"/>
  </si>
  <si>
    <t>MA</t>
    <phoneticPr fontId="18"/>
  </si>
  <si>
    <t>NORFOLK</t>
    <phoneticPr fontId="18"/>
  </si>
  <si>
    <t>VA</t>
    <phoneticPr fontId="18"/>
  </si>
  <si>
    <t>NY</t>
    <phoneticPr fontId="18"/>
  </si>
  <si>
    <t>TAMPA</t>
    <phoneticPr fontId="18"/>
  </si>
  <si>
    <t>FL</t>
    <phoneticPr fontId="18"/>
  </si>
  <si>
    <t>CHARLESTON</t>
    <phoneticPr fontId="18"/>
  </si>
  <si>
    <t>SC</t>
    <phoneticPr fontId="18"/>
  </si>
  <si>
    <t>TN</t>
    <phoneticPr fontId="18"/>
  </si>
  <si>
    <t>CHARLOTTE</t>
    <phoneticPr fontId="18"/>
  </si>
  <si>
    <t>NC</t>
    <phoneticPr fontId="18"/>
  </si>
  <si>
    <t>GREENSBORO</t>
    <phoneticPr fontId="18"/>
  </si>
  <si>
    <t>PHILADELPHIA</t>
    <phoneticPr fontId="18"/>
  </si>
  <si>
    <t>PA</t>
    <phoneticPr fontId="18"/>
  </si>
  <si>
    <t>GREENVILLE</t>
    <phoneticPr fontId="18"/>
  </si>
  <si>
    <t>SC</t>
    <phoneticPr fontId="18"/>
  </si>
  <si>
    <t>SAVANNAH</t>
    <phoneticPr fontId="18"/>
  </si>
  <si>
    <t>GA</t>
    <phoneticPr fontId="18"/>
  </si>
  <si>
    <t>HUNTSVILLE</t>
    <phoneticPr fontId="18"/>
  </si>
  <si>
    <t>AL</t>
    <phoneticPr fontId="18"/>
  </si>
  <si>
    <t>KINGSPORT APT</t>
    <phoneticPr fontId="18"/>
  </si>
  <si>
    <t>TN</t>
    <phoneticPr fontId="18"/>
  </si>
  <si>
    <t>LEXINGTON</t>
    <phoneticPr fontId="18"/>
  </si>
  <si>
    <t>KY</t>
    <phoneticPr fontId="18"/>
  </si>
  <si>
    <t>AR</t>
    <phoneticPr fontId="18"/>
  </si>
  <si>
    <t>TN</t>
    <phoneticPr fontId="18"/>
  </si>
  <si>
    <t>・PALLET、SKID、BUNDLEは、必ず入り数（最小外装個数）を併記願います。</t>
    <phoneticPr fontId="18"/>
  </si>
  <si>
    <r>
      <t>＊＊</t>
    </r>
    <r>
      <rPr>
        <b/>
        <sz val="10"/>
        <rFont val="ＭＳ ＰＲゴシック"/>
        <family val="3"/>
        <charset val="128"/>
      </rPr>
      <t>AMS DATA FORM</t>
    </r>
    <phoneticPr fontId="18"/>
  </si>
  <si>
    <t>AL</t>
    <phoneticPr fontId="18"/>
  </si>
  <si>
    <t>NASHVILLE</t>
    <phoneticPr fontId="18"/>
  </si>
  <si>
    <t>D/R受信専用アドレス</t>
    <phoneticPr fontId="18"/>
  </si>
  <si>
    <r>
      <t xml:space="preserve">HP URL : </t>
    </r>
    <r>
      <rPr>
        <b/>
        <u/>
        <sz val="10"/>
        <color indexed="12"/>
        <rFont val="ＭＳ Ｐゴシック"/>
        <family val="3"/>
        <charset val="128"/>
      </rPr>
      <t>https://vanguardlogistics.jp/</t>
    </r>
    <phoneticPr fontId="18"/>
  </si>
  <si>
    <t>LA</t>
    <phoneticPr fontId="18"/>
  </si>
  <si>
    <t>TOKYO CFS</t>
    <phoneticPr fontId="18"/>
  </si>
  <si>
    <t>NC</t>
    <phoneticPr fontId="18"/>
  </si>
  <si>
    <t>TEL:03-5492-7251</t>
    <phoneticPr fontId="18"/>
  </si>
  <si>
    <t>FAX:03-3790-8085</t>
    <phoneticPr fontId="18"/>
  </si>
  <si>
    <t>NACCS CODE:1FW69</t>
    <phoneticPr fontId="18"/>
  </si>
  <si>
    <t>YOKOHAMA CFS</t>
    <phoneticPr fontId="18"/>
  </si>
  <si>
    <t>YOKOHAMA CFS(6/1 CFS CUT日以降の搬入先）</t>
    <phoneticPr fontId="18"/>
  </si>
  <si>
    <t>RICHMOND</t>
    <phoneticPr fontId="18"/>
  </si>
  <si>
    <t>VA</t>
    <phoneticPr fontId="18"/>
  </si>
  <si>
    <t>TEL:045-622-5771</t>
    <phoneticPr fontId="18"/>
  </si>
  <si>
    <t>FAX:045-622-6344</t>
    <phoneticPr fontId="18"/>
  </si>
  <si>
    <t>NACCS CODE:2EW30</t>
    <phoneticPr fontId="18"/>
  </si>
  <si>
    <t>SHIMIZU CFS</t>
    <phoneticPr fontId="18"/>
  </si>
  <si>
    <t>WA</t>
    <phoneticPr fontId="18"/>
  </si>
  <si>
    <t>TEL:054-365-4021</t>
    <phoneticPr fontId="18"/>
  </si>
  <si>
    <t>FAX:054-364-5195</t>
    <phoneticPr fontId="18"/>
  </si>
  <si>
    <t>NACCS CODE:5NW10</t>
    <phoneticPr fontId="18"/>
  </si>
  <si>
    <t>jpnexpdoc@vanguardlogistics.com</t>
    <phoneticPr fontId="18"/>
  </si>
  <si>
    <t>Page.28</t>
    <phoneticPr fontId="18"/>
  </si>
  <si>
    <t>Page.27</t>
    <phoneticPr fontId="18"/>
  </si>
  <si>
    <t>Page.29</t>
    <phoneticPr fontId="18"/>
  </si>
  <si>
    <t>Page.6</t>
    <phoneticPr fontId="18"/>
  </si>
  <si>
    <t>Page.5</t>
    <phoneticPr fontId="18"/>
  </si>
  <si>
    <t>Page.2</t>
    <phoneticPr fontId="18"/>
  </si>
  <si>
    <t>エースロジコム東京CFSセンター 東京都大田区東海1-3-6 (プロロジスパーク東京大田内1F）</t>
    <rPh sb="7" eb="9">
      <t>トウキョウ</t>
    </rPh>
    <rPh sb="17" eb="20">
      <t>トウキョウト</t>
    </rPh>
    <rPh sb="20" eb="23">
      <t>オオタク</t>
    </rPh>
    <rPh sb="23" eb="25">
      <t>トウカイ</t>
    </rPh>
    <phoneticPr fontId="18"/>
  </si>
  <si>
    <r>
      <t>*</t>
    </r>
    <r>
      <rPr>
        <b/>
        <u/>
        <sz val="11"/>
        <color rgb="FFFF0000"/>
        <rFont val="ＭＳ Ｐゴシック"/>
        <family val="3"/>
        <charset val="128"/>
      </rPr>
      <t>赤字体</t>
    </r>
    <r>
      <rPr>
        <sz val="11"/>
        <rFont val="ＭＳ Ｐゴシック"/>
        <family val="3"/>
        <charset val="128"/>
      </rPr>
      <t>はCUT日が通常より早くなります。</t>
    </r>
    <rPh sb="1" eb="2">
      <t>アカ</t>
    </rPh>
    <rPh sb="2" eb="4">
      <t>ジタイ</t>
    </rPh>
    <rPh sb="8" eb="9">
      <t>ビ</t>
    </rPh>
    <rPh sb="10" eb="12">
      <t>ツウジョウ</t>
    </rPh>
    <rPh sb="14" eb="15">
      <t>ハヤ</t>
    </rPh>
    <phoneticPr fontId="18"/>
  </si>
  <si>
    <t>MOL EXPLORER</t>
    <phoneticPr fontId="18"/>
  </si>
  <si>
    <r>
      <t>*</t>
    </r>
    <r>
      <rPr>
        <b/>
        <i/>
        <sz val="14"/>
        <color rgb="FFFF0000"/>
        <rFont val="ＭＳ Ｐゴシック"/>
        <family val="3"/>
        <charset val="128"/>
      </rPr>
      <t>斜字体</t>
    </r>
    <r>
      <rPr>
        <sz val="14"/>
        <rFont val="ＭＳ Ｐゴシック"/>
        <family val="3"/>
        <charset val="128"/>
      </rPr>
      <t>はCUT日が通常より早くなります</t>
    </r>
    <phoneticPr fontId="18"/>
  </si>
  <si>
    <t>VESSEL</t>
    <phoneticPr fontId="18"/>
  </si>
  <si>
    <t>VOY</t>
    <phoneticPr fontId="18"/>
  </si>
  <si>
    <t>CUT</t>
    <phoneticPr fontId="18"/>
  </si>
  <si>
    <t xml:space="preserve">ETA BUSAN
</t>
    <phoneticPr fontId="18"/>
  </si>
  <si>
    <r>
      <t>*</t>
    </r>
    <r>
      <rPr>
        <b/>
        <i/>
        <sz val="14"/>
        <color rgb="FFFF0000"/>
        <rFont val="ＭＳ Ｐゴシック"/>
        <family val="3"/>
        <charset val="128"/>
      </rPr>
      <t>斜字体</t>
    </r>
    <r>
      <rPr>
        <sz val="14"/>
        <rFont val="ＭＳ Ｐゴシック"/>
        <family val="3"/>
        <charset val="128"/>
      </rPr>
      <t>はCUT日が通常より早くなります</t>
    </r>
    <phoneticPr fontId="18"/>
  </si>
  <si>
    <t>MEXICO</t>
    <phoneticPr fontId="18"/>
  </si>
  <si>
    <t>BRAZIL</t>
    <phoneticPr fontId="18"/>
  </si>
  <si>
    <t>GUATEMALA</t>
    <phoneticPr fontId="18"/>
  </si>
  <si>
    <t>PANAMA</t>
    <phoneticPr fontId="18"/>
  </si>
  <si>
    <t>CHILE</t>
    <phoneticPr fontId="18"/>
  </si>
  <si>
    <t>COSTA RICA</t>
    <phoneticPr fontId="18"/>
  </si>
  <si>
    <t>PERU</t>
    <phoneticPr fontId="18"/>
  </si>
  <si>
    <t>COLOMBIA</t>
    <phoneticPr fontId="18"/>
  </si>
  <si>
    <t>TURKEY</t>
    <phoneticPr fontId="18"/>
  </si>
  <si>
    <t>MANZANILLO</t>
    <phoneticPr fontId="18"/>
  </si>
  <si>
    <t>SANTOS</t>
    <phoneticPr fontId="18"/>
  </si>
  <si>
    <t>GUATEMALA CITY</t>
    <phoneticPr fontId="18"/>
  </si>
  <si>
    <t>COLON FREE ZONE</t>
    <phoneticPr fontId="18"/>
  </si>
  <si>
    <t>VALPARAISO</t>
    <phoneticPr fontId="18"/>
  </si>
  <si>
    <t>SAN JOSE</t>
    <phoneticPr fontId="18"/>
  </si>
  <si>
    <t>CALLAO</t>
    <phoneticPr fontId="18"/>
  </si>
  <si>
    <t>BUENAVENTURA</t>
    <phoneticPr fontId="18"/>
  </si>
  <si>
    <t>YARIMCA</t>
    <phoneticPr fontId="18"/>
  </si>
  <si>
    <t>AMBARLI</t>
    <phoneticPr fontId="18"/>
  </si>
  <si>
    <t>**SHIMIZU CFS CUT日が2023/04より定曜日に変更となります</t>
    <rPh sb="17" eb="18">
      <t>ビ</t>
    </rPh>
    <rPh sb="28" eb="29">
      <t>テイ</t>
    </rPh>
    <rPh sb="29" eb="31">
      <t>ヨウビ</t>
    </rPh>
    <rPh sb="32" eb="34">
      <t>ヘンコウ</t>
    </rPh>
    <phoneticPr fontId="18"/>
  </si>
  <si>
    <t>SEE NZ SCHE</t>
    <phoneticPr fontId="18"/>
  </si>
  <si>
    <t>*BRISBANE向けにつきましては全積地SINGAPORE経由サービスとなります。SINGAPORE向けのスケジュールをご参照ください。</t>
  </si>
  <si>
    <r>
      <rPr>
        <b/>
        <sz val="16"/>
        <color rgb="FFFF0000"/>
        <rFont val="ＭＳ Ｐゴシック"/>
        <family val="3"/>
        <charset val="128"/>
      </rPr>
      <t>※)</t>
    </r>
    <r>
      <rPr>
        <sz val="16"/>
        <color rgb="FFFF0000"/>
        <rFont val="ＭＳ Ｐゴシック"/>
        <family val="3"/>
        <charset val="128"/>
      </rPr>
      <t xml:space="preserve"> </t>
    </r>
    <r>
      <rPr>
        <b/>
        <sz val="16"/>
        <color rgb="FFFF0000"/>
        <rFont val="ＭＳ Ｐゴシック"/>
        <family val="3"/>
        <charset val="128"/>
      </rPr>
      <t>食品取扱可</t>
    </r>
    <r>
      <rPr>
        <sz val="16"/>
        <rFont val="ＭＳ Ｐゴシック"/>
        <family val="3"/>
        <charset val="128"/>
      </rPr>
      <t>; 豪州向けスペースひっ迫のため、危険品の取り扱いなしになります。</t>
    </r>
    <r>
      <rPr>
        <sz val="16"/>
        <color rgb="FFFF0000"/>
        <rFont val="ＭＳ Ｐゴシック"/>
        <family val="3"/>
        <charset val="128"/>
      </rPr>
      <t/>
    </r>
    <rPh sb="10" eb="13">
      <t>ゴウシュウム</t>
    </rPh>
    <rPh sb="20" eb="21">
      <t>パク</t>
    </rPh>
    <rPh sb="25" eb="27">
      <t>キケン</t>
    </rPh>
    <rPh sb="27" eb="28">
      <t>ヒン</t>
    </rPh>
    <rPh sb="29" eb="30">
      <t>ト</t>
    </rPh>
    <rPh sb="31" eb="32">
      <t>アツカ</t>
    </rPh>
    <phoneticPr fontId="18"/>
  </si>
  <si>
    <r>
      <rPr>
        <b/>
        <sz val="18"/>
        <color theme="8"/>
        <rFont val="ＭＳ Ｐゴシック"/>
        <family val="3"/>
        <charset val="128"/>
      </rPr>
      <t>★</t>
    </r>
    <r>
      <rPr>
        <b/>
        <sz val="18"/>
        <color rgb="FFFF0000"/>
        <rFont val="ＭＳ Ｐゴシック"/>
        <family val="3"/>
        <charset val="128"/>
      </rPr>
      <t>) 危険品積載可</t>
    </r>
    <r>
      <rPr>
        <b/>
        <sz val="18"/>
        <rFont val="ＭＳ Ｐゴシック"/>
        <family val="3"/>
        <charset val="128"/>
      </rPr>
      <t>;</t>
    </r>
    <r>
      <rPr>
        <sz val="18"/>
        <rFont val="ＭＳ Ｐゴシック"/>
        <family val="3"/>
        <charset val="128"/>
      </rPr>
      <t>豪州向けスペースひっ迫のため、食品の取り扱いなしになります。</t>
    </r>
    <rPh sb="6" eb="8">
      <t>セキサイ</t>
    </rPh>
    <rPh sb="10" eb="12">
      <t>ゴウシュウ</t>
    </rPh>
    <rPh sb="12" eb="13">
      <t>ム</t>
    </rPh>
    <rPh sb="20" eb="21">
      <t>パク</t>
    </rPh>
    <rPh sb="25" eb="27">
      <t>ショクヒン</t>
    </rPh>
    <rPh sb="28" eb="29">
      <t>ト</t>
    </rPh>
    <rPh sb="30" eb="31">
      <t>アツカ</t>
    </rPh>
    <phoneticPr fontId="18"/>
  </si>
  <si>
    <t>*BOOKINGの際、重量物、2m以上の長尺物、及び条件付貨物（段積み不可など）に関しては、必ずお知らせください。</t>
    <rPh sb="9" eb="10">
      <t>サイ</t>
    </rPh>
    <rPh sb="11" eb="13">
      <t>ジュウリョウ</t>
    </rPh>
    <rPh sb="13" eb="14">
      <t>ブツ</t>
    </rPh>
    <rPh sb="17" eb="19">
      <t>イジョウ</t>
    </rPh>
    <rPh sb="20" eb="21">
      <t>チョウ</t>
    </rPh>
    <rPh sb="21" eb="22">
      <t>シャク</t>
    </rPh>
    <rPh sb="22" eb="23">
      <t>ブツ</t>
    </rPh>
    <rPh sb="24" eb="25">
      <t>オヨ</t>
    </rPh>
    <rPh sb="26" eb="29">
      <t>ジョウケンツキ</t>
    </rPh>
    <rPh sb="29" eb="31">
      <t>カモツ</t>
    </rPh>
    <rPh sb="32" eb="33">
      <t>ダン</t>
    </rPh>
    <rPh sb="33" eb="34">
      <t>ヅ</t>
    </rPh>
    <rPh sb="35" eb="37">
      <t>フカ</t>
    </rPh>
    <rPh sb="41" eb="42">
      <t>カン</t>
    </rPh>
    <phoneticPr fontId="18"/>
  </si>
  <si>
    <t>SHIMIZU CFS CUT日が2023/04/11より毎週火に変更となります。</t>
    <rPh sb="15" eb="16">
      <t>ビ</t>
    </rPh>
    <rPh sb="29" eb="31">
      <t>マイシュウ</t>
    </rPh>
    <rPh sb="31" eb="32">
      <t>カ</t>
    </rPh>
    <rPh sb="33" eb="35">
      <t>ヘンコウ</t>
    </rPh>
    <phoneticPr fontId="18"/>
  </si>
  <si>
    <t>SHIMIZU CFS CUT日が2023/04/11より毎週火に変更となります。</t>
  </si>
  <si>
    <t>※SHIMIZU受けのCFS CUT日が毎週火曜日の週1便となりました。</t>
  </si>
  <si>
    <t>*引っ越し貨物(PERSONAL&amp;HOUSE HOLDGOODS)はTOKYO LOADING LAX/LGB経由の本船にてお引き受けいたします。</t>
    <phoneticPr fontId="18"/>
  </si>
  <si>
    <t>VESSEL</t>
    <phoneticPr fontId="18"/>
  </si>
  <si>
    <t>VOY</t>
    <phoneticPr fontId="18"/>
  </si>
  <si>
    <t>ETD</t>
    <phoneticPr fontId="18"/>
  </si>
  <si>
    <t>CUT</t>
    <phoneticPr fontId="18"/>
  </si>
  <si>
    <t>LAX</t>
    <phoneticPr fontId="18"/>
  </si>
  <si>
    <t>DEST.A</t>
    <phoneticPr fontId="18"/>
  </si>
  <si>
    <t>DEST.B</t>
    <phoneticPr fontId="18"/>
  </si>
  <si>
    <t>DEST.C</t>
    <phoneticPr fontId="18"/>
  </si>
  <si>
    <t>DEST.D</t>
    <phoneticPr fontId="18"/>
  </si>
  <si>
    <t>DEST.E</t>
    <phoneticPr fontId="18"/>
  </si>
  <si>
    <t>DEST.F</t>
    <phoneticPr fontId="18"/>
  </si>
  <si>
    <t>DEST.G</t>
    <phoneticPr fontId="18"/>
  </si>
  <si>
    <t>KOBE</t>
    <phoneticPr fontId="18"/>
  </si>
  <si>
    <t>OSA</t>
    <phoneticPr fontId="18"/>
  </si>
  <si>
    <t>KOB</t>
    <phoneticPr fontId="18"/>
  </si>
  <si>
    <t>NAGOYA</t>
    <phoneticPr fontId="18"/>
  </si>
  <si>
    <t>NGO</t>
    <phoneticPr fontId="18"/>
  </si>
  <si>
    <t>TOKYO</t>
    <phoneticPr fontId="18"/>
  </si>
  <si>
    <t>SMZ</t>
    <phoneticPr fontId="18"/>
  </si>
  <si>
    <t>YOK</t>
    <phoneticPr fontId="18"/>
  </si>
  <si>
    <t>TYO</t>
    <phoneticPr fontId="18"/>
  </si>
  <si>
    <t>Transit Time&gt;&gt;&gt;</t>
    <phoneticPr fontId="18"/>
  </si>
  <si>
    <t>&lt;-3&gt;</t>
    <phoneticPr fontId="18"/>
  </si>
  <si>
    <t>&lt;-2&gt;</t>
    <phoneticPr fontId="18"/>
  </si>
  <si>
    <t>&lt;0&gt;</t>
    <phoneticPr fontId="18"/>
  </si>
  <si>
    <t>&lt;10&gt;</t>
    <phoneticPr fontId="18"/>
  </si>
  <si>
    <t>&lt;19&gt;</t>
    <phoneticPr fontId="18"/>
  </si>
  <si>
    <t>&lt;21&gt;</t>
    <phoneticPr fontId="18"/>
  </si>
  <si>
    <t>Transit Time(NAGOYA)&gt;&gt;&gt;</t>
    <phoneticPr fontId="18"/>
  </si>
  <si>
    <t>2023年4/20船よりSMZ CFS CUTを定曜日に変更します</t>
    <phoneticPr fontId="18"/>
  </si>
  <si>
    <t>#2023年 4/23船からSMZ CFS CUT日を定曜日に変更します</t>
    <rPh sb="5" eb="6">
      <t>ネン</t>
    </rPh>
    <rPh sb="11" eb="12">
      <t>フネ</t>
    </rPh>
    <rPh sb="25" eb="26">
      <t>ビ</t>
    </rPh>
    <rPh sb="27" eb="28">
      <t>テイ</t>
    </rPh>
    <rPh sb="28" eb="30">
      <t>ヨウビ</t>
    </rPh>
    <rPh sb="31" eb="33">
      <t>ヘンコウ</t>
    </rPh>
    <phoneticPr fontId="18"/>
  </si>
  <si>
    <t>(*1) 4/1/2023より、SHIMIZU CFS CUT日を定曜日＝火曜日に変更いたします。ご手配の際はご注意ください。</t>
    <rPh sb="37" eb="40">
      <t>カヨウビ</t>
    </rPh>
    <rPh sb="50" eb="52">
      <t>テハイ</t>
    </rPh>
    <rPh sb="53" eb="54">
      <t>サイ</t>
    </rPh>
    <rPh sb="56" eb="58">
      <t>チュウイ</t>
    </rPh>
    <phoneticPr fontId="18"/>
  </si>
  <si>
    <t>PEGASUS PACER</t>
  </si>
  <si>
    <r>
      <t>OOCL CHARLESTON</t>
    </r>
    <r>
      <rPr>
        <b/>
        <sz val="18"/>
        <color theme="8"/>
        <rFont val="ＭＳ Ｐゴシック"/>
        <family val="3"/>
        <charset val="128"/>
      </rPr>
      <t>★</t>
    </r>
  </si>
  <si>
    <r>
      <t>OOCL NEW ZEALAND</t>
    </r>
    <r>
      <rPr>
        <b/>
        <sz val="18"/>
        <color rgb="FFFF0000"/>
        <rFont val="ＭＳ Ｐゴシック"/>
        <family val="3"/>
        <charset val="128"/>
      </rPr>
      <t>※</t>
    </r>
  </si>
  <si>
    <t>**SHIMIZU CFS CUT日が2023/04/11より定曜日に変更となりました。</t>
  </si>
  <si>
    <t>TUE</t>
    <phoneticPr fontId="18"/>
  </si>
  <si>
    <t>**SHIMIZU CFS CUT日が2023/04/11より定曜日に変更となりました。</t>
    <phoneticPr fontId="18"/>
  </si>
  <si>
    <t>NAVIOS VERANO</t>
    <phoneticPr fontId="18"/>
  </si>
  <si>
    <t xml:space="preserve">TEL：06-6226-2938　　FAX：06-6203-7565   </t>
    <phoneticPr fontId="18"/>
  </si>
  <si>
    <t>e-mail: jpnexpdoc@vanguardlogistics.com</t>
  </si>
  <si>
    <t xml:space="preserve">  (EXCEL形式でいただけますと幸甚です。)</t>
  </si>
  <si>
    <t>D/R受信専用アドレス</t>
  </si>
  <si>
    <t>※必ずBOOKING#を件名にご入力下さい。</t>
  </si>
  <si>
    <t>ヴァンガ－ド・ロジスティックス・サ－ヴィセス日本（株）</t>
    <phoneticPr fontId="18"/>
  </si>
  <si>
    <t>*D/Rを作成されましたら、弊社へもご送付をお願い致します。</t>
    <phoneticPr fontId="18"/>
  </si>
  <si>
    <t>ヴァンガ－ド・ロジスティックス・サ－ヴィセス日本（株）</t>
    <phoneticPr fontId="18"/>
  </si>
  <si>
    <t xml:space="preserve"> (EXCEL形式でいただけますと幸甚です。)</t>
    <phoneticPr fontId="18"/>
  </si>
  <si>
    <t>ETA
HONG KONG</t>
  </si>
  <si>
    <r>
      <rPr>
        <sz val="11"/>
        <rFont val="ＭＳ Ｐゴシック"/>
        <family val="3"/>
        <charset val="128"/>
      </rPr>
      <t>*</t>
    </r>
    <r>
      <rPr>
        <b/>
        <i/>
        <u/>
        <sz val="11"/>
        <color rgb="FFFF0000"/>
        <rFont val="ＭＳ Ｐゴシック"/>
        <family val="3"/>
        <charset val="128"/>
      </rPr>
      <t>斜字体</t>
    </r>
    <r>
      <rPr>
        <b/>
        <sz val="11"/>
        <rFont val="ＭＳ Ｐゴシック"/>
        <family val="3"/>
        <charset val="128"/>
      </rPr>
      <t xml:space="preserve"> </t>
    </r>
    <r>
      <rPr>
        <sz val="11"/>
        <rFont val="ＭＳ Ｐゴシック"/>
        <family val="3"/>
        <charset val="128"/>
      </rPr>
      <t>はCUT日が通常より早くなります。</t>
    </r>
    <rPh sb="1" eb="2">
      <t>シャ</t>
    </rPh>
    <rPh sb="2" eb="4">
      <t>ジタイ</t>
    </rPh>
    <rPh sb="9" eb="10">
      <t>ビ</t>
    </rPh>
    <rPh sb="11" eb="13">
      <t>ツウジョウ</t>
    </rPh>
    <rPh sb="15" eb="16">
      <t>ハヤ</t>
    </rPh>
    <phoneticPr fontId="18"/>
  </si>
  <si>
    <t>*D/Rを作成されましたら、弊社へもご送付をお願い致します。</t>
  </si>
  <si>
    <t>接続船の遅れによりETAも変更する場合がありますので、詳細なスケジュールにつきましてはお問い合わせ下さい。</t>
    <phoneticPr fontId="18"/>
  </si>
  <si>
    <t>*BOOKINGの際、重量物、長尺物、及び条件付貨物（段積み不可など）</t>
    <rPh sb="9" eb="10">
      <t>サイ</t>
    </rPh>
    <rPh sb="11" eb="13">
      <t>ジュウリョウ</t>
    </rPh>
    <rPh sb="13" eb="14">
      <t>ブツ</t>
    </rPh>
    <rPh sb="15" eb="16">
      <t>チョウ</t>
    </rPh>
    <rPh sb="16" eb="17">
      <t>シャク</t>
    </rPh>
    <rPh sb="17" eb="18">
      <t>ブツ</t>
    </rPh>
    <rPh sb="19" eb="20">
      <t>オヨ</t>
    </rPh>
    <rPh sb="21" eb="24">
      <t>ジョウケンツキ</t>
    </rPh>
    <rPh sb="24" eb="26">
      <t>カモツ</t>
    </rPh>
    <rPh sb="27" eb="28">
      <t>ダン</t>
    </rPh>
    <rPh sb="28" eb="29">
      <t>ヅ</t>
    </rPh>
    <rPh sb="30" eb="32">
      <t>フカ</t>
    </rPh>
    <phoneticPr fontId="18"/>
  </si>
  <si>
    <t>　に関しては、必ずお知らせください。お引き受けの難しい場合もございます。</t>
    <rPh sb="19" eb="20">
      <t>ヒ</t>
    </rPh>
    <rPh sb="21" eb="22">
      <t>ウ</t>
    </rPh>
    <rPh sb="24" eb="25">
      <t>ムズカ</t>
    </rPh>
    <rPh sb="27" eb="29">
      <t>バアイ</t>
    </rPh>
    <phoneticPr fontId="18"/>
  </si>
  <si>
    <t>*D/Rを作成されましたら、弊社へもご送付をお願い致します。  (EXCEL形式でいただけますと幸甚です。)</t>
    <phoneticPr fontId="18"/>
  </si>
  <si>
    <t>*D/Rを作成されましたら、弊社へもご送付をお願い致します。 (EXCEL形式でいただけますと幸甚です。)</t>
    <phoneticPr fontId="18"/>
  </si>
  <si>
    <t>FUZHOU</t>
  </si>
  <si>
    <t>NINGBO</t>
  </si>
  <si>
    <t>SHENZHEN</t>
  </si>
  <si>
    <t>MACAU</t>
  </si>
  <si>
    <t>JIANG MEN</t>
  </si>
  <si>
    <t>HUANGPU, LIAN HUA SHAN</t>
  </si>
  <si>
    <t>JIAOXIN</t>
  </si>
  <si>
    <t>NANSHA</t>
  </si>
  <si>
    <t>SANSHAN</t>
  </si>
  <si>
    <t>XIAMEN</t>
  </si>
  <si>
    <t>HUANGPU, LIAN HUA SHAN</t>
    <phoneticPr fontId="18"/>
  </si>
  <si>
    <t>HENG HUI 5</t>
    <phoneticPr fontId="18"/>
  </si>
  <si>
    <r>
      <t>※</t>
    </r>
    <r>
      <rPr>
        <b/>
        <i/>
        <u/>
        <sz val="11"/>
        <color rgb="FFFF0000"/>
        <rFont val="ＭＳ Ｐゴシック"/>
        <family val="3"/>
        <charset val="128"/>
      </rPr>
      <t>斜字体</t>
    </r>
    <r>
      <rPr>
        <sz val="11"/>
        <color rgb="FFFF0000"/>
        <rFont val="ＭＳ Ｐゴシック"/>
        <family val="3"/>
        <charset val="128"/>
      </rPr>
      <t>はCUT日が変更になっております。ご注意ください。</t>
    </r>
    <rPh sb="22" eb="24">
      <t>チュウイ</t>
    </rPh>
    <phoneticPr fontId="18"/>
  </si>
  <si>
    <t>WAN HAI 327</t>
  </si>
  <si>
    <t>SEASPAN KYOTO</t>
    <phoneticPr fontId="18"/>
  </si>
  <si>
    <t>PACIFIC BUSAN</t>
  </si>
  <si>
    <t>LCL CONSOLIDATION SERVICE FOR SOUTH CHINA &amp; PEARL RIVER DELTA VIA HONG KONG (KOB)</t>
    <phoneticPr fontId="18"/>
  </si>
  <si>
    <t>LCL CONSOLIDATION SERVICE FOR SOUTH CHINA &amp; PEARL RIVER DELTA VIA HONG KONG (TYO)</t>
    <phoneticPr fontId="18"/>
  </si>
  <si>
    <r>
      <t>1)</t>
    </r>
    <r>
      <rPr>
        <b/>
        <sz val="11"/>
        <rFont val="ＭＳ Ｐゴシック"/>
        <family val="3"/>
        <charset val="128"/>
      </rPr>
      <t>同じ接続船になり、着日が同じとなります。</t>
    </r>
    <rPh sb="2" eb="3">
      <t>オナ</t>
    </rPh>
    <rPh sb="4" eb="6">
      <t>セツゾク</t>
    </rPh>
    <rPh sb="6" eb="7">
      <t>セン</t>
    </rPh>
    <rPh sb="11" eb="13">
      <t>チャクビ</t>
    </rPh>
    <rPh sb="14" eb="15">
      <t>オナ</t>
    </rPh>
    <phoneticPr fontId="18"/>
  </si>
  <si>
    <t>JAKARTA EXPRESS</t>
    <phoneticPr fontId="18"/>
  </si>
  <si>
    <t>CNC LION</t>
    <phoneticPr fontId="18"/>
  </si>
  <si>
    <t>-</t>
    <phoneticPr fontId="18"/>
  </si>
  <si>
    <r>
      <rPr>
        <sz val="11"/>
        <rFont val="ＭＳ Ｐゴシック"/>
        <family val="3"/>
        <charset val="128"/>
      </rPr>
      <t>*</t>
    </r>
    <r>
      <rPr>
        <b/>
        <i/>
        <u/>
        <sz val="11"/>
        <color indexed="10"/>
        <rFont val="ＭＳ Ｐゴシック"/>
        <family val="3"/>
        <charset val="128"/>
      </rPr>
      <t>斜字体</t>
    </r>
    <r>
      <rPr>
        <b/>
        <sz val="11"/>
        <color indexed="10"/>
        <rFont val="ＭＳ Ｐゴシック"/>
        <family val="3"/>
        <charset val="128"/>
      </rPr>
      <t xml:space="preserve"> </t>
    </r>
    <r>
      <rPr>
        <sz val="11"/>
        <rFont val="ＭＳ Ｐゴシック"/>
        <family val="3"/>
        <charset val="128"/>
      </rPr>
      <t>はCUT日が通常より早くなります。</t>
    </r>
    <phoneticPr fontId="18"/>
  </si>
  <si>
    <t>山九　本牧埠頭D-CFS2号　（NACCS: 2EJT3)</t>
    <phoneticPr fontId="18"/>
  </si>
  <si>
    <t>* NO SERVICE</t>
  </si>
  <si>
    <t>2353W</t>
  </si>
  <si>
    <t>2356W</t>
  </si>
  <si>
    <t>2346W</t>
  </si>
  <si>
    <t>2347W</t>
  </si>
  <si>
    <t>2359W</t>
  </si>
  <si>
    <t>2360W</t>
  </si>
  <si>
    <t>2349W</t>
  </si>
  <si>
    <t>2350W</t>
  </si>
  <si>
    <t>2362W</t>
  </si>
  <si>
    <t>2363W</t>
  </si>
  <si>
    <t>2352W</t>
  </si>
  <si>
    <t>AS SOPHIA</t>
  </si>
  <si>
    <t>11/29</t>
  </si>
  <si>
    <t>TORRES STRAIT</t>
  </si>
  <si>
    <t>347</t>
  </si>
  <si>
    <t xml:space="preserve">ASIAN ACE </t>
  </si>
  <si>
    <t>348</t>
  </si>
  <si>
    <t xml:space="preserve">3RD FLOOR, CREATORS BLDG. </t>
    <phoneticPr fontId="18"/>
  </si>
  <si>
    <t>2-2-27, KITAHORIE,NISHI-KU,</t>
    <phoneticPr fontId="18"/>
  </si>
  <si>
    <t>OSAKA 550-0014</t>
    <phoneticPr fontId="18"/>
  </si>
  <si>
    <t>TEL：06-6978-8727　　FAX：06-6978-8728</t>
    <phoneticPr fontId="18"/>
  </si>
  <si>
    <t>BANGKOK BRIDGE</t>
    <phoneticPr fontId="18"/>
  </si>
  <si>
    <t>177S</t>
    <phoneticPr fontId="18"/>
  </si>
  <si>
    <t>0IZFTS1NC</t>
  </si>
  <si>
    <t>094W</t>
    <phoneticPr fontId="18"/>
  </si>
  <si>
    <t>075S</t>
    <phoneticPr fontId="18"/>
  </si>
  <si>
    <t>0IZFVS1NC</t>
    <phoneticPr fontId="18"/>
  </si>
  <si>
    <t>076W</t>
    <phoneticPr fontId="18"/>
  </si>
  <si>
    <t>072S</t>
    <phoneticPr fontId="18"/>
  </si>
  <si>
    <t>0IZFXS1NC</t>
    <phoneticPr fontId="18"/>
  </si>
  <si>
    <t>105S</t>
    <phoneticPr fontId="18"/>
  </si>
  <si>
    <t>0IZFZS1NC</t>
    <phoneticPr fontId="18"/>
  </si>
  <si>
    <t>048W</t>
    <phoneticPr fontId="18"/>
  </si>
  <si>
    <t>0IZFTS1NC</t>
    <phoneticPr fontId="18"/>
  </si>
  <si>
    <t>OOCL NAGOYA</t>
    <phoneticPr fontId="18"/>
  </si>
  <si>
    <t>192S</t>
    <phoneticPr fontId="18"/>
  </si>
  <si>
    <t>-</t>
    <phoneticPr fontId="18"/>
  </si>
  <si>
    <t>OOCL DALIAN</t>
    <phoneticPr fontId="18"/>
  </si>
  <si>
    <t>S691</t>
    <phoneticPr fontId="18"/>
  </si>
  <si>
    <r>
      <rPr>
        <b/>
        <sz val="12"/>
        <rFont val="ＭＳ Ｐゴシック"/>
        <family val="3"/>
        <charset val="128"/>
      </rPr>
      <t>**</t>
    </r>
    <r>
      <rPr>
        <sz val="12"/>
        <rFont val="ＭＳ Ｐゴシック"/>
        <family val="3"/>
        <charset val="128"/>
      </rPr>
      <t xml:space="preserve"> </t>
    </r>
    <r>
      <rPr>
        <strike/>
        <sz val="12"/>
        <rFont val="ＭＳ Ｐゴシック"/>
        <family val="3"/>
        <charset val="128"/>
      </rPr>
      <t>OOCL AUSTRALIA</t>
    </r>
    <phoneticPr fontId="18"/>
  </si>
  <si>
    <t>244S</t>
    <phoneticPr fontId="18"/>
  </si>
  <si>
    <t>WAN HAI 510</t>
    <phoneticPr fontId="18"/>
  </si>
  <si>
    <t>S172</t>
    <phoneticPr fontId="18"/>
  </si>
  <si>
    <t xml:space="preserve">OOCL LE HAVRE </t>
    <phoneticPr fontId="18"/>
  </si>
  <si>
    <t>175S</t>
    <phoneticPr fontId="18"/>
  </si>
  <si>
    <t>193S</t>
    <phoneticPr fontId="18"/>
  </si>
  <si>
    <t>WAN HAI 506</t>
    <phoneticPr fontId="18"/>
  </si>
  <si>
    <t>S226</t>
    <phoneticPr fontId="18"/>
  </si>
  <si>
    <t>OOCL AUSTRALIA</t>
    <phoneticPr fontId="18"/>
  </si>
  <si>
    <t>245S</t>
    <phoneticPr fontId="18"/>
  </si>
  <si>
    <t>S692</t>
    <phoneticPr fontId="18"/>
  </si>
  <si>
    <t>176S</t>
    <phoneticPr fontId="18"/>
  </si>
  <si>
    <t>S173</t>
    <phoneticPr fontId="18"/>
  </si>
  <si>
    <t>194S</t>
    <phoneticPr fontId="18"/>
  </si>
  <si>
    <t>WAN HAI 523</t>
    <phoneticPr fontId="18"/>
  </si>
  <si>
    <t>S023</t>
    <phoneticPr fontId="18"/>
  </si>
  <si>
    <t>246S</t>
    <phoneticPr fontId="18"/>
  </si>
  <si>
    <t>** OOCL AUSTRALIA 244S　抜港のためNO SERVICE (11/7)</t>
    <rPh sb="23" eb="25">
      <t>バッコウ</t>
    </rPh>
    <phoneticPr fontId="18"/>
  </si>
  <si>
    <t>WAN HAI 523</t>
    <phoneticPr fontId="18"/>
  </si>
  <si>
    <t>S023</t>
    <phoneticPr fontId="18"/>
  </si>
  <si>
    <t>OOCL NAGOYA</t>
    <phoneticPr fontId="18"/>
  </si>
  <si>
    <t>192S</t>
    <phoneticPr fontId="18"/>
  </si>
  <si>
    <t>-</t>
    <phoneticPr fontId="18"/>
  </si>
  <si>
    <t>OOCL AUSTRALIA</t>
    <phoneticPr fontId="18"/>
  </si>
  <si>
    <t>244S</t>
    <phoneticPr fontId="18"/>
  </si>
  <si>
    <t>OOCL LE HAVRE</t>
    <phoneticPr fontId="18"/>
  </si>
  <si>
    <t>175S</t>
    <phoneticPr fontId="18"/>
  </si>
  <si>
    <t>193S</t>
    <phoneticPr fontId="18"/>
  </si>
  <si>
    <t>245S</t>
    <phoneticPr fontId="18"/>
  </si>
  <si>
    <t>176S</t>
    <phoneticPr fontId="18"/>
  </si>
  <si>
    <t>194S</t>
    <phoneticPr fontId="18"/>
  </si>
  <si>
    <t>ONE HANOI</t>
    <phoneticPr fontId="18"/>
  </si>
  <si>
    <t>048E</t>
    <phoneticPr fontId="18"/>
  </si>
  <si>
    <t>-</t>
    <phoneticPr fontId="18"/>
  </si>
  <si>
    <t xml:space="preserve">ONE HONOLULU </t>
    <phoneticPr fontId="18"/>
  </si>
  <si>
    <t>220E</t>
    <phoneticPr fontId="18"/>
  </si>
  <si>
    <t>ONE HAMMERSMITH</t>
    <phoneticPr fontId="18"/>
  </si>
  <si>
    <t>081E</t>
    <phoneticPr fontId="18"/>
  </si>
  <si>
    <t>NYK OCEANUS</t>
    <phoneticPr fontId="18"/>
  </si>
  <si>
    <t>074E</t>
    <phoneticPr fontId="18"/>
  </si>
  <si>
    <t>ONE HANNOVER</t>
    <phoneticPr fontId="18"/>
  </si>
  <si>
    <t>093E</t>
    <phoneticPr fontId="18"/>
  </si>
  <si>
    <t>NYK ORION</t>
    <phoneticPr fontId="18"/>
  </si>
  <si>
    <t>075E</t>
    <phoneticPr fontId="18"/>
  </si>
  <si>
    <t>ONE HAMBURG</t>
    <phoneticPr fontId="18"/>
  </si>
  <si>
    <t>077E</t>
    <phoneticPr fontId="18"/>
  </si>
  <si>
    <t>-</t>
    <phoneticPr fontId="18"/>
  </si>
  <si>
    <t>ONE OLYMPUS</t>
    <phoneticPr fontId="18"/>
  </si>
  <si>
    <t>073E</t>
    <phoneticPr fontId="18"/>
  </si>
  <si>
    <t>*SUBJECT TO CHANGE WITH OR WITHOUT NOTICE</t>
    <phoneticPr fontId="18"/>
  </si>
  <si>
    <t>-</t>
    <phoneticPr fontId="18"/>
  </si>
  <si>
    <t>年始のスケジュールは、船会社のサービスが決定次第更新致します。</t>
    <phoneticPr fontId="18"/>
  </si>
  <si>
    <t>-</t>
    <phoneticPr fontId="18"/>
  </si>
  <si>
    <t>年始のスケジュールは、船会社のサービスが決定次第更新致します。</t>
    <phoneticPr fontId="18"/>
  </si>
  <si>
    <t>2365W</t>
  </si>
  <si>
    <t>2366W</t>
  </si>
  <si>
    <t>2355W</t>
  </si>
  <si>
    <t>2368W</t>
  </si>
  <si>
    <t>2358W</t>
  </si>
  <si>
    <t>2401W</t>
  </si>
  <si>
    <t>VESSEL</t>
    <phoneticPr fontId="18"/>
  </si>
  <si>
    <t>VOY</t>
    <phoneticPr fontId="18"/>
  </si>
  <si>
    <t>ETD</t>
    <phoneticPr fontId="18"/>
  </si>
  <si>
    <t>CUT</t>
    <phoneticPr fontId="18"/>
  </si>
  <si>
    <t>ETA PUS</t>
    <phoneticPr fontId="18"/>
  </si>
  <si>
    <t>LAX</t>
    <phoneticPr fontId="18"/>
  </si>
  <si>
    <t>LGB</t>
    <phoneticPr fontId="18"/>
  </si>
  <si>
    <t>TOKYO</t>
    <phoneticPr fontId="18"/>
  </si>
  <si>
    <t>SMZ</t>
    <phoneticPr fontId="18"/>
  </si>
  <si>
    <t>ETD PUS</t>
    <phoneticPr fontId="18"/>
  </si>
  <si>
    <t>&lt;21&gt;</t>
    <phoneticPr fontId="18"/>
  </si>
  <si>
    <t>Transit Time(NAGOYA)&gt;&gt;&gt;</t>
    <phoneticPr fontId="18"/>
  </si>
  <si>
    <t>&lt;10&gt;</t>
    <phoneticPr fontId="18"/>
  </si>
  <si>
    <t>&lt;19&gt;</t>
    <phoneticPr fontId="18"/>
  </si>
  <si>
    <t>ONE HANOI</t>
    <phoneticPr fontId="18"/>
  </si>
  <si>
    <t>048E</t>
    <phoneticPr fontId="18"/>
  </si>
  <si>
    <t>-</t>
    <phoneticPr fontId="18"/>
  </si>
  <si>
    <t>31</t>
    <phoneticPr fontId="18"/>
  </si>
  <si>
    <t>---</t>
    <phoneticPr fontId="18"/>
  </si>
  <si>
    <t>ONE HONOLULU</t>
    <phoneticPr fontId="18"/>
  </si>
  <si>
    <t>220E</t>
    <phoneticPr fontId="18"/>
  </si>
  <si>
    <t>ONE HAMMERSMITH</t>
    <phoneticPr fontId="18"/>
  </si>
  <si>
    <t>081E</t>
    <phoneticPr fontId="18"/>
  </si>
  <si>
    <t>NYK OCEANUS</t>
    <phoneticPr fontId="18"/>
  </si>
  <si>
    <t>074E</t>
    <phoneticPr fontId="18"/>
  </si>
  <si>
    <t>31</t>
    <phoneticPr fontId="18"/>
  </si>
  <si>
    <t>ONE HANNOVER</t>
    <phoneticPr fontId="18"/>
  </si>
  <si>
    <t>093E</t>
    <phoneticPr fontId="18"/>
  </si>
  <si>
    <t>NYK ORION</t>
    <phoneticPr fontId="18"/>
  </si>
  <si>
    <t>075E</t>
    <phoneticPr fontId="18"/>
  </si>
  <si>
    <t>ONE HAMBURG</t>
    <phoneticPr fontId="18"/>
  </si>
  <si>
    <t>077E</t>
    <phoneticPr fontId="18"/>
  </si>
  <si>
    <t>NO SERVICE</t>
    <phoneticPr fontId="18"/>
  </si>
  <si>
    <t>TBA</t>
    <phoneticPr fontId="18"/>
  </si>
  <si>
    <t>TEL：06-6978-8727　　FAX：06-6978-8728</t>
    <phoneticPr fontId="18"/>
  </si>
  <si>
    <t>OOCL NEW ZEALAND※</t>
  </si>
  <si>
    <t>お客様にはご迷惑お掛けしますが、何卒ご理解賜りますようお願い申し上げます。</t>
  </si>
  <si>
    <t xml:space="preserve"> *BOOKINGの際、長尺/重量物/背高/段積不可/裸梱包/ など、及び条件付貨物（段積み不可など）に関しては、</t>
  </si>
  <si>
    <t xml:space="preserve">  必ずお知らせください。お引き受けできない場合もございます。
(単体の重さ2t以上、長さ2m以上、高さ2m以上など)</t>
  </si>
  <si>
    <t xml:space="preserve"> *送り状にはブッキングナンバー、個数、仕向け地、通関業者名、MARK、VLS扱いの旨を明記願います。</t>
  </si>
  <si>
    <t>VESSEL</t>
    <phoneticPr fontId="18"/>
  </si>
  <si>
    <t>VOY</t>
    <phoneticPr fontId="18"/>
  </si>
  <si>
    <t>ETD
YOKOHAMA</t>
    <phoneticPr fontId="18"/>
  </si>
  <si>
    <t>CUT</t>
    <phoneticPr fontId="18"/>
  </si>
  <si>
    <t>ETA</t>
    <phoneticPr fontId="18"/>
  </si>
  <si>
    <t>YOK</t>
    <phoneticPr fontId="18"/>
  </si>
  <si>
    <t>TYO</t>
    <phoneticPr fontId="18"/>
  </si>
  <si>
    <t>SMZ</t>
    <phoneticPr fontId="18"/>
  </si>
  <si>
    <t>MANZANILLO</t>
    <phoneticPr fontId="18"/>
  </si>
  <si>
    <t>Transit Time&gt;&gt;&gt;</t>
    <phoneticPr fontId="18"/>
  </si>
  <si>
    <t>THU</t>
    <phoneticPr fontId="18"/>
  </si>
  <si>
    <t>FRI</t>
    <phoneticPr fontId="18"/>
  </si>
  <si>
    <t>TUE(*1)</t>
    <phoneticPr fontId="18"/>
  </si>
  <si>
    <t>SEOUL GLOW</t>
  </si>
  <si>
    <t>349</t>
  </si>
  <si>
    <t>MCC SHENZHEN</t>
  </si>
  <si>
    <t>350</t>
  </si>
  <si>
    <t>351</t>
  </si>
  <si>
    <t xml:space="preserve">LUDWIG SCHULTE </t>
  </si>
  <si>
    <t>352</t>
  </si>
  <si>
    <t>PEGASUS YOTTA</t>
    <phoneticPr fontId="18"/>
  </si>
  <si>
    <t>2322W</t>
    <phoneticPr fontId="18"/>
  </si>
  <si>
    <t>-</t>
    <phoneticPr fontId="18"/>
  </si>
  <si>
    <t>DONGJIN VENUS</t>
    <phoneticPr fontId="18"/>
  </si>
  <si>
    <t>0201N</t>
    <phoneticPr fontId="18"/>
  </si>
  <si>
    <t>PEGASUS TERA</t>
    <phoneticPr fontId="18"/>
  </si>
  <si>
    <t>2324W</t>
    <phoneticPr fontId="18"/>
  </si>
  <si>
    <t>0202N</t>
    <phoneticPr fontId="18"/>
  </si>
  <si>
    <t>**PEGASUS TERA</t>
    <phoneticPr fontId="18"/>
  </si>
  <si>
    <t>2325W</t>
    <phoneticPr fontId="18"/>
  </si>
  <si>
    <t>0203N</t>
    <phoneticPr fontId="18"/>
  </si>
  <si>
    <t>**PEGASUS YOTTA</t>
    <phoneticPr fontId="18"/>
  </si>
  <si>
    <t>2323W</t>
    <phoneticPr fontId="18"/>
  </si>
  <si>
    <t>0204N</t>
    <phoneticPr fontId="18"/>
  </si>
  <si>
    <t>2326W</t>
    <phoneticPr fontId="18"/>
  </si>
  <si>
    <t>0205N</t>
    <phoneticPr fontId="18"/>
  </si>
  <si>
    <t>2324W</t>
    <phoneticPr fontId="18"/>
  </si>
  <si>
    <t>0206N</t>
    <phoneticPr fontId="18"/>
  </si>
  <si>
    <t>2327W</t>
    <phoneticPr fontId="18"/>
  </si>
  <si>
    <t>0207N</t>
    <phoneticPr fontId="18"/>
  </si>
  <si>
    <t>0208N</t>
    <phoneticPr fontId="18"/>
  </si>
  <si>
    <t>**船会社の本船変更が決定いたしました。</t>
    <phoneticPr fontId="18"/>
  </si>
  <si>
    <t>**船会社の本船変更が決定いたしました。</t>
    <phoneticPr fontId="18"/>
  </si>
  <si>
    <t>TEL：06-6978-8727　　FAX：06-6978-8728</t>
    <phoneticPr fontId="18"/>
  </si>
  <si>
    <t>090W</t>
    <phoneticPr fontId="18"/>
  </si>
  <si>
    <t>220W</t>
    <phoneticPr fontId="18"/>
  </si>
  <si>
    <t>VALIANT</t>
    <phoneticPr fontId="18"/>
  </si>
  <si>
    <t>0051E</t>
    <phoneticPr fontId="18"/>
  </si>
  <si>
    <t>VALOR</t>
    <phoneticPr fontId="18"/>
  </si>
  <si>
    <t>0045E</t>
    <phoneticPr fontId="18"/>
  </si>
  <si>
    <t>VANTAGE</t>
    <phoneticPr fontId="18"/>
  </si>
  <si>
    <t>0119E</t>
    <phoneticPr fontId="18"/>
  </si>
  <si>
    <t>ATHOS</t>
    <phoneticPr fontId="18"/>
  </si>
  <si>
    <t>0001E</t>
    <phoneticPr fontId="18"/>
  </si>
  <si>
    <t>HYUNDAI NEPTUNE</t>
    <phoneticPr fontId="18"/>
  </si>
  <si>
    <t>0033E</t>
    <phoneticPr fontId="18"/>
  </si>
  <si>
    <t>SEASPAN BREEZE</t>
    <phoneticPr fontId="18"/>
  </si>
  <si>
    <t>0052E</t>
    <phoneticPr fontId="18"/>
  </si>
  <si>
    <t>SEASPAN BRILLIANCE</t>
    <phoneticPr fontId="18"/>
  </si>
  <si>
    <t>0056E</t>
    <phoneticPr fontId="18"/>
  </si>
  <si>
    <t>NO SERVICE</t>
    <phoneticPr fontId="18"/>
  </si>
  <si>
    <t xml:space="preserve">TBA </t>
    <phoneticPr fontId="18"/>
  </si>
  <si>
    <t>---</t>
    <phoneticPr fontId="18"/>
  </si>
  <si>
    <r>
      <t>※</t>
    </r>
    <r>
      <rPr>
        <b/>
        <i/>
        <u/>
        <sz val="12"/>
        <color rgb="FFFF0000"/>
        <rFont val="ＭＳ Ｐゴシック"/>
        <family val="3"/>
        <charset val="128"/>
        <scheme val="minor"/>
      </rPr>
      <t>斜字体</t>
    </r>
    <r>
      <rPr>
        <sz val="12"/>
        <color rgb="FFFF0000"/>
        <rFont val="ＭＳ Ｐゴシック"/>
        <family val="3"/>
        <charset val="128"/>
        <scheme val="minor"/>
      </rPr>
      <t>はCUT日が変更になっております。ご注意ください。</t>
    </r>
    <phoneticPr fontId="18"/>
  </si>
  <si>
    <t>TEL：06-6978-8727(輸出専用ダイヤル)　　FAX：06-6978-8728</t>
    <rPh sb="17" eb="19">
      <t>ユシュツ</t>
    </rPh>
    <rPh sb="19" eb="21">
      <t>センヨウ</t>
    </rPh>
    <phoneticPr fontId="18"/>
  </si>
  <si>
    <t>GLORY SHANGHAI</t>
    <phoneticPr fontId="18"/>
  </si>
  <si>
    <t>2347W</t>
    <phoneticPr fontId="18"/>
  </si>
  <si>
    <t>MILD WALTZ</t>
    <phoneticPr fontId="18"/>
  </si>
  <si>
    <t>QIU JIN</t>
    <phoneticPr fontId="18"/>
  </si>
  <si>
    <t>2348W</t>
    <phoneticPr fontId="18"/>
  </si>
  <si>
    <t>-</t>
    <phoneticPr fontId="18"/>
  </si>
  <si>
    <t>GLORY SHENGDONG</t>
    <phoneticPr fontId="18"/>
  </si>
  <si>
    <t>2349W</t>
    <phoneticPr fontId="18"/>
  </si>
  <si>
    <t>2350W</t>
    <phoneticPr fontId="18"/>
  </si>
  <si>
    <t>2351W</t>
    <phoneticPr fontId="18"/>
  </si>
  <si>
    <t>2352W</t>
    <phoneticPr fontId="18"/>
  </si>
  <si>
    <r>
      <t>OOCL ZHOUSHAN</t>
    </r>
    <r>
      <rPr>
        <b/>
        <sz val="18"/>
        <color theme="8"/>
        <rFont val="ＭＳ Ｐゴシック"/>
        <family val="3"/>
        <charset val="128"/>
      </rPr>
      <t>★</t>
    </r>
    <phoneticPr fontId="18"/>
  </si>
  <si>
    <t>262S</t>
    <phoneticPr fontId="18"/>
  </si>
  <si>
    <t>132S</t>
    <phoneticPr fontId="18"/>
  </si>
  <si>
    <t>229S</t>
    <phoneticPr fontId="18"/>
  </si>
  <si>
    <r>
      <t>OOCL JAKARTA</t>
    </r>
    <r>
      <rPr>
        <b/>
        <sz val="18"/>
        <color rgb="FFFF0000"/>
        <rFont val="ＭＳ Ｐゴシック"/>
        <family val="3"/>
        <charset val="128"/>
      </rPr>
      <t>※</t>
    </r>
    <phoneticPr fontId="18"/>
  </si>
  <si>
    <t>164S</t>
    <phoneticPr fontId="18"/>
  </si>
  <si>
    <r>
      <t>OOCL ZHOUSHAN</t>
    </r>
    <r>
      <rPr>
        <b/>
        <sz val="18"/>
        <color rgb="FFFF0000"/>
        <rFont val="ＭＳ Ｐゴシック"/>
        <family val="3"/>
        <charset val="128"/>
      </rPr>
      <t>※</t>
    </r>
    <phoneticPr fontId="18"/>
  </si>
  <si>
    <t>263S</t>
    <phoneticPr fontId="18"/>
  </si>
  <si>
    <t>133S</t>
    <phoneticPr fontId="18"/>
  </si>
  <si>
    <t>230S</t>
    <phoneticPr fontId="18"/>
  </si>
  <si>
    <t>165S</t>
    <phoneticPr fontId="18"/>
  </si>
  <si>
    <r>
      <t>OOCL ZHOUSHAN</t>
    </r>
    <r>
      <rPr>
        <b/>
        <sz val="18"/>
        <color rgb="FFFF0000"/>
        <rFont val="ＭＳ Ｐゴシック"/>
        <family val="3"/>
        <charset val="128"/>
      </rPr>
      <t>※</t>
    </r>
    <r>
      <rPr>
        <sz val="18"/>
        <color rgb="FFFF0000"/>
        <rFont val="ＭＳ Ｐゴシック"/>
        <family val="3"/>
        <charset val="128"/>
      </rPr>
      <t>*1)</t>
    </r>
    <phoneticPr fontId="18"/>
  </si>
  <si>
    <t>264S</t>
    <phoneticPr fontId="18"/>
  </si>
  <si>
    <t>134S</t>
    <phoneticPr fontId="18"/>
  </si>
  <si>
    <t>*1)年末年始船により危険品受付不可となります。</t>
    <rPh sb="3" eb="5">
      <t>ネンマツ</t>
    </rPh>
    <rPh sb="5" eb="7">
      <t>ネンシ</t>
    </rPh>
    <rPh sb="7" eb="8">
      <t>セン</t>
    </rPh>
    <rPh sb="11" eb="18">
      <t>キケンヒンウケツケフカ</t>
    </rPh>
    <phoneticPr fontId="18"/>
  </si>
  <si>
    <t>//現地到着日につきまして//</t>
    <phoneticPr fontId="18"/>
  </si>
  <si>
    <t>現在オーストラリア側のストライキによるバース混みにより高雄以遠の複数の接続船に遅れが出ております。</t>
    <phoneticPr fontId="18"/>
  </si>
  <si>
    <t>ETD
TOKYO(THU)</t>
    <phoneticPr fontId="18"/>
  </si>
  <si>
    <t>ETD
YOKOHAMA(MON-TUE)</t>
    <phoneticPr fontId="18"/>
  </si>
  <si>
    <t>YOK</t>
    <phoneticPr fontId="18"/>
  </si>
  <si>
    <t>TYO</t>
    <phoneticPr fontId="18"/>
  </si>
  <si>
    <t xml:space="preserve"> GLORY GUANGZHOU</t>
    <phoneticPr fontId="18"/>
  </si>
  <si>
    <t>2346W</t>
    <phoneticPr fontId="18"/>
  </si>
  <si>
    <t>-</t>
    <phoneticPr fontId="18"/>
  </si>
  <si>
    <t>MILD WALTZ</t>
    <phoneticPr fontId="18"/>
  </si>
  <si>
    <t>2347W</t>
    <phoneticPr fontId="18"/>
  </si>
  <si>
    <t xml:space="preserve"> GLORY SHENGDONG</t>
    <phoneticPr fontId="18"/>
  </si>
  <si>
    <t>2348W</t>
    <phoneticPr fontId="18"/>
  </si>
  <si>
    <t>GLORY GUANGZHOU</t>
    <phoneticPr fontId="18"/>
  </si>
  <si>
    <t>2349W</t>
    <phoneticPr fontId="18"/>
  </si>
  <si>
    <t>2350W</t>
    <phoneticPr fontId="18"/>
  </si>
  <si>
    <t xml:space="preserve">MILD WALTZ </t>
    <phoneticPr fontId="18"/>
  </si>
  <si>
    <t>2351W</t>
    <phoneticPr fontId="18"/>
  </si>
  <si>
    <t>GLORY SHENGDONG</t>
    <phoneticPr fontId="18"/>
  </si>
  <si>
    <t>2352W</t>
    <phoneticPr fontId="18"/>
  </si>
  <si>
    <t>MOL ENDOWMENT</t>
    <phoneticPr fontId="18"/>
  </si>
  <si>
    <t>081S</t>
    <phoneticPr fontId="18"/>
  </si>
  <si>
    <t>INTERASIA ENGAGE</t>
    <phoneticPr fontId="18"/>
  </si>
  <si>
    <t>S016</t>
    <phoneticPr fontId="18"/>
  </si>
  <si>
    <t>NYK FURANO</t>
    <phoneticPr fontId="18"/>
  </si>
  <si>
    <t>009S</t>
    <phoneticPr fontId="18"/>
  </si>
  <si>
    <t>S033</t>
    <phoneticPr fontId="18"/>
  </si>
  <si>
    <t>ATHENS BRIDGE</t>
    <phoneticPr fontId="18"/>
  </si>
  <si>
    <t>153S</t>
    <phoneticPr fontId="18"/>
  </si>
  <si>
    <t xml:space="preserve"> WAN HAI 328</t>
    <phoneticPr fontId="18"/>
  </si>
  <si>
    <t xml:space="preserve"> BAI CHAY BRIDGE</t>
    <phoneticPr fontId="18"/>
  </si>
  <si>
    <t>132S</t>
    <phoneticPr fontId="18"/>
  </si>
  <si>
    <t xml:space="preserve"> WAN HAI 365</t>
    <phoneticPr fontId="18"/>
  </si>
  <si>
    <t>S010</t>
    <phoneticPr fontId="18"/>
  </si>
  <si>
    <t>＊NO SERVICE</t>
    <phoneticPr fontId="18"/>
  </si>
  <si>
    <t>-</t>
    <phoneticPr fontId="18"/>
  </si>
  <si>
    <t>S034</t>
    <phoneticPr fontId="18"/>
  </si>
  <si>
    <t>154S</t>
    <phoneticPr fontId="18"/>
  </si>
  <si>
    <t>S034</t>
    <phoneticPr fontId="18"/>
  </si>
  <si>
    <t xml:space="preserve"> BAI CHAY BRIDGE</t>
    <phoneticPr fontId="18"/>
  </si>
  <si>
    <t>133S</t>
    <phoneticPr fontId="18"/>
  </si>
  <si>
    <t>MOL ENDOWMENT</t>
    <phoneticPr fontId="18"/>
  </si>
  <si>
    <t>083S</t>
    <phoneticPr fontId="18"/>
  </si>
  <si>
    <t>MOL ENDOWMENT</t>
    <phoneticPr fontId="18"/>
  </si>
  <si>
    <t>081S</t>
    <phoneticPr fontId="18"/>
  </si>
  <si>
    <t>INTERASIA ENGAGE</t>
    <phoneticPr fontId="18"/>
  </si>
  <si>
    <t>S016</t>
    <phoneticPr fontId="18"/>
  </si>
  <si>
    <t>NYK FURANO</t>
    <phoneticPr fontId="18"/>
  </si>
  <si>
    <t>009S</t>
    <phoneticPr fontId="18"/>
  </si>
  <si>
    <t>S033</t>
    <phoneticPr fontId="18"/>
  </si>
  <si>
    <t>ATHENS BRIDGE</t>
    <phoneticPr fontId="18"/>
  </si>
  <si>
    <t>153S</t>
    <phoneticPr fontId="18"/>
  </si>
  <si>
    <t xml:space="preserve"> WAN HAI 328</t>
    <phoneticPr fontId="18"/>
  </si>
  <si>
    <t xml:space="preserve"> BAI CHAY BRIDGE</t>
    <phoneticPr fontId="18"/>
  </si>
  <si>
    <t>132S</t>
    <phoneticPr fontId="18"/>
  </si>
  <si>
    <t xml:space="preserve"> WAN HAI 365</t>
    <phoneticPr fontId="18"/>
  </si>
  <si>
    <t>＊NO SERVICE</t>
    <phoneticPr fontId="18"/>
  </si>
  <si>
    <t>-</t>
    <phoneticPr fontId="18"/>
  </si>
  <si>
    <t>S034</t>
    <phoneticPr fontId="18"/>
  </si>
  <si>
    <t>154S</t>
    <phoneticPr fontId="18"/>
  </si>
  <si>
    <t>133S</t>
    <phoneticPr fontId="18"/>
  </si>
  <si>
    <t>TBA</t>
    <phoneticPr fontId="18"/>
  </si>
  <si>
    <t>083S</t>
    <phoneticPr fontId="18"/>
  </si>
  <si>
    <t>TUE</t>
    <phoneticPr fontId="18"/>
  </si>
  <si>
    <t>FRI</t>
    <phoneticPr fontId="18"/>
  </si>
  <si>
    <t>MON</t>
    <phoneticPr fontId="18"/>
  </si>
  <si>
    <t>NYK FUSHIMI</t>
    <phoneticPr fontId="18"/>
  </si>
  <si>
    <t>122S</t>
    <phoneticPr fontId="18"/>
  </si>
  <si>
    <t>NYK FUTAGO</t>
    <phoneticPr fontId="18"/>
  </si>
  <si>
    <t>091S</t>
    <phoneticPr fontId="18"/>
  </si>
  <si>
    <t>COSCO FELIXSTOWE</t>
    <phoneticPr fontId="18"/>
  </si>
  <si>
    <t>185S</t>
    <phoneticPr fontId="18"/>
  </si>
  <si>
    <t>NAVIOS MIAMI</t>
    <phoneticPr fontId="18"/>
  </si>
  <si>
    <t>174S</t>
    <phoneticPr fontId="18"/>
  </si>
  <si>
    <t>GSL KITHIRA**</t>
    <phoneticPr fontId="18"/>
  </si>
  <si>
    <t>401S</t>
    <phoneticPr fontId="18"/>
  </si>
  <si>
    <t>GSL SYROS**</t>
    <phoneticPr fontId="18"/>
  </si>
  <si>
    <t>403S</t>
    <phoneticPr fontId="18"/>
  </si>
  <si>
    <t>1/6*</t>
    <phoneticPr fontId="18"/>
  </si>
  <si>
    <r>
      <t>12/27</t>
    </r>
    <r>
      <rPr>
        <sz val="20"/>
        <rFont val="ＭＳ Ｐゴシック"/>
        <family val="3"/>
        <charset val="128"/>
      </rPr>
      <t>*</t>
    </r>
    <phoneticPr fontId="18"/>
  </si>
  <si>
    <r>
      <t>12/28</t>
    </r>
    <r>
      <rPr>
        <sz val="20"/>
        <rFont val="ＭＳ Ｐゴシック"/>
        <family val="3"/>
        <charset val="128"/>
      </rPr>
      <t>*</t>
    </r>
    <phoneticPr fontId="18"/>
  </si>
  <si>
    <t>2/2*</t>
    <phoneticPr fontId="18"/>
  </si>
  <si>
    <t>2/7*</t>
    <phoneticPr fontId="18"/>
  </si>
  <si>
    <t>NO SAILING</t>
    <phoneticPr fontId="18"/>
  </si>
  <si>
    <t>NYK FUSHIMI</t>
    <phoneticPr fontId="18"/>
  </si>
  <si>
    <t>123S</t>
    <phoneticPr fontId="18"/>
  </si>
  <si>
    <t>092S</t>
    <phoneticPr fontId="18"/>
  </si>
  <si>
    <t>COSCO FELIXSTOWE</t>
    <phoneticPr fontId="18"/>
  </si>
  <si>
    <t>186S</t>
    <phoneticPr fontId="18"/>
  </si>
  <si>
    <t>*GSL SYROS 403S</t>
    <phoneticPr fontId="18"/>
  </si>
  <si>
    <t>: 遅延により1週間後ろ倒しとなる可能性がございます。</t>
    <rPh sb="2" eb="4">
      <t>チエン</t>
    </rPh>
    <rPh sb="8" eb="11">
      <t>シュウカンウシ</t>
    </rPh>
    <rPh sb="12" eb="13">
      <t>ダオ</t>
    </rPh>
    <rPh sb="17" eb="20">
      <t>カノウセイ</t>
    </rPh>
    <phoneticPr fontId="18"/>
  </si>
  <si>
    <t>*1) 本船変更</t>
    <rPh sb="6" eb="8">
      <t>ヘンコウ</t>
    </rPh>
    <phoneticPr fontId="18"/>
  </si>
  <si>
    <t>*1) ONE HUMBER</t>
    <phoneticPr fontId="18"/>
  </si>
  <si>
    <t>*1) MATOYA BAY</t>
    <phoneticPr fontId="18"/>
  </si>
  <si>
    <t>*1) NYK VENUS</t>
    <phoneticPr fontId="18"/>
  </si>
  <si>
    <t>*1) ONE HENRY HUDSON</t>
    <phoneticPr fontId="18"/>
  </si>
  <si>
    <t>*1) ONE HANOI</t>
    <phoneticPr fontId="18"/>
  </si>
  <si>
    <t>*1) ONE HONOLULU</t>
    <phoneticPr fontId="18"/>
  </si>
  <si>
    <t>0IZG3S1NC</t>
    <phoneticPr fontId="18"/>
  </si>
  <si>
    <t>073S</t>
    <phoneticPr fontId="18"/>
  </si>
  <si>
    <t>0IZG5S1NC</t>
    <phoneticPr fontId="18"/>
  </si>
  <si>
    <t>074W</t>
    <phoneticPr fontId="18"/>
  </si>
  <si>
    <t>106S</t>
    <phoneticPr fontId="18"/>
  </si>
  <si>
    <t>0IZG7S1NC</t>
    <phoneticPr fontId="18"/>
  </si>
  <si>
    <t>093W</t>
    <phoneticPr fontId="18"/>
  </si>
  <si>
    <t>*1) 本船変更</t>
    <phoneticPr fontId="18"/>
  </si>
  <si>
    <t>* NO SERVICE</t>
    <phoneticPr fontId="1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</si>
</sst>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5" formatCode="&quot;¥&quot;#,##0;&quot;¥&quot;\-#,##0"/>
    <numFmt numFmtId="6" formatCode="&quot;¥&quot;#,##0;[Red]&quot;¥&quot;\-#,##0"/>
    <numFmt numFmtId="8" formatCode="&quot;¥&quot;#,##0.00;[Red]&quot;¥&quot;\-#,##0.00"/>
    <numFmt numFmtId="176" formatCode="_-* #,##0.00_-;\-* #,##0.00_-;_-* &quot;-&quot;??_-;_-@_-"/>
    <numFmt numFmtId="177" formatCode="m/d"/>
    <numFmt numFmtId="178" formatCode="d"/>
    <numFmt numFmtId="179" formatCode="m/d;@"/>
    <numFmt numFmtId="180" formatCode="0_);[Red]\(0\)"/>
    <numFmt numFmtId="181" formatCode="yyyy/m/d;@"/>
    <numFmt numFmtId="182" formatCode="m/d\ \-"/>
    <numFmt numFmtId="183" formatCode="m/d\-"/>
    <numFmt numFmtId="184" formatCode="&quot;(2ND)&quot;\ @"/>
    <numFmt numFmtId="185" formatCode="General\W"/>
    <numFmt numFmtId="186" formatCode="@&quot;E&quot;"/>
    <numFmt numFmtId="187" formatCode="_(&quot;$&quot;* #,##0.00_);_(&quot;$&quot;* \(#,##0.00\);_(&quot;$&quot;* &quot;-&quot;??_);_(@_)"/>
    <numFmt numFmtId="188" formatCode="_(\$* #,##0.00_);_(\$* \(#,##0.00\);_(\$* \-??_);_(@_)"/>
    <numFmt numFmtId="189" formatCode="&quot; $&quot;#,##0.00\ ;&quot; $(&quot;#,##0.00\);&quot; $-&quot;#\ ;@\ "/>
    <numFmt numFmtId="190" formatCode="[$¥-411]#,##0.00;[Red]\-[$¥-411]#,##0.00"/>
    <numFmt numFmtId="191" formatCode="_-* #,##0.00\ _€_-;\-* #,##0.00\ _€_-;_-* &quot;-&quot;??\ _€_-;_-@_-"/>
    <numFmt numFmtId="192" formatCode="d\ mmmm\ yyyy;@"/>
    <numFmt numFmtId="193" formatCode="@&quot;W&quot;"/>
  </numFmts>
  <fonts count="330">
    <font>
      <sz val="11"/>
      <name val="ＭＳ Ｐゴシック"/>
      <family val="3"/>
      <charset val="128"/>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scheme val="minor"/>
    </font>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sz val="12"/>
      <name val="ＭＳ Ｐゴシック"/>
      <family val="3"/>
      <charset val="128"/>
    </font>
    <font>
      <b/>
      <sz val="14"/>
      <name val="ＭＳ Ｐゴシック"/>
      <family val="3"/>
      <charset val="128"/>
    </font>
    <font>
      <u/>
      <sz val="11"/>
      <color indexed="12"/>
      <name val="ＭＳ Ｐゴシック"/>
      <family val="3"/>
      <charset val="128"/>
    </font>
    <font>
      <b/>
      <sz val="20"/>
      <name val="ＭＳ Ｐゴシック"/>
      <family val="3"/>
      <charset val="128"/>
    </font>
    <font>
      <sz val="12"/>
      <name val="ＭＳ Ｐゴシック"/>
      <family val="3"/>
      <charset val="128"/>
    </font>
    <font>
      <b/>
      <sz val="10"/>
      <name val="ＭＳ Ｐゴシック"/>
      <family val="3"/>
      <charset val="128"/>
    </font>
    <font>
      <sz val="13"/>
      <name val="ＭＳ Ｐゴシック"/>
      <family val="3"/>
      <charset val="128"/>
    </font>
    <font>
      <sz val="10"/>
      <name val="ＭＳ Ｐゴシック"/>
      <family val="3"/>
      <charset val="128"/>
    </font>
    <font>
      <b/>
      <sz val="18"/>
      <name val="ＭＳ Ｐゴシック"/>
      <family val="3"/>
      <charset val="128"/>
    </font>
    <font>
      <sz val="9"/>
      <name val="ＭＳ Ｐゴシック"/>
      <family val="3"/>
      <charset val="128"/>
    </font>
    <font>
      <b/>
      <sz val="9"/>
      <name val="ＭＳ Ｐゴシック"/>
      <family val="3"/>
      <charset val="128"/>
    </font>
    <font>
      <sz val="12"/>
      <name val="Arial"/>
      <family val="2"/>
    </font>
    <font>
      <b/>
      <sz val="16"/>
      <name val="ＭＳ Ｐゴシック"/>
      <family val="3"/>
      <charset val="128"/>
    </font>
    <font>
      <sz val="16"/>
      <name val="ＭＳ Ｐゴシック"/>
      <family val="3"/>
      <charset val="128"/>
    </font>
    <font>
      <b/>
      <u/>
      <sz val="10"/>
      <color indexed="12"/>
      <name val="ＭＳ Ｐゴシック"/>
      <family val="3"/>
      <charset val="128"/>
    </font>
    <font>
      <sz val="11"/>
      <color indexed="10"/>
      <name val="ＭＳ Ｐゴシック"/>
      <family val="3"/>
      <charset val="128"/>
    </font>
    <font>
      <sz val="11"/>
      <color indexed="8"/>
      <name val="ＭＳ Ｐゴシック"/>
      <family val="3"/>
      <charset val="128"/>
    </font>
    <font>
      <sz val="11"/>
      <color indexed="9"/>
      <name val="ＭＳ Ｐゴシック"/>
      <family val="3"/>
      <charset val="128"/>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4"/>
      <name val="ＭＳ 明朝"/>
      <family val="1"/>
      <charset val="128"/>
    </font>
    <font>
      <sz val="11"/>
      <color indexed="17"/>
      <name val="ＭＳ Ｐゴシック"/>
      <family val="3"/>
      <charset val="128"/>
    </font>
    <font>
      <sz val="11"/>
      <name val="Microsoft Sans Serif"/>
      <family val="2"/>
    </font>
    <font>
      <b/>
      <sz val="10"/>
      <name val="Microsoft Sans Serif"/>
      <family val="2"/>
    </font>
    <font>
      <b/>
      <sz val="10"/>
      <name val="HGPｺﾞｼｯｸM"/>
      <family val="3"/>
      <charset val="128"/>
    </font>
    <font>
      <b/>
      <sz val="11"/>
      <name val="HGPｺﾞｼｯｸM"/>
      <family val="3"/>
      <charset val="128"/>
    </font>
    <font>
      <b/>
      <sz val="18"/>
      <name val="HGPｺﾞｼｯｸM"/>
      <family val="3"/>
      <charset val="128"/>
    </font>
    <font>
      <b/>
      <sz val="18"/>
      <name val="Microsoft Sans Serif"/>
      <family val="2"/>
    </font>
    <font>
      <b/>
      <sz val="12"/>
      <name val="HGPｺﾞｼｯｸM"/>
      <family val="3"/>
      <charset val="128"/>
    </font>
    <font>
      <sz val="14"/>
      <name val="HGPｺﾞｼｯｸM"/>
      <family val="3"/>
      <charset val="128"/>
    </font>
    <font>
      <sz val="11"/>
      <color indexed="9"/>
      <name val="Microsoft Sans Serif"/>
      <family val="2"/>
    </font>
    <font>
      <b/>
      <sz val="12"/>
      <color indexed="9"/>
      <name val="Microsoft Sans Serif"/>
      <family val="2"/>
    </font>
    <font>
      <u/>
      <sz val="16"/>
      <name val="HGPｺﾞｼｯｸM"/>
      <family val="3"/>
      <charset val="128"/>
    </font>
    <font>
      <sz val="16"/>
      <name val="Microsoft Sans Serif"/>
      <family val="2"/>
    </font>
    <font>
      <b/>
      <sz val="16"/>
      <name val="HGPｺﾞｼｯｸM"/>
      <family val="3"/>
      <charset val="128"/>
    </font>
    <font>
      <sz val="14"/>
      <name val="ＭＳ Ｐゴシック"/>
      <family val="3"/>
      <charset val="128"/>
    </font>
    <font>
      <b/>
      <sz val="24"/>
      <name val="ＭＳ Ｐゴシック"/>
      <family val="3"/>
      <charset val="128"/>
    </font>
    <font>
      <b/>
      <u/>
      <sz val="12"/>
      <color indexed="12"/>
      <name val="ＭＳ Ｐゴシック"/>
      <family val="3"/>
      <charset val="128"/>
    </font>
    <font>
      <b/>
      <i/>
      <u/>
      <sz val="14"/>
      <color indexed="10"/>
      <name val="ＭＳ Ｐゴシック"/>
      <family val="3"/>
      <charset val="128"/>
    </font>
    <font>
      <i/>
      <u/>
      <sz val="16"/>
      <color indexed="10"/>
      <name val="ＭＳ Ｐゴシック"/>
      <family val="3"/>
      <charset val="128"/>
    </font>
    <font>
      <sz val="18"/>
      <name val="ＭＳ Ｐゴシック"/>
      <family val="3"/>
      <charset val="128"/>
    </font>
    <font>
      <b/>
      <sz val="11"/>
      <name val="Times New Roman"/>
      <family val="1"/>
    </font>
    <font>
      <b/>
      <sz val="12"/>
      <name val="Times New Roman"/>
      <family val="1"/>
    </font>
    <font>
      <b/>
      <sz val="14"/>
      <name val="Times New Roman"/>
      <family val="1"/>
    </font>
    <font>
      <b/>
      <sz val="14"/>
      <name val="Microsoft Sans Serif"/>
      <family val="2"/>
    </font>
    <font>
      <b/>
      <sz val="16"/>
      <name val="ＭＳ Ｐ明朝"/>
      <family val="1"/>
      <charset val="128"/>
    </font>
    <font>
      <sz val="18"/>
      <name val="Bookman Old Style"/>
      <family val="1"/>
    </font>
    <font>
      <b/>
      <sz val="11"/>
      <color indexed="10"/>
      <name val="ＭＳ Ｐゴシック"/>
      <family val="3"/>
      <charset val="128"/>
    </font>
    <font>
      <b/>
      <sz val="10"/>
      <name val="ＭＳ ＰＲゴシック"/>
      <family val="3"/>
      <charset val="128"/>
    </font>
    <font>
      <b/>
      <sz val="12"/>
      <color indexed="8"/>
      <name val="ＭＳ Ｐゴシック"/>
      <family val="3"/>
      <charset val="128"/>
    </font>
    <font>
      <b/>
      <sz val="10"/>
      <color indexed="48"/>
      <name val="ＭＳ Ｐゴシック"/>
      <family val="3"/>
      <charset val="128"/>
    </font>
    <font>
      <u/>
      <sz val="10"/>
      <name val="ＭＳ Ｐゴシック"/>
      <family val="3"/>
      <charset val="128"/>
    </font>
    <font>
      <b/>
      <sz val="10"/>
      <color indexed="8"/>
      <name val="ＭＳ Ｐゴシック"/>
      <family val="3"/>
      <charset val="128"/>
    </font>
    <font>
      <u/>
      <sz val="11"/>
      <name val="ＭＳ Ｐゴシック"/>
      <family val="3"/>
      <charset val="128"/>
    </font>
    <font>
      <sz val="11"/>
      <color indexed="18"/>
      <name val="HGPｺﾞｼｯｸM"/>
      <family val="3"/>
      <charset val="128"/>
    </font>
    <font>
      <b/>
      <u/>
      <sz val="14"/>
      <color indexed="12"/>
      <name val="ＭＳ Ｐゴシック"/>
      <family val="3"/>
      <charset val="128"/>
    </font>
    <font>
      <b/>
      <i/>
      <u/>
      <sz val="16"/>
      <color indexed="10"/>
      <name val="ＭＳ Ｐゴシック"/>
      <family val="3"/>
      <charset val="128"/>
    </font>
    <font>
      <sz val="20"/>
      <name val="ＭＳ Ｐゴシック"/>
      <family val="3"/>
      <charset val="128"/>
    </font>
    <font>
      <b/>
      <sz val="16"/>
      <color indexed="10"/>
      <name val="ＭＳ Ｐゴシック"/>
      <family val="3"/>
      <charset val="128"/>
    </font>
    <font>
      <b/>
      <sz val="10"/>
      <color indexed="10"/>
      <name val="ＭＳ Ｐゴシック"/>
      <family val="3"/>
      <charset val="128"/>
    </font>
    <font>
      <b/>
      <u/>
      <sz val="11"/>
      <name val="ＭＳ Ｐゴシック"/>
      <family val="3"/>
      <charset val="128"/>
    </font>
    <font>
      <b/>
      <i/>
      <sz val="14"/>
      <color indexed="10"/>
      <name val="ＭＳ Ｐゴシック"/>
      <family val="3"/>
      <charset val="128"/>
    </font>
    <font>
      <sz val="14"/>
      <color indexed="22"/>
      <name val="ＭＳ Ｐゴシック"/>
      <family val="3"/>
      <charset val="128"/>
    </font>
    <font>
      <sz val="14"/>
      <color indexed="42"/>
      <name val="ＭＳ Ｐゴシック"/>
      <family val="3"/>
      <charset val="128"/>
    </font>
    <font>
      <sz val="14"/>
      <color indexed="8"/>
      <name val="ＭＳ Ｐゴシック"/>
      <family val="3"/>
      <charset val="128"/>
    </font>
    <font>
      <sz val="16"/>
      <color indexed="8"/>
      <name val="ＭＳ Ｐゴシック"/>
      <family val="3"/>
      <charset val="128"/>
    </font>
    <font>
      <b/>
      <u/>
      <sz val="12"/>
      <name val="ＭＳ Ｐゴシック"/>
      <family val="3"/>
      <charset val="128"/>
    </font>
    <font>
      <sz val="12"/>
      <color indexed="8"/>
      <name val="ＭＳ Ｐゴシック"/>
      <family val="3"/>
      <charset val="128"/>
    </font>
    <font>
      <b/>
      <i/>
      <u/>
      <sz val="18"/>
      <color indexed="10"/>
      <name val="ＭＳ Ｐゴシック"/>
      <family val="3"/>
      <charset val="128"/>
    </font>
    <font>
      <b/>
      <sz val="18"/>
      <color indexed="8"/>
      <name val="ＭＳ Ｐゴシック"/>
      <family val="3"/>
      <charset val="128"/>
    </font>
    <font>
      <sz val="11"/>
      <name val="HGPｺﾞｼｯｸM"/>
      <family val="3"/>
      <charset val="128"/>
    </font>
    <font>
      <sz val="18"/>
      <name val="ＭＳ Ｐ明朝"/>
      <family val="1"/>
      <charset val="128"/>
    </font>
    <font>
      <b/>
      <i/>
      <u/>
      <sz val="11"/>
      <name val="ＭＳ Ｐゴシック"/>
      <family val="3"/>
      <charset val="128"/>
    </font>
    <font>
      <b/>
      <sz val="20"/>
      <color indexed="10"/>
      <name val="HGP創英角ｺﾞｼｯｸUB"/>
      <family val="3"/>
      <charset val="128"/>
    </font>
    <font>
      <b/>
      <sz val="22"/>
      <name val="ＭＳ Ｐゴシック"/>
      <family val="3"/>
      <charset val="128"/>
    </font>
    <font>
      <b/>
      <sz val="14"/>
      <color indexed="8"/>
      <name val="ＭＳ Ｐゴシック"/>
      <family val="3"/>
      <charset val="128"/>
    </font>
    <font>
      <sz val="14"/>
      <name val="NSimSun"/>
      <family val="3"/>
      <charset val="134"/>
    </font>
    <font>
      <b/>
      <sz val="11"/>
      <name val="Microsoft Sans Serif"/>
      <family val="2"/>
    </font>
    <font>
      <sz val="12"/>
      <color indexed="63"/>
      <name val="ＭＳ Ｐゴシック"/>
      <family val="3"/>
      <charset val="128"/>
    </font>
    <font>
      <b/>
      <sz val="8"/>
      <name val="ＭＳ Ｐゴシック"/>
      <family val="3"/>
      <charset val="128"/>
    </font>
    <font>
      <b/>
      <sz val="10"/>
      <color indexed="53"/>
      <name val="ＭＳ Ｐゴシック"/>
      <family val="3"/>
      <charset val="128"/>
    </font>
    <font>
      <b/>
      <sz val="10"/>
      <name val="ＭＳ Ｐゴシック"/>
      <family val="3"/>
      <charset val="128"/>
    </font>
    <font>
      <sz val="10"/>
      <name val="ＭＳ Ｐゴシック"/>
      <family val="3"/>
      <charset val="128"/>
    </font>
    <font>
      <b/>
      <sz val="10"/>
      <color indexed="53"/>
      <name val="ＭＳ Ｐゴシック"/>
      <family val="3"/>
      <charset val="128"/>
    </font>
    <font>
      <b/>
      <u/>
      <sz val="14"/>
      <name val="ＭＳ Ｐゴシック"/>
      <family val="3"/>
      <charset val="128"/>
    </font>
    <font>
      <u/>
      <sz val="12"/>
      <name val="ＭＳ Ｐゴシック"/>
      <family val="3"/>
      <charset val="128"/>
    </font>
    <font>
      <sz val="12"/>
      <color indexed="55"/>
      <name val="ＭＳ Ｐゴシック"/>
      <family val="3"/>
      <charset val="128"/>
    </font>
    <font>
      <sz val="11"/>
      <color indexed="55"/>
      <name val="ＭＳ Ｐゴシック"/>
      <family val="3"/>
      <charset val="128"/>
    </font>
    <font>
      <b/>
      <sz val="12"/>
      <color indexed="10"/>
      <name val="ＭＳ Ｐゴシック"/>
      <family val="3"/>
      <charset val="128"/>
    </font>
    <font>
      <sz val="14"/>
      <name val="FangSong"/>
      <family val="3"/>
      <charset val="134"/>
    </font>
    <font>
      <sz val="12"/>
      <name val="ＭＳ 明朝"/>
      <family val="1"/>
      <charset val="128"/>
    </font>
    <font>
      <sz val="12"/>
      <name val="Century"/>
      <family val="1"/>
    </font>
    <font>
      <b/>
      <i/>
      <sz val="11"/>
      <name val="ＭＳ Ｐゴシック"/>
      <family val="3"/>
      <charset val="128"/>
    </font>
    <font>
      <b/>
      <sz val="18"/>
      <color indexed="10"/>
      <name val="ＭＳ Ｐゴシック"/>
      <family val="3"/>
      <charset val="128"/>
    </font>
    <font>
      <b/>
      <sz val="20"/>
      <color indexed="10"/>
      <name val="ＭＳ Ｐゴシック"/>
      <family val="3"/>
      <charset val="128"/>
    </font>
    <font>
      <b/>
      <sz val="22"/>
      <color indexed="10"/>
      <name val="ＭＳ Ｐゴシック"/>
      <family val="3"/>
      <charset val="128"/>
    </font>
    <font>
      <b/>
      <sz val="10"/>
      <color rgb="FFFF0000"/>
      <name val="ＭＳ Ｐゴシック"/>
      <family val="3"/>
      <charset val="128"/>
    </font>
    <font>
      <sz val="12"/>
      <color theme="8" tint="0.79998168889431442"/>
      <name val="ＭＳ Ｐゴシック"/>
      <family val="3"/>
      <charset val="128"/>
    </font>
    <font>
      <sz val="12"/>
      <color theme="0"/>
      <name val="ＭＳ Ｐゴシック"/>
      <family val="3"/>
      <charset val="128"/>
    </font>
    <font>
      <b/>
      <sz val="11"/>
      <color rgb="FFFF0000"/>
      <name val="ＭＳ Ｐゴシック"/>
      <family val="3"/>
      <charset val="128"/>
    </font>
    <font>
      <b/>
      <sz val="14"/>
      <color rgb="FFFF0000"/>
      <name val="ＭＳ Ｐゴシック"/>
      <family val="3"/>
      <charset val="128"/>
    </font>
    <font>
      <b/>
      <sz val="12"/>
      <color rgb="FFFF0000"/>
      <name val="ＭＳ Ｐゴシック"/>
      <family val="3"/>
      <charset val="128"/>
    </font>
    <font>
      <sz val="14"/>
      <color rgb="FFFF0000"/>
      <name val="ＭＳ Ｐゴシック"/>
      <family val="3"/>
      <charset val="128"/>
    </font>
    <font>
      <b/>
      <sz val="11"/>
      <color theme="3"/>
      <name val="ＭＳ Ｐゴシック"/>
      <family val="3"/>
      <charset val="128"/>
    </font>
    <font>
      <b/>
      <i/>
      <sz val="12"/>
      <color theme="9" tint="-0.249977111117893"/>
      <name val="ＭＳ Ｐゴシック"/>
      <family val="3"/>
      <charset val="128"/>
    </font>
    <font>
      <b/>
      <i/>
      <sz val="14"/>
      <color rgb="FFFF0000"/>
      <name val="ＭＳ Ｐゴシック"/>
      <family val="3"/>
      <charset val="128"/>
    </font>
    <font>
      <b/>
      <sz val="16"/>
      <color rgb="FFFF0000"/>
      <name val="ＭＳ Ｐゴシック"/>
      <family val="3"/>
      <charset val="128"/>
    </font>
    <font>
      <sz val="12"/>
      <color theme="0" tint="-0.34998626667073579"/>
      <name val="ＭＳ Ｐゴシック"/>
      <family val="3"/>
      <charset val="128"/>
    </font>
    <font>
      <b/>
      <sz val="14"/>
      <color rgb="FF3D3DF1"/>
      <name val="ＭＳ Ｐゴシック"/>
      <family val="3"/>
      <charset val="128"/>
    </font>
    <font>
      <sz val="12"/>
      <name val="ＭＳ Ｐゴシック"/>
      <family val="3"/>
      <charset val="128"/>
      <scheme val="minor"/>
    </font>
    <font>
      <b/>
      <i/>
      <u/>
      <sz val="12"/>
      <color rgb="FFFF0000"/>
      <name val="ＭＳ Ｐゴシック"/>
      <family val="3"/>
      <charset val="128"/>
    </font>
    <font>
      <sz val="12"/>
      <color theme="1"/>
      <name val="ＭＳ Ｐゴシック"/>
      <family val="3"/>
      <charset val="128"/>
    </font>
    <font>
      <b/>
      <i/>
      <u/>
      <sz val="16"/>
      <color rgb="FFFF0000"/>
      <name val="ＭＳ Ｐゴシック"/>
      <family val="3"/>
      <charset val="128"/>
    </font>
    <font>
      <sz val="14"/>
      <color theme="0" tint="-0.34998626667073579"/>
      <name val="ＭＳ Ｐゴシック"/>
      <family val="3"/>
      <charset val="128"/>
    </font>
    <font>
      <sz val="11"/>
      <color theme="0" tint="-0.34998626667073579"/>
      <name val="ＭＳ Ｐゴシック"/>
      <family val="3"/>
      <charset val="128"/>
    </font>
    <font>
      <b/>
      <u/>
      <sz val="14"/>
      <color rgb="FFFF0000"/>
      <name val="ＭＳ Ｐゴシック"/>
      <family val="3"/>
      <charset val="128"/>
    </font>
    <font>
      <b/>
      <sz val="18"/>
      <color rgb="FFFF0000"/>
      <name val="ＭＳ Ｐゴシック"/>
      <family val="3"/>
      <charset val="128"/>
    </font>
    <font>
      <b/>
      <u/>
      <sz val="12"/>
      <color rgb="FFFF0000"/>
      <name val="ＭＳ Ｐゴシック"/>
      <family val="3"/>
      <charset val="128"/>
    </font>
    <font>
      <i/>
      <sz val="12"/>
      <name val="ＭＳ Ｐゴシック"/>
      <family val="3"/>
      <charset val="128"/>
    </font>
    <font>
      <b/>
      <i/>
      <u/>
      <sz val="14"/>
      <color rgb="FFFF0000"/>
      <name val="ＭＳ Ｐゴシック"/>
      <family val="3"/>
      <charset val="128"/>
    </font>
    <font>
      <b/>
      <u/>
      <sz val="16"/>
      <color rgb="FFFF0000"/>
      <name val="ＭＳ Ｐゴシック"/>
      <family val="3"/>
      <charset val="128"/>
    </font>
    <font>
      <sz val="12"/>
      <color theme="0" tint="-0.499984740745262"/>
      <name val="ＭＳ Ｐゴシック"/>
      <family val="3"/>
      <charset val="128"/>
    </font>
    <font>
      <b/>
      <i/>
      <sz val="12"/>
      <color theme="3"/>
      <name val="ＭＳ Ｐゴシック"/>
      <family val="3"/>
      <charset val="128"/>
    </font>
    <font>
      <sz val="12"/>
      <color rgb="FFFF0000"/>
      <name val="ＭＳ Ｐゴシック"/>
      <family val="3"/>
      <charset val="128"/>
    </font>
    <font>
      <sz val="11"/>
      <color rgb="FFFF0000"/>
      <name val="ＭＳ Ｐゴシック"/>
      <family val="3"/>
      <charset val="128"/>
    </font>
    <font>
      <b/>
      <sz val="6.5"/>
      <name val="ＭＳ Ｐゴシック"/>
      <family val="3"/>
      <charset val="128"/>
    </font>
    <font>
      <sz val="16"/>
      <color theme="0" tint="-0.34998626667073579"/>
      <name val="ＭＳ Ｐゴシック"/>
      <family val="3"/>
      <charset val="128"/>
    </font>
    <font>
      <sz val="11"/>
      <color theme="1"/>
      <name val="ＭＳ Ｐゴシック"/>
      <family val="3"/>
      <charset val="128"/>
    </font>
    <font>
      <sz val="11"/>
      <color theme="0" tint="-0.499984740745262"/>
      <name val="ＭＳ Ｐゴシック"/>
      <family val="3"/>
      <charset val="128"/>
    </font>
    <font>
      <sz val="28"/>
      <name val="ＭＳ Ｐゴシック"/>
      <family val="3"/>
      <charset val="128"/>
    </font>
    <font>
      <b/>
      <u/>
      <sz val="16"/>
      <name val="ＭＳ Ｐゴシック"/>
      <family val="3"/>
      <charset val="128"/>
    </font>
    <font>
      <sz val="16"/>
      <color rgb="FFFF0000"/>
      <name val="ＭＳ Ｐゴシック"/>
      <family val="3"/>
      <charset val="128"/>
    </font>
    <font>
      <sz val="10"/>
      <color rgb="FFFF0000"/>
      <name val="ＭＳ Ｐゴシック"/>
      <family val="3"/>
      <charset val="128"/>
    </font>
    <font>
      <sz val="9"/>
      <color rgb="FFFF0000"/>
      <name val="ＭＳ Ｐゴシック"/>
      <family val="3"/>
      <charset val="128"/>
    </font>
    <font>
      <sz val="10.5"/>
      <name val="ＭＳ Ｐゴシック"/>
      <family val="3"/>
      <charset val="128"/>
    </font>
    <font>
      <b/>
      <sz val="10"/>
      <name val="ＭＳ Ｐゴシック"/>
      <family val="3"/>
      <charset val="128"/>
      <scheme val="minor"/>
    </font>
    <font>
      <b/>
      <sz val="10"/>
      <name val="ＭＳ Ｐゴシック"/>
      <family val="3"/>
      <charset val="128"/>
      <scheme val="major"/>
    </font>
    <font>
      <b/>
      <u/>
      <sz val="18"/>
      <color rgb="FFFF0000"/>
      <name val="ＭＳ Ｐゴシック"/>
      <family val="3"/>
      <charset val="128"/>
    </font>
    <font>
      <b/>
      <sz val="13"/>
      <name val="ＭＳ Ｐゴシック"/>
      <family val="3"/>
      <charset val="128"/>
    </font>
    <font>
      <sz val="11"/>
      <color theme="0"/>
      <name val="ＭＳ Ｐゴシック"/>
      <family val="3"/>
      <charset val="128"/>
    </font>
    <font>
      <sz val="11"/>
      <color rgb="FFCCFFFF"/>
      <name val="ＭＳ Ｐゴシック"/>
      <family val="3"/>
      <charset val="128"/>
    </font>
    <font>
      <b/>
      <u/>
      <sz val="11"/>
      <color rgb="FFFF0000"/>
      <name val="ＭＳ Ｐゴシック"/>
      <family val="3"/>
      <charset val="128"/>
    </font>
    <font>
      <b/>
      <i/>
      <u/>
      <sz val="12"/>
      <name val="ＭＳ Ｐゴシック"/>
      <family val="3"/>
      <charset val="128"/>
    </font>
    <font>
      <sz val="18"/>
      <color theme="0" tint="-0.499984740745262"/>
      <name val="ＭＳ Ｐゴシック"/>
      <family val="3"/>
      <charset val="128"/>
    </font>
    <font>
      <b/>
      <sz val="16"/>
      <color theme="0" tint="-0.499984740745262"/>
      <name val="ＭＳ Ｐゴシック"/>
      <family val="3"/>
      <charset val="128"/>
    </font>
    <font>
      <b/>
      <sz val="16"/>
      <color theme="1"/>
      <name val="ＭＳ Ｐゴシック"/>
      <family val="3"/>
      <charset val="128"/>
    </font>
    <font>
      <b/>
      <u/>
      <sz val="18"/>
      <name val="ＭＳ Ｐゴシック"/>
      <family val="3"/>
      <charset val="128"/>
    </font>
    <font>
      <b/>
      <u/>
      <sz val="20"/>
      <color rgb="FFFF0000"/>
      <name val="ＭＳ Ｐゴシック"/>
      <family val="3"/>
      <charset val="128"/>
    </font>
    <font>
      <b/>
      <u/>
      <sz val="22"/>
      <color rgb="FFFF0000"/>
      <name val="ＭＳ Ｐゴシック"/>
      <family val="3"/>
      <charset val="128"/>
    </font>
    <font>
      <strike/>
      <sz val="12"/>
      <name val="ＭＳ Ｐゴシック"/>
      <family val="3"/>
      <charset val="128"/>
    </font>
    <font>
      <b/>
      <i/>
      <sz val="12"/>
      <name val="ＭＳ Ｐゴシック"/>
      <family val="3"/>
      <charset val="128"/>
    </font>
    <font>
      <sz val="12"/>
      <color rgb="FF002060"/>
      <name val="ＭＳ Ｐゴシック"/>
      <family val="3"/>
      <charset val="128"/>
    </font>
    <font>
      <b/>
      <sz val="11"/>
      <name val="ＭＳ ＰＲゴシック"/>
      <family val="3"/>
      <charset val="128"/>
    </font>
    <font>
      <sz val="12"/>
      <color rgb="FFCCFFFF"/>
      <name val="ＭＳ Ｐゴシック"/>
      <family val="3"/>
      <charset val="128"/>
    </font>
    <font>
      <strike/>
      <sz val="12"/>
      <color theme="0"/>
      <name val="ＭＳ Ｐゴシック"/>
      <family val="3"/>
      <charset val="128"/>
    </font>
    <font>
      <sz val="16"/>
      <color theme="1"/>
      <name val="ＭＳ Ｐゴシック"/>
      <family val="3"/>
      <charset val="128"/>
    </font>
    <font>
      <b/>
      <i/>
      <sz val="16"/>
      <color rgb="FFFF0000"/>
      <name val="ＭＳ Ｐゴシック"/>
      <family val="3"/>
      <charset val="128"/>
    </font>
    <font>
      <b/>
      <i/>
      <sz val="11"/>
      <color rgb="FFFF0000"/>
      <name val="ＭＳ Ｐゴシック"/>
      <family val="3"/>
      <charset val="128"/>
    </font>
    <font>
      <u/>
      <sz val="16"/>
      <color rgb="FF00B0F0"/>
      <name val="ＭＳ Ｐゴシック"/>
      <family val="3"/>
      <charset val="128"/>
    </font>
    <font>
      <u/>
      <sz val="16"/>
      <name val="ＭＳ Ｐゴシック"/>
      <family val="3"/>
      <charset val="128"/>
    </font>
    <font>
      <u/>
      <sz val="18"/>
      <color rgb="FF00B0F0"/>
      <name val="ＭＳ Ｐゴシック"/>
      <family val="3"/>
      <charset val="128"/>
    </font>
    <font>
      <b/>
      <sz val="12"/>
      <color theme="1"/>
      <name val="ＭＳ Ｐゴシック"/>
      <family val="3"/>
      <charset val="128"/>
    </font>
    <font>
      <sz val="11"/>
      <color theme="1"/>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u/>
      <sz val="11"/>
      <color theme="10"/>
      <name val="ＭＳ Ｐゴシック"/>
      <family val="2"/>
      <charset val="128"/>
      <scheme val="minor"/>
    </font>
    <font>
      <sz val="11"/>
      <color indexed="8"/>
      <name val="Calibri"/>
      <family val="2"/>
    </font>
    <font>
      <sz val="11"/>
      <color indexed="9"/>
      <name val="Calibri"/>
      <family val="2"/>
    </font>
    <font>
      <sz val="11"/>
      <color indexed="10"/>
      <name val="Calibri"/>
      <family val="2"/>
    </font>
    <font>
      <sz val="10"/>
      <color indexed="26"/>
      <name val="Arial"/>
      <family val="2"/>
    </font>
    <font>
      <sz val="11"/>
      <color indexed="20"/>
      <name val="Calibri"/>
      <family val="2"/>
    </font>
    <font>
      <b/>
      <sz val="11"/>
      <color indexed="52"/>
      <name val="Calibri"/>
      <family val="2"/>
    </font>
    <font>
      <sz val="10"/>
      <color indexed="30"/>
      <name val="Arial"/>
      <family val="2"/>
    </font>
    <font>
      <sz val="11"/>
      <color indexed="52"/>
      <name val="Calibri"/>
      <family val="2"/>
    </font>
    <font>
      <b/>
      <sz val="11"/>
      <color indexed="9"/>
      <name val="Calibri"/>
      <family val="2"/>
    </font>
    <font>
      <u/>
      <sz val="10"/>
      <color indexed="8"/>
      <name val="Arial"/>
      <family val="2"/>
    </font>
    <font>
      <sz val="11"/>
      <color indexed="62"/>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7.5"/>
      <color indexed="12"/>
      <name val="Arial"/>
      <family val="2"/>
    </font>
    <font>
      <u/>
      <sz val="10"/>
      <color indexed="12"/>
      <name val="Arial"/>
      <family val="2"/>
    </font>
    <font>
      <sz val="11"/>
      <color indexed="60"/>
      <name val="Calibri"/>
      <family val="2"/>
    </font>
    <font>
      <sz val="8"/>
      <name val="Arial"/>
      <family val="2"/>
    </font>
    <font>
      <b/>
      <sz val="11"/>
      <color indexed="63"/>
      <name val="Calibri"/>
      <family val="2"/>
    </font>
    <font>
      <b/>
      <sz val="18"/>
      <color indexed="56"/>
      <name val="Cambria"/>
      <family val="1"/>
    </font>
    <font>
      <b/>
      <sz val="11"/>
      <color indexed="8"/>
      <name val="Calibri"/>
      <family val="2"/>
    </font>
    <font>
      <sz val="15"/>
      <color theme="1"/>
      <name val="ＭＳ Ｐゴシック"/>
      <family val="3"/>
      <charset val="128"/>
    </font>
    <font>
      <sz val="15"/>
      <name val="ＭＳ Ｐゴシック"/>
      <family val="3"/>
      <charset val="128"/>
    </font>
    <font>
      <b/>
      <sz val="16"/>
      <name val="BIZ UDPゴシック"/>
      <family val="3"/>
      <charset val="128"/>
    </font>
    <font>
      <sz val="11"/>
      <name val="BIZ UDPゴシック"/>
      <family val="3"/>
      <charset val="128"/>
    </font>
    <font>
      <b/>
      <sz val="18"/>
      <name val="BIZ UDゴシック"/>
      <family val="3"/>
      <charset val="128"/>
    </font>
    <font>
      <sz val="18"/>
      <name val="UD デジタル 教科書体 NK-B"/>
      <family val="1"/>
      <charset val="128"/>
    </font>
    <font>
      <b/>
      <sz val="18"/>
      <name val="UD デジタル 教科書体 N-B"/>
      <family val="1"/>
      <charset val="128"/>
    </font>
    <font>
      <b/>
      <sz val="20"/>
      <name val="UD デジタル 教科書体 N-B"/>
      <family val="1"/>
      <charset val="128"/>
    </font>
    <font>
      <u/>
      <sz val="18"/>
      <color theme="10"/>
      <name val="UD デジタル 教科書体 N-B"/>
      <family val="1"/>
      <charset val="128"/>
    </font>
    <font>
      <b/>
      <sz val="12"/>
      <name val="BIZ UDP明朝 Medium"/>
      <family val="1"/>
      <charset val="128"/>
    </font>
    <font>
      <b/>
      <sz val="16"/>
      <name val="BIZ UD明朝 Medium"/>
      <family val="1"/>
      <charset val="128"/>
    </font>
    <font>
      <sz val="22"/>
      <name val="ＭＳ Ｐゴシック"/>
      <family val="3"/>
      <charset val="128"/>
    </font>
    <font>
      <b/>
      <sz val="16"/>
      <name val="BIZ UDP明朝 Medium"/>
      <family val="1"/>
      <charset val="128"/>
    </font>
    <font>
      <sz val="11"/>
      <name val="UD デジタル 教科書体 NK-B"/>
      <family val="1"/>
      <charset val="128"/>
    </font>
    <font>
      <b/>
      <sz val="11"/>
      <name val="UD デジタル 教科書体 N-B"/>
      <family val="1"/>
      <charset val="128"/>
    </font>
    <font>
      <u/>
      <sz val="16"/>
      <color theme="10"/>
      <name val="UD デジタル 教科書体 NK-B"/>
      <family val="1"/>
      <charset val="128"/>
    </font>
    <font>
      <u/>
      <sz val="18"/>
      <color theme="10"/>
      <name val="ＭＳ Ｐゴシック"/>
      <family val="3"/>
      <charset val="128"/>
    </font>
    <font>
      <sz val="20"/>
      <name val="UD デジタル 教科書体 N-B"/>
      <family val="1"/>
      <charset val="128"/>
    </font>
    <font>
      <b/>
      <sz val="10"/>
      <color rgb="FFFF0000"/>
      <name val="ＭＳ Ｐゴシック"/>
      <family val="3"/>
      <charset val="128"/>
      <scheme val="major"/>
    </font>
    <font>
      <b/>
      <sz val="12"/>
      <name val="UD デジタル 教科書体 NK-B"/>
      <family val="1"/>
      <charset val="128"/>
    </font>
    <font>
      <sz val="12"/>
      <name val="UD デジタル 教科書体 NK-B"/>
      <family val="1"/>
      <charset val="128"/>
    </font>
    <font>
      <u/>
      <sz val="12"/>
      <color theme="10"/>
      <name val="UD デジタル 教科書体 N-B"/>
      <family val="1"/>
      <charset val="128"/>
    </font>
    <font>
      <b/>
      <sz val="12"/>
      <color indexed="48"/>
      <name val="ＭＳ Ｐゴシック"/>
      <family val="3"/>
      <charset val="128"/>
    </font>
    <font>
      <u/>
      <sz val="11"/>
      <color theme="10"/>
      <name val="ＭＳ Ｐゴシック"/>
      <family val="3"/>
      <charset val="128"/>
    </font>
    <font>
      <u/>
      <sz val="11"/>
      <color indexed="12"/>
      <name val="明朝"/>
      <family val="1"/>
      <charset val="128"/>
    </font>
    <font>
      <sz val="18"/>
      <color rgb="FFFF0000"/>
      <name val="ＭＳ Ｐゴシック"/>
      <family val="3"/>
      <charset val="128"/>
    </font>
    <font>
      <b/>
      <u/>
      <sz val="20"/>
      <name val="ＭＳ Ｐゴシック"/>
      <family val="3"/>
      <charset val="128"/>
    </font>
    <font>
      <b/>
      <sz val="12"/>
      <color rgb="FFCCFFFF"/>
      <name val="ＭＳ Ｐゴシック"/>
      <family val="3"/>
      <charset val="128"/>
    </font>
    <font>
      <sz val="12"/>
      <color theme="4" tint="0.79998168889431442"/>
      <name val="ＭＳ Ｐゴシック"/>
      <family val="3"/>
      <charset val="128"/>
    </font>
    <font>
      <i/>
      <sz val="20"/>
      <color rgb="FFFF0000"/>
      <name val="ＭＳ Ｐゴシック"/>
      <family val="3"/>
      <charset val="128"/>
    </font>
    <font>
      <sz val="10"/>
      <color rgb="FF00B0F0"/>
      <name val="ＭＳ Ｐゴシック"/>
      <family val="3"/>
      <charset val="128"/>
    </font>
    <font>
      <sz val="11"/>
      <color rgb="FF00B0F0"/>
      <name val="ＭＳ Ｐゴシック"/>
      <family val="3"/>
      <charset val="128"/>
    </font>
    <font>
      <b/>
      <i/>
      <u/>
      <sz val="18"/>
      <color rgb="FFFF0000"/>
      <name val="ＭＳ Ｐゴシック"/>
      <family val="3"/>
      <charset val="128"/>
    </font>
    <font>
      <u/>
      <sz val="18"/>
      <color rgb="FFFF0000"/>
      <name val="ＭＳ Ｐゴシック"/>
      <family val="3"/>
      <charset val="128"/>
    </font>
    <font>
      <b/>
      <u/>
      <sz val="20"/>
      <color theme="0"/>
      <name val="ＭＳ Ｐゴシック"/>
      <family val="3"/>
      <charset val="128"/>
    </font>
    <font>
      <sz val="18"/>
      <color theme="0"/>
      <name val="ＭＳ Ｐゴシック"/>
      <family val="3"/>
      <charset val="128"/>
    </font>
    <font>
      <sz val="16"/>
      <color theme="0"/>
      <name val="ＭＳ Ｐゴシック"/>
      <family val="3"/>
      <charset val="128"/>
    </font>
    <font>
      <b/>
      <sz val="18"/>
      <color theme="8"/>
      <name val="ＭＳ Ｐゴシック"/>
      <family val="3"/>
      <charset val="128"/>
    </font>
    <font>
      <u/>
      <sz val="22"/>
      <color indexed="12"/>
      <name val="ＭＳ Ｐゴシック"/>
      <family val="3"/>
      <charset val="128"/>
    </font>
    <font>
      <sz val="12"/>
      <color rgb="FFCCFF99"/>
      <name val="ＭＳ Ｐゴシック"/>
      <family val="3"/>
      <charset val="128"/>
    </font>
    <font>
      <sz val="10"/>
      <color theme="0"/>
      <name val="ＭＳ Ｐゴシック"/>
      <family val="3"/>
      <charset val="128"/>
    </font>
    <font>
      <b/>
      <u/>
      <sz val="12"/>
      <color rgb="FF00B0F0"/>
      <name val="ＭＳ Ｐゴシック"/>
      <family val="3"/>
      <charset val="128"/>
    </font>
    <font>
      <sz val="14"/>
      <color theme="0"/>
      <name val="ＭＳ Ｐゴシック"/>
      <family val="3"/>
      <charset val="128"/>
    </font>
    <font>
      <sz val="12"/>
      <color rgb="FFCCFFCC"/>
      <name val="ＭＳ Ｐゴシック"/>
      <family val="3"/>
      <charset val="128"/>
    </font>
    <font>
      <b/>
      <sz val="25"/>
      <color rgb="FFFF0000"/>
      <name val="ＭＳ Ｐゴシック"/>
      <family val="3"/>
      <charset val="128"/>
    </font>
    <font>
      <b/>
      <sz val="12"/>
      <color theme="0"/>
      <name val="ＭＳ Ｐゴシック"/>
      <family val="3"/>
      <charset val="128"/>
    </font>
    <font>
      <b/>
      <i/>
      <u/>
      <sz val="12"/>
      <color theme="0"/>
      <name val="ＭＳ Ｐゴシック"/>
      <family val="3"/>
      <charset val="128"/>
    </font>
    <font>
      <sz val="12"/>
      <color theme="0" tint="-0.249977111117893"/>
      <name val="ＭＳ Ｐゴシック"/>
      <family val="3"/>
      <charset val="128"/>
    </font>
    <font>
      <sz val="12"/>
      <color rgb="FFFF0000"/>
      <name val="ＭＳ Ｐゴシック"/>
      <family val="3"/>
      <charset val="128"/>
      <scheme val="minor"/>
    </font>
    <font>
      <b/>
      <sz val="14"/>
      <color theme="0"/>
      <name val="ＭＳ Ｐゴシック"/>
      <family val="3"/>
      <charset val="128"/>
    </font>
    <font>
      <b/>
      <sz val="14"/>
      <color rgb="FFCCFFFF"/>
      <name val="ＭＳ Ｐゴシック"/>
      <family val="3"/>
      <charset val="128"/>
    </font>
    <font>
      <b/>
      <u/>
      <sz val="12"/>
      <color theme="0"/>
      <name val="ＭＳ Ｐゴシック"/>
      <family val="3"/>
      <charset val="128"/>
    </font>
    <font>
      <b/>
      <i/>
      <sz val="15"/>
      <color rgb="FFFF0000"/>
      <name val="ＭＳ Ｐゴシック"/>
      <family val="3"/>
      <charset val="128"/>
    </font>
    <font>
      <sz val="20"/>
      <color theme="1"/>
      <name val="ＭＳ Ｐゴシック"/>
      <family val="3"/>
      <charset val="128"/>
    </font>
    <font>
      <b/>
      <i/>
      <u/>
      <sz val="12"/>
      <color rgb="FFFF0000"/>
      <name val="ＭＳ Ｐゴシック"/>
      <family val="3"/>
      <charset val="128"/>
      <scheme val="minor"/>
    </font>
    <font>
      <sz val="20"/>
      <color rgb="FF000000"/>
      <name val="ＭＳ Ｐゴシック"/>
      <family val="3"/>
      <charset val="128"/>
    </font>
    <font>
      <b/>
      <sz val="16"/>
      <name val="BIZ UDゴシック"/>
      <family val="3"/>
      <charset val="128"/>
    </font>
    <font>
      <b/>
      <strike/>
      <sz val="12"/>
      <name val="ＭＳ Ｐゴシック"/>
      <family val="3"/>
      <charset val="128"/>
    </font>
    <font>
      <b/>
      <i/>
      <u/>
      <sz val="11"/>
      <color theme="8" tint="-0.249977111117893"/>
      <name val="ＭＳ Ｐゴシック"/>
      <family val="3"/>
      <charset val="128"/>
    </font>
    <font>
      <b/>
      <strike/>
      <sz val="14"/>
      <color rgb="FFFF0000"/>
      <name val="ＭＳ Ｐゴシック"/>
      <family val="3"/>
      <charset val="128"/>
    </font>
    <font>
      <b/>
      <strike/>
      <sz val="12"/>
      <color rgb="FFFF0000"/>
      <name val="ＭＳ Ｐゴシック"/>
      <family val="3"/>
      <charset val="128"/>
    </font>
    <font>
      <sz val="20"/>
      <color rgb="FFFF0000"/>
      <name val="ＭＳ Ｐゴシック"/>
      <family val="3"/>
      <charset val="128"/>
    </font>
    <font>
      <sz val="11"/>
      <color indexed="8"/>
      <name val="宋体"/>
      <family val="3"/>
      <charset val="134"/>
    </font>
    <font>
      <u/>
      <sz val="9.35"/>
      <color indexed="12"/>
      <name val="ＭＳ Ｐゴシック"/>
      <family val="3"/>
      <charset val="128"/>
    </font>
    <font>
      <sz val="11"/>
      <color indexed="8"/>
      <name val="宋体"/>
      <charset val="134"/>
    </font>
    <font>
      <sz val="11"/>
      <color theme="1"/>
      <name val="Arial"/>
      <family val="2"/>
    </font>
    <font>
      <sz val="10"/>
      <name val="Trebuchet MS"/>
      <family val="2"/>
    </font>
    <font>
      <sz val="10"/>
      <name val="Calibri"/>
      <family val="2"/>
    </font>
    <font>
      <u/>
      <sz val="12"/>
      <color indexed="12"/>
      <name val="宋体"/>
      <charset val="134"/>
    </font>
    <font>
      <sz val="10"/>
      <color rgb="FF000000"/>
      <name val="Arial"/>
      <family val="2"/>
    </font>
    <font>
      <sz val="14"/>
      <color rgb="FFFFFF00"/>
      <name val="ＭＳ Ｐゴシック"/>
      <family val="3"/>
      <charset val="128"/>
    </font>
    <font>
      <b/>
      <sz val="20"/>
      <color rgb="FFFF0000"/>
      <name val="ＭＳ Ｐゴシック"/>
      <family val="3"/>
      <charset val="128"/>
    </font>
    <font>
      <b/>
      <i/>
      <u/>
      <sz val="15"/>
      <color rgb="FFFF0000"/>
      <name val="ＭＳ Ｐゴシック"/>
      <family val="3"/>
      <charset val="128"/>
    </font>
    <font>
      <b/>
      <sz val="12"/>
      <color rgb="FF000000"/>
      <name val="ＭＳ Ｐゴシック"/>
      <family val="3"/>
      <charset val="128"/>
    </font>
    <font>
      <b/>
      <u/>
      <sz val="12"/>
      <color rgb="FF000000"/>
      <name val="ＭＳ Ｐゴシック"/>
      <family val="3"/>
      <charset val="128"/>
    </font>
    <font>
      <b/>
      <i/>
      <u/>
      <sz val="11"/>
      <color rgb="FFFF0000"/>
      <name val="ＭＳ Ｐゴシック"/>
      <family val="3"/>
      <charset val="128"/>
    </font>
    <font>
      <sz val="16"/>
      <color indexed="10"/>
      <name val="ＭＳ Ｐゴシック"/>
      <family val="3"/>
      <charset val="128"/>
    </font>
    <font>
      <b/>
      <sz val="12"/>
      <color theme="0" tint="-0.249977111117893"/>
      <name val="ＭＳ Ｐゴシック"/>
      <family val="3"/>
      <charset val="128"/>
    </font>
    <font>
      <b/>
      <i/>
      <u/>
      <sz val="11"/>
      <color indexed="10"/>
      <name val="ＭＳ Ｐゴシック"/>
      <family val="3"/>
      <charset val="128"/>
    </font>
    <font>
      <b/>
      <sz val="12"/>
      <name val="ＭＳ Ｐゴシック"/>
      <family val="3"/>
      <charset val="128"/>
      <scheme val="minor"/>
    </font>
    <font>
      <sz val="12"/>
      <color rgb="FFFFFF99"/>
      <name val="ＭＳ Ｐゴシック"/>
      <family val="3"/>
      <charset val="128"/>
    </font>
    <font>
      <sz val="14"/>
      <color rgb="FFCCFFCC"/>
      <name val="ＭＳ Ｐゴシック"/>
      <family val="3"/>
      <charset val="128"/>
    </font>
    <font>
      <i/>
      <sz val="14"/>
      <color indexed="8"/>
      <name val="ＭＳ Ｐゴシック"/>
      <family val="3"/>
      <charset val="128"/>
    </font>
    <font>
      <sz val="12"/>
      <color rgb="FFFFFF66"/>
      <name val="ＭＳ Ｐゴシック"/>
      <family val="3"/>
      <charset val="128"/>
    </font>
    <font>
      <b/>
      <i/>
      <strike/>
      <sz val="12"/>
      <name val="ＭＳ Ｐゴシック"/>
      <family val="3"/>
      <charset val="128"/>
    </font>
    <font>
      <i/>
      <sz val="10"/>
      <name val="ＭＳ Ｐゴシック"/>
      <family val="3"/>
      <charset val="128"/>
    </font>
    <font>
      <b/>
      <i/>
      <sz val="10"/>
      <name val="ＭＳ Ｐゴシック"/>
      <family val="3"/>
      <charset val="128"/>
    </font>
    <font>
      <sz val="10"/>
      <color theme="1"/>
      <name val="ＭＳ Ｐゴシック"/>
      <family val="3"/>
      <charset val="128"/>
    </font>
    <font>
      <b/>
      <sz val="16"/>
      <color theme="0" tint="-0.34998626667073579"/>
      <name val="ＭＳ Ｐゴシック"/>
      <family val="3"/>
      <charset val="128"/>
    </font>
    <font>
      <sz val="12"/>
      <color rgb="FFFFFF00"/>
      <name val="ＭＳ Ｐゴシック"/>
      <family val="3"/>
      <charset val="128"/>
    </font>
    <font>
      <i/>
      <u/>
      <sz val="12"/>
      <color rgb="FFFF0000"/>
      <name val="ＭＳ Ｐゴシック"/>
      <family val="3"/>
      <charset val="128"/>
    </font>
    <font>
      <b/>
      <sz val="11"/>
      <name val="ＭＳ Ｐゴシック"/>
      <family val="3"/>
      <charset val="128"/>
      <scheme val="minor"/>
    </font>
    <font>
      <sz val="11"/>
      <name val="ＭＳ Ｐゴシック"/>
      <family val="3"/>
      <charset val="128"/>
      <scheme val="minor"/>
    </font>
    <font>
      <strike/>
      <sz val="14"/>
      <name val="ＭＳ Ｐゴシック"/>
      <family val="3"/>
      <charset val="128"/>
    </font>
    <font>
      <sz val="14"/>
      <color rgb="FFFFFF99"/>
      <name val="ＭＳ Ｐゴシック"/>
      <family val="3"/>
      <charset val="128"/>
    </font>
    <font>
      <i/>
      <u/>
      <sz val="14"/>
      <color rgb="FFFF0000"/>
      <name val="ＭＳ Ｐゴシック"/>
      <family val="3"/>
      <charset val="128"/>
    </font>
    <font>
      <sz val="14"/>
      <color theme="0" tint="-0.249977111117893"/>
      <name val="ＭＳ Ｐゴシック"/>
      <family val="3"/>
      <charset val="128"/>
    </font>
    <font>
      <sz val="14"/>
      <color theme="1"/>
      <name val="ＭＳ Ｐゴシック"/>
      <family val="3"/>
      <charset val="128"/>
    </font>
    <font>
      <b/>
      <sz val="14"/>
      <color theme="1"/>
      <name val="ＭＳ Ｐゴシック"/>
      <family val="3"/>
      <charset val="128"/>
    </font>
    <font>
      <b/>
      <sz val="12"/>
      <name val="ＭＳ Ｐゴシック"/>
      <family val="3"/>
      <charset val="128"/>
      <scheme val="major"/>
    </font>
    <font>
      <sz val="12"/>
      <name val="ＭＳ Ｐゴシック"/>
      <family val="3"/>
      <charset val="128"/>
      <scheme val="major"/>
    </font>
    <font>
      <sz val="18"/>
      <color theme="0" tint="-0.34998626667073579"/>
      <name val="ＭＳ Ｐゴシック"/>
      <family val="3"/>
      <charset val="128"/>
    </font>
    <font>
      <b/>
      <sz val="18"/>
      <color theme="0" tint="-0.34998626667073579"/>
      <name val="ＭＳ Ｐゴシック"/>
      <family val="3"/>
      <charset val="128"/>
    </font>
    <font>
      <sz val="12"/>
      <color rgb="FFFFFF00"/>
      <name val="ＭＳ Ｐゴシック"/>
      <family val="3"/>
      <charset val="128"/>
      <scheme val="minor"/>
    </font>
    <font>
      <i/>
      <sz val="20"/>
      <color theme="1"/>
      <name val="ＭＳ Ｐゴシック"/>
      <family val="3"/>
      <charset val="128"/>
    </font>
    <font>
      <b/>
      <i/>
      <u/>
      <sz val="12"/>
      <color theme="0" tint="-0.249977111117893"/>
      <name val="ＭＳ Ｐゴシック"/>
      <family val="3"/>
      <charset val="128"/>
    </font>
    <font>
      <b/>
      <u/>
      <sz val="12"/>
      <color theme="0" tint="-0.249977111117893"/>
      <name val="ＭＳ Ｐゴシック"/>
      <family val="3"/>
      <charset val="128"/>
    </font>
    <font>
      <sz val="11"/>
      <color theme="0" tint="-0.249977111117893"/>
      <name val="ＭＳ Ｐゴシック"/>
      <family val="3"/>
      <charset val="128"/>
    </font>
    <font>
      <sz val="16"/>
      <color theme="0" tint="-0.249977111117893"/>
      <name val="ＭＳ Ｐゴシック"/>
      <family val="3"/>
      <charset val="128"/>
    </font>
  </fonts>
  <fills count="8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indexed="22"/>
        <bgColor indexed="64"/>
      </patternFill>
    </fill>
    <fill>
      <patternFill patternType="solid">
        <fgColor indexed="9"/>
        <bgColor indexed="64"/>
      </patternFill>
    </fill>
    <fill>
      <patternFill patternType="solid">
        <fgColor indexed="42"/>
        <bgColor indexed="64"/>
      </patternFill>
    </fill>
    <fill>
      <patternFill patternType="solid">
        <fgColor indexed="31"/>
        <bgColor indexed="64"/>
      </patternFill>
    </fill>
    <fill>
      <patternFill patternType="solid">
        <fgColor indexed="43"/>
        <bgColor indexed="64"/>
      </patternFill>
    </fill>
    <fill>
      <patternFill patternType="solid">
        <fgColor indexed="47"/>
        <bgColor indexed="64"/>
      </patternFill>
    </fill>
    <fill>
      <patternFill patternType="solid">
        <fgColor indexed="45"/>
        <bgColor indexed="64"/>
      </patternFill>
    </fill>
    <fill>
      <patternFill patternType="solid">
        <fgColor indexed="27"/>
        <bgColor indexed="41"/>
      </patternFill>
    </fill>
    <fill>
      <patternFill patternType="solid">
        <fgColor indexed="22"/>
        <bgColor indexed="31"/>
      </patternFill>
    </fill>
    <fill>
      <patternFill patternType="solid">
        <fgColor indexed="42"/>
        <bgColor indexed="27"/>
      </patternFill>
    </fill>
    <fill>
      <patternFill patternType="solid">
        <fgColor indexed="55"/>
        <bgColor indexed="64"/>
      </patternFill>
    </fill>
    <fill>
      <patternFill patternType="solid">
        <fgColor indexed="27"/>
        <bgColor indexed="64"/>
      </patternFill>
    </fill>
    <fill>
      <patternFill patternType="solid">
        <fgColor indexed="62"/>
        <bgColor indexed="64"/>
      </patternFill>
    </fill>
    <fill>
      <patternFill patternType="solid">
        <fgColor theme="8" tint="0.79998168889431442"/>
        <bgColor indexed="64"/>
      </patternFill>
    </fill>
    <fill>
      <patternFill patternType="solid">
        <fgColor rgb="FFCCFFCC"/>
        <bgColor indexed="64"/>
      </patternFill>
    </fill>
    <fill>
      <patternFill patternType="solid">
        <fgColor theme="0" tint="-0.249977111117893"/>
        <bgColor indexed="64"/>
      </patternFill>
    </fill>
    <fill>
      <patternFill patternType="solid">
        <fgColor rgb="FFFFFF99"/>
        <bgColor indexed="64"/>
      </patternFill>
    </fill>
    <fill>
      <patternFill patternType="solid">
        <fgColor rgb="FFFFC000"/>
        <bgColor indexed="64"/>
      </patternFill>
    </fill>
    <fill>
      <patternFill patternType="solid">
        <fgColor rgb="FFFF99CC"/>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rgb="FF00CC00"/>
        <bgColor indexed="64"/>
      </patternFill>
    </fill>
    <fill>
      <patternFill patternType="solid">
        <fgColor rgb="FFCCCCFF"/>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0.34998626667073579"/>
        <bgColor indexed="64"/>
      </patternFill>
    </fill>
    <fill>
      <patternFill patternType="solid">
        <fgColor rgb="FFCCFFFF"/>
        <bgColor indexed="64"/>
      </patternFill>
    </fill>
    <fill>
      <patternFill patternType="solid">
        <fgColor rgb="FFDAEEF3"/>
        <bgColor indexed="64"/>
      </patternFill>
    </fill>
    <fill>
      <patternFill patternType="solid">
        <fgColor theme="0" tint="-0.499984740745262"/>
        <bgColor indexed="64"/>
      </patternFill>
    </fill>
    <fill>
      <patternFill patternType="solid">
        <fgColor theme="2"/>
        <bgColor indexed="64"/>
      </patternFill>
    </fill>
    <fill>
      <patternFill patternType="solid">
        <fgColor indexed="31"/>
        <bgColor indexed="22"/>
      </patternFill>
    </fill>
    <fill>
      <patternFill patternType="solid">
        <fgColor indexed="45"/>
        <bgColor indexed="29"/>
      </patternFill>
    </fill>
    <fill>
      <patternFill patternType="solid">
        <fgColor indexed="46"/>
        <bgColor indexed="24"/>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18"/>
        <bgColor indexed="32"/>
      </patternFill>
    </fill>
    <fill>
      <patternFill patternType="solid">
        <fgColor indexed="55"/>
        <bgColor indexed="23"/>
      </patternFill>
    </fill>
    <fill>
      <patternFill patternType="solid">
        <fgColor indexed="26"/>
        <bgColor indexed="9"/>
      </patternFill>
    </fill>
    <fill>
      <patternFill patternType="solid">
        <fgColor indexed="43"/>
        <bgColor indexed="26"/>
      </patternFill>
    </fill>
    <fill>
      <patternFill patternType="solid">
        <fgColor rgb="FFFFFF00"/>
        <bgColor indexed="64"/>
      </patternFill>
    </fill>
    <fill>
      <patternFill patternType="solid">
        <fgColor theme="5" tint="0.59999389629810485"/>
        <bgColor indexed="64"/>
      </patternFill>
    </fill>
    <fill>
      <patternFill patternType="solid">
        <fgColor theme="0"/>
        <bgColor rgb="FF000000"/>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theme="1" tint="0.499984740745262"/>
        <bgColor rgb="FF000000"/>
      </patternFill>
    </fill>
    <fill>
      <patternFill patternType="solid">
        <fgColor theme="1" tint="0.499984740745262"/>
        <bgColor indexed="64"/>
      </patternFill>
    </fill>
    <fill>
      <patternFill patternType="solid">
        <fgColor theme="9" tint="0.79998168889431442"/>
        <bgColor indexed="64"/>
      </patternFill>
    </fill>
  </fills>
  <borders count="55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hair">
        <color indexed="64"/>
      </left>
      <right style="hair">
        <color indexed="64"/>
      </right>
      <top style="thin">
        <color indexed="64"/>
      </top>
      <bottom style="thin">
        <color indexed="64"/>
      </bottom>
      <diagonal/>
    </border>
    <border>
      <left/>
      <right style="double">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bottom/>
      <diagonal/>
    </border>
    <border>
      <left/>
      <right style="thin">
        <color indexed="64"/>
      </right>
      <top/>
      <bottom style="thin">
        <color indexed="64"/>
      </bottom>
      <diagonal/>
    </border>
    <border>
      <left style="hair">
        <color indexed="64"/>
      </left>
      <right style="hair">
        <color indexed="64"/>
      </right>
      <top/>
      <bottom style="thin">
        <color indexed="64"/>
      </bottom>
      <diagonal/>
    </border>
    <border>
      <left style="double">
        <color indexed="64"/>
      </left>
      <right/>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hair">
        <color indexed="64"/>
      </right>
      <top/>
      <bottom style="thin">
        <color indexed="64"/>
      </bottom>
      <diagonal/>
    </border>
    <border>
      <left style="thin">
        <color indexed="64"/>
      </left>
      <right style="double">
        <color indexed="64"/>
      </right>
      <top/>
      <bottom style="thin">
        <color indexed="64"/>
      </bottom>
      <diagonal/>
    </border>
    <border>
      <left style="thin">
        <color indexed="64"/>
      </left>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hair">
        <color indexed="64"/>
      </left>
      <right style="hair">
        <color indexed="64"/>
      </right>
      <top/>
      <bottom style="hair">
        <color indexed="64"/>
      </bottom>
      <diagonal/>
    </border>
    <border>
      <left style="hair">
        <color indexed="64"/>
      </left>
      <right/>
      <top style="hair">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style="hair">
        <color indexed="64"/>
      </left>
      <right/>
      <top/>
      <bottom style="hair">
        <color indexed="64"/>
      </bottom>
      <diagonal/>
    </border>
    <border>
      <left style="thin">
        <color indexed="64"/>
      </left>
      <right style="hair">
        <color indexed="64"/>
      </right>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hair">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double">
        <color indexed="64"/>
      </left>
      <right style="thin">
        <color indexed="64"/>
      </right>
      <top/>
      <bottom style="thin">
        <color indexed="64"/>
      </bottom>
      <diagonal/>
    </border>
    <border>
      <left style="hair">
        <color indexed="64"/>
      </left>
      <right style="thin">
        <color indexed="64"/>
      </right>
      <top style="thin">
        <color indexed="64"/>
      </top>
      <bottom/>
      <diagonal/>
    </border>
    <border>
      <left style="hair">
        <color indexed="64"/>
      </left>
      <right style="double">
        <color indexed="64"/>
      </right>
      <top style="thin">
        <color indexed="64"/>
      </top>
      <bottom style="thin">
        <color indexed="64"/>
      </bottom>
      <diagonal/>
    </border>
    <border>
      <left style="double">
        <color indexed="64"/>
      </left>
      <right/>
      <top style="thin">
        <color indexed="64"/>
      </top>
      <bottom/>
      <diagonal/>
    </border>
    <border>
      <left style="hair">
        <color indexed="64"/>
      </left>
      <right style="hair">
        <color indexed="64"/>
      </right>
      <top style="thin">
        <color indexed="64"/>
      </top>
      <bottom/>
      <diagonal/>
    </border>
    <border>
      <left style="thin">
        <color indexed="64"/>
      </left>
      <right style="double">
        <color indexed="64"/>
      </right>
      <top style="thin">
        <color indexed="64"/>
      </top>
      <bottom/>
      <diagonal/>
    </border>
    <border>
      <left/>
      <right style="double">
        <color indexed="64"/>
      </right>
      <top style="thin">
        <color indexed="64"/>
      </top>
      <bottom style="thin">
        <color indexed="64"/>
      </bottom>
      <diagonal/>
    </border>
    <border>
      <left style="hair">
        <color indexed="64"/>
      </left>
      <right style="double">
        <color indexed="64"/>
      </right>
      <top style="thin">
        <color indexed="64"/>
      </top>
      <bottom/>
      <diagonal/>
    </border>
    <border>
      <left style="double">
        <color indexed="64"/>
      </left>
      <right style="thin">
        <color indexed="64"/>
      </right>
      <top style="thin">
        <color indexed="64"/>
      </top>
      <bottom/>
      <diagonal/>
    </border>
    <border>
      <left style="thin">
        <color indexed="64"/>
      </left>
      <right style="hair">
        <color indexed="64"/>
      </right>
      <top style="thin">
        <color indexed="64"/>
      </top>
      <bottom/>
      <diagonal/>
    </border>
    <border>
      <left style="medium">
        <color indexed="64"/>
      </left>
      <right/>
      <top style="medium">
        <color indexed="64"/>
      </top>
      <bottom style="thin">
        <color indexed="64"/>
      </bottom>
      <diagonal/>
    </border>
    <border>
      <left style="hair">
        <color indexed="64"/>
      </left>
      <right style="double">
        <color indexed="64"/>
      </right>
      <top/>
      <bottom style="thin">
        <color indexed="64"/>
      </bottom>
      <diagonal/>
    </border>
    <border>
      <left/>
      <right style="double">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8"/>
      </left>
      <right style="thin">
        <color indexed="8"/>
      </right>
      <top style="thin">
        <color indexed="8"/>
      </top>
      <bottom style="thin">
        <color indexed="8"/>
      </bottom>
      <diagonal/>
    </border>
    <border>
      <left style="thin">
        <color indexed="8"/>
      </left>
      <right/>
      <top/>
      <bottom style="thin">
        <color indexed="8"/>
      </bottom>
      <diagonal/>
    </border>
    <border>
      <left style="thin">
        <color indexed="8"/>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right style="double">
        <color indexed="8"/>
      </right>
      <top/>
      <bottom style="thin">
        <color indexed="8"/>
      </bottom>
      <diagonal/>
    </border>
    <border>
      <left style="thin">
        <color indexed="8"/>
      </left>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thin">
        <color indexed="8"/>
      </left>
      <right/>
      <top style="thin">
        <color indexed="8"/>
      </top>
      <bottom/>
      <diagonal/>
    </border>
    <border>
      <left style="thin">
        <color indexed="8"/>
      </left>
      <right/>
      <top/>
      <bottom/>
      <diagonal/>
    </border>
    <border>
      <left style="thin">
        <color indexed="8"/>
      </left>
      <right style="thin">
        <color indexed="8"/>
      </right>
      <top style="thin">
        <color indexed="8"/>
      </top>
      <bottom/>
      <diagonal/>
    </border>
    <border>
      <left/>
      <right/>
      <top/>
      <bottom style="thin">
        <color indexed="8"/>
      </bottom>
      <diagonal/>
    </border>
    <border>
      <left/>
      <right style="double">
        <color indexed="8"/>
      </right>
      <top style="thin">
        <color indexed="8"/>
      </top>
      <bottom style="thin">
        <color indexed="8"/>
      </bottom>
      <diagonal/>
    </border>
    <border>
      <left style="double">
        <color indexed="8"/>
      </left>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hair">
        <color indexed="64"/>
      </left>
      <right style="thin">
        <color indexed="64"/>
      </right>
      <top style="hair">
        <color indexed="64"/>
      </top>
      <bottom style="thin">
        <color indexed="64"/>
      </bottom>
      <diagonal/>
    </border>
    <border>
      <left style="double">
        <color indexed="64"/>
      </left>
      <right style="hair">
        <color indexed="64"/>
      </right>
      <top style="thin">
        <color indexed="64"/>
      </top>
      <bottom/>
      <diagonal/>
    </border>
    <border>
      <left style="hair">
        <color indexed="64"/>
      </left>
      <right/>
      <top style="thin">
        <color indexed="64"/>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right style="double">
        <color indexed="8"/>
      </right>
      <top style="thin">
        <color indexed="64"/>
      </top>
      <bottom style="thin">
        <color indexed="64"/>
      </bottom>
      <diagonal/>
    </border>
    <border>
      <left/>
      <right/>
      <top/>
      <bottom style="double">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double">
        <color indexed="64"/>
      </left>
      <right style="hair">
        <color indexed="64"/>
      </right>
      <top/>
      <bottom/>
      <diagonal/>
    </border>
    <border>
      <left style="hair">
        <color indexed="64"/>
      </left>
      <right style="double">
        <color indexed="64"/>
      </right>
      <top/>
      <bottom/>
      <diagonal/>
    </border>
    <border>
      <left/>
      <right style="hair">
        <color indexed="64"/>
      </right>
      <top/>
      <bottom/>
      <diagonal/>
    </border>
    <border>
      <left style="hair">
        <color indexed="64"/>
      </left>
      <right/>
      <top/>
      <bottom/>
      <diagonal/>
    </border>
    <border>
      <left/>
      <right style="thin">
        <color indexed="8"/>
      </right>
      <top style="thin">
        <color indexed="8"/>
      </top>
      <bottom/>
      <diagonal/>
    </border>
    <border>
      <left/>
      <right style="thin">
        <color indexed="8"/>
      </right>
      <top/>
      <bottom style="thin">
        <color indexed="8"/>
      </bottom>
      <diagonal/>
    </border>
    <border>
      <left style="double">
        <color indexed="8"/>
      </left>
      <right/>
      <top style="thin">
        <color indexed="64"/>
      </top>
      <bottom style="thin">
        <color indexed="64"/>
      </bottom>
      <diagonal/>
    </border>
    <border>
      <left style="hair">
        <color indexed="8"/>
      </left>
      <right style="hair">
        <color indexed="8"/>
      </right>
      <top style="thin">
        <color indexed="64"/>
      </top>
      <bottom style="thin">
        <color indexed="64"/>
      </bottom>
      <diagonal/>
    </border>
    <border>
      <left style="double">
        <color indexed="64"/>
      </left>
      <right/>
      <top/>
      <bottom/>
      <diagonal/>
    </border>
    <border>
      <left style="thin">
        <color indexed="64"/>
      </left>
      <right style="thin">
        <color indexed="64"/>
      </right>
      <top style="thin">
        <color indexed="64"/>
      </top>
      <bottom style="double">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double">
        <color indexed="8"/>
      </left>
      <right style="double">
        <color indexed="8"/>
      </right>
      <top style="thin">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double">
        <color indexed="64"/>
      </left>
      <right style="double">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right/>
      <top style="thin">
        <color indexed="8"/>
      </top>
      <bottom/>
      <diagonal/>
    </border>
    <border>
      <left/>
      <right/>
      <top style="medium">
        <color indexed="64"/>
      </top>
      <bottom style="thin">
        <color indexed="64"/>
      </bottom>
      <diagonal/>
    </border>
    <border>
      <left style="double">
        <color indexed="64"/>
      </left>
      <right style="thin">
        <color indexed="64"/>
      </right>
      <top/>
      <bottom/>
      <diagonal/>
    </border>
    <border>
      <left style="hair">
        <color indexed="8"/>
      </left>
      <right style="thin">
        <color indexed="8"/>
      </right>
      <top style="thin">
        <color indexed="64"/>
      </top>
      <bottom style="thin">
        <color indexed="64"/>
      </bottom>
      <diagonal/>
    </border>
    <border>
      <left/>
      <right/>
      <top style="thick">
        <color indexed="64"/>
      </top>
      <bottom style="thick">
        <color indexed="64"/>
      </bottom>
      <diagonal/>
    </border>
    <border>
      <left style="double">
        <color indexed="64"/>
      </left>
      <right/>
      <top style="thin">
        <color indexed="64"/>
      </top>
      <bottom style="double">
        <color indexed="64"/>
      </bottom>
      <diagonal/>
    </border>
    <border>
      <left/>
      <right style="thin">
        <color indexed="64"/>
      </right>
      <top style="thin">
        <color indexed="64"/>
      </top>
      <bottom style="double">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style="hair">
        <color indexed="64"/>
      </left>
      <right/>
      <top/>
      <bottom style="thin">
        <color indexed="64"/>
      </bottom>
      <diagonal/>
    </border>
    <border>
      <left/>
      <right style="hair">
        <color indexed="64"/>
      </right>
      <top/>
      <bottom style="hair">
        <color indexed="64"/>
      </bottom>
      <diagonal/>
    </border>
    <border>
      <left style="double">
        <color indexed="64"/>
      </left>
      <right style="double">
        <color indexed="64"/>
      </right>
      <top style="thin">
        <color indexed="64"/>
      </top>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bottom/>
      <diagonal/>
    </border>
    <border>
      <left style="double">
        <color indexed="64"/>
      </left>
      <right style="hair">
        <color indexed="64"/>
      </right>
      <top style="double">
        <color indexed="64"/>
      </top>
      <bottom/>
      <diagonal/>
    </border>
    <border>
      <left style="hair">
        <color indexed="64"/>
      </left>
      <right style="double">
        <color indexed="64"/>
      </right>
      <top style="double">
        <color indexed="64"/>
      </top>
      <bottom/>
      <diagonal/>
    </border>
    <border>
      <left style="double">
        <color indexed="64"/>
      </left>
      <right style="hair">
        <color indexed="64"/>
      </right>
      <top/>
      <bottom style="double">
        <color indexed="64"/>
      </bottom>
      <diagonal/>
    </border>
    <border>
      <left style="hair">
        <color indexed="64"/>
      </left>
      <right style="double">
        <color indexed="64"/>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right style="double">
        <color indexed="64"/>
      </right>
      <top/>
      <bottom/>
      <diagonal/>
    </border>
    <border>
      <left style="double">
        <color indexed="64"/>
      </left>
      <right style="double">
        <color indexed="64"/>
      </right>
      <top/>
      <bottom/>
      <diagonal/>
    </border>
    <border>
      <left style="thin">
        <color indexed="64"/>
      </left>
      <right style="double">
        <color indexed="64"/>
      </right>
      <top/>
      <bottom style="thin">
        <color indexed="8"/>
      </bottom>
      <diagonal/>
    </border>
    <border>
      <left style="thin">
        <color indexed="64"/>
      </left>
      <right style="thin">
        <color indexed="64"/>
      </right>
      <top/>
      <bottom style="thin">
        <color indexed="8"/>
      </bottom>
      <diagonal/>
    </border>
    <border>
      <left style="double">
        <color indexed="8"/>
      </left>
      <right/>
      <top style="thin">
        <color indexed="8"/>
      </top>
      <bottom/>
      <diagonal/>
    </border>
    <border>
      <left style="double">
        <color indexed="8"/>
      </left>
      <right style="double">
        <color indexed="8"/>
      </right>
      <top style="thin">
        <color indexed="8"/>
      </top>
      <bottom/>
      <diagonal/>
    </border>
    <border>
      <left style="double">
        <color indexed="8"/>
      </left>
      <right style="double">
        <color indexed="8"/>
      </right>
      <top/>
      <bottom style="thin">
        <color indexed="64"/>
      </bottom>
      <diagonal/>
    </border>
    <border>
      <left style="thin">
        <color indexed="8"/>
      </left>
      <right/>
      <top style="thin">
        <color indexed="64"/>
      </top>
      <bottom/>
      <diagonal/>
    </border>
    <border>
      <left style="double">
        <color indexed="8"/>
      </left>
      <right/>
      <top style="thin">
        <color indexed="64"/>
      </top>
      <bottom/>
      <diagonal/>
    </border>
    <border>
      <left style="hair">
        <color indexed="8"/>
      </left>
      <right style="hair">
        <color indexed="8"/>
      </right>
      <top style="thin">
        <color indexed="64"/>
      </top>
      <bottom/>
      <diagonal/>
    </border>
    <border>
      <left style="hair">
        <color indexed="8"/>
      </left>
      <right/>
      <top style="thin">
        <color indexed="64"/>
      </top>
      <bottom/>
      <diagonal/>
    </border>
    <border>
      <left/>
      <right style="double">
        <color indexed="8"/>
      </right>
      <top style="thin">
        <color indexed="64"/>
      </top>
      <bottom/>
      <diagonal/>
    </border>
    <border>
      <left/>
      <right style="thin">
        <color indexed="8"/>
      </right>
      <top style="thin">
        <color indexed="64"/>
      </top>
      <bottom/>
      <diagonal/>
    </border>
    <border>
      <left style="thin">
        <color indexed="8"/>
      </left>
      <right style="hair">
        <color indexed="8"/>
      </right>
      <top style="thin">
        <color indexed="64"/>
      </top>
      <bottom/>
      <diagonal/>
    </border>
    <border>
      <left style="double">
        <color indexed="8"/>
      </left>
      <right style="thin">
        <color indexed="8"/>
      </right>
      <top style="thin">
        <color indexed="64"/>
      </top>
      <bottom/>
      <diagonal/>
    </border>
    <border>
      <left/>
      <right style="thin">
        <color indexed="8"/>
      </right>
      <top/>
      <bottom/>
      <diagonal/>
    </border>
    <border>
      <left/>
      <right style="thin">
        <color indexed="8"/>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8"/>
      </right>
      <top style="thin">
        <color indexed="64"/>
      </top>
      <bottom style="thin">
        <color indexed="64"/>
      </bottom>
      <diagonal/>
    </border>
    <border>
      <left style="double">
        <color indexed="8"/>
      </left>
      <right style="thin">
        <color indexed="8"/>
      </right>
      <top style="thin">
        <color indexed="64"/>
      </top>
      <bottom style="thin">
        <color indexed="64"/>
      </bottom>
      <diagonal/>
    </border>
    <border>
      <left style="thin">
        <color indexed="64"/>
      </left>
      <right style="double">
        <color indexed="64"/>
      </right>
      <top/>
      <bottom/>
      <diagonal/>
    </border>
    <border>
      <left style="thin">
        <color indexed="64"/>
      </left>
      <right style="hair">
        <color indexed="64"/>
      </right>
      <top/>
      <bottom style="dotted">
        <color indexed="64"/>
      </bottom>
      <diagonal/>
    </border>
    <border>
      <left style="hair">
        <color indexed="64"/>
      </left>
      <right style="double">
        <color indexed="64"/>
      </right>
      <top/>
      <bottom style="dotted">
        <color indexed="64"/>
      </bottom>
      <diagonal/>
    </border>
    <border>
      <left style="double">
        <color indexed="64"/>
      </left>
      <right/>
      <top style="thin">
        <color indexed="64"/>
      </top>
      <bottom style="double">
        <color theme="3"/>
      </bottom>
      <diagonal/>
    </border>
    <border>
      <left/>
      <right/>
      <top style="thin">
        <color indexed="64"/>
      </top>
      <bottom style="double">
        <color theme="3"/>
      </bottom>
      <diagonal/>
    </border>
    <border>
      <left/>
      <right style="thin">
        <color indexed="64"/>
      </right>
      <top style="thin">
        <color indexed="64"/>
      </top>
      <bottom style="double">
        <color theme="3"/>
      </bottom>
      <diagonal/>
    </border>
    <border>
      <left style="double">
        <color indexed="64"/>
      </left>
      <right/>
      <top style="double">
        <color theme="3"/>
      </top>
      <bottom/>
      <diagonal/>
    </border>
    <border>
      <left/>
      <right/>
      <top style="double">
        <color theme="3"/>
      </top>
      <bottom/>
      <diagonal/>
    </border>
    <border>
      <left/>
      <right style="double">
        <color indexed="64"/>
      </right>
      <top style="double">
        <color theme="3"/>
      </top>
      <bottom/>
      <diagonal/>
    </border>
    <border>
      <left style="double">
        <color indexed="64"/>
      </left>
      <right/>
      <top/>
      <bottom style="dotted">
        <color indexed="64"/>
      </bottom>
      <diagonal/>
    </border>
    <border>
      <left/>
      <right/>
      <top/>
      <bottom style="dotted">
        <color indexed="64"/>
      </bottom>
      <diagonal/>
    </border>
    <border>
      <left/>
      <right style="double">
        <color indexed="64"/>
      </right>
      <top/>
      <bottom style="dotted">
        <color indexed="64"/>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bottom style="thin">
        <color indexed="8"/>
      </bottom>
      <diagonal/>
    </border>
    <border>
      <left style="hair">
        <color indexed="64"/>
      </left>
      <right style="thin">
        <color indexed="8"/>
      </right>
      <top style="thin">
        <color indexed="64"/>
      </top>
      <bottom style="double">
        <color indexed="64"/>
      </bottom>
      <diagonal/>
    </border>
    <border>
      <left style="thin">
        <color indexed="8"/>
      </left>
      <right style="double">
        <color indexed="8"/>
      </right>
      <top style="thin">
        <color indexed="8"/>
      </top>
      <bottom/>
      <diagonal/>
    </border>
    <border>
      <left style="thin">
        <color indexed="8"/>
      </left>
      <right style="double">
        <color indexed="8"/>
      </right>
      <top/>
      <bottom style="thin">
        <color indexed="64"/>
      </bottom>
      <diagonal/>
    </border>
    <border>
      <left style="thin">
        <color indexed="8"/>
      </left>
      <right style="thin">
        <color indexed="8"/>
      </right>
      <top/>
      <bottom style="thin">
        <color indexed="64"/>
      </bottom>
      <diagonal/>
    </border>
    <border>
      <left style="double">
        <color indexed="8"/>
      </left>
      <right style="thin">
        <color indexed="8"/>
      </right>
      <top style="thin">
        <color indexed="8"/>
      </top>
      <bottom/>
      <diagonal/>
    </border>
    <border>
      <left style="double">
        <color indexed="8"/>
      </left>
      <right style="thin">
        <color indexed="8"/>
      </right>
      <top/>
      <bottom style="thin">
        <color indexed="64"/>
      </bottom>
      <diagonal/>
    </border>
    <border>
      <left style="double">
        <color indexed="8"/>
      </left>
      <right/>
      <top/>
      <bottom style="thin">
        <color indexed="64"/>
      </bottom>
      <diagonal/>
    </border>
    <border>
      <left style="thin">
        <color auto="1"/>
      </left>
      <right/>
      <top/>
      <bottom/>
      <diagonal/>
    </border>
    <border>
      <left style="double">
        <color indexed="64"/>
      </left>
      <right style="medium">
        <color indexed="64"/>
      </right>
      <top/>
      <bottom style="thin">
        <color indexed="64"/>
      </bottom>
      <diagonal/>
    </border>
    <border>
      <left style="double">
        <color indexed="64"/>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double">
        <color indexed="64"/>
      </left>
      <right style="medium">
        <color indexed="64"/>
      </right>
      <top style="medium">
        <color indexed="64"/>
      </top>
      <bottom/>
      <diagonal/>
    </border>
    <border>
      <left style="thin">
        <color indexed="64"/>
      </left>
      <right style="hair">
        <color indexed="64"/>
      </right>
      <top/>
      <bottom style="double">
        <color indexed="64"/>
      </bottom>
      <diagonal/>
    </border>
    <border>
      <left style="double">
        <color indexed="64"/>
      </left>
      <right style="double">
        <color indexed="64"/>
      </right>
      <top/>
      <bottom style="double">
        <color indexed="64"/>
      </bottom>
      <diagonal/>
    </border>
    <border>
      <left/>
      <right style="hair">
        <color indexed="64"/>
      </right>
      <top/>
      <bottom style="double">
        <color indexed="64"/>
      </bottom>
      <diagonal/>
    </border>
    <border>
      <left style="hair">
        <color indexed="64"/>
      </left>
      <right style="thin">
        <color indexed="64"/>
      </right>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hair">
        <color indexed="18"/>
      </bottom>
      <diagonal/>
    </border>
    <border>
      <left style="hair">
        <color indexed="18"/>
      </left>
      <right/>
      <top/>
      <bottom style="hair">
        <color indexed="18"/>
      </bottom>
      <diagonal/>
    </border>
    <border>
      <left/>
      <right style="hair">
        <color indexed="18"/>
      </right>
      <top/>
      <bottom style="hair">
        <color indexed="18"/>
      </bottom>
      <diagonal/>
    </border>
    <border>
      <left style="hair">
        <color indexed="18"/>
      </left>
      <right/>
      <top/>
      <bottom/>
      <diagonal/>
    </border>
    <border>
      <left/>
      <right style="hair">
        <color indexed="18"/>
      </right>
      <top/>
      <bottom/>
      <diagonal/>
    </border>
    <border>
      <left/>
      <right/>
      <top style="hair">
        <color indexed="18"/>
      </top>
      <bottom/>
      <diagonal/>
    </border>
    <border>
      <left style="hair">
        <color indexed="18"/>
      </left>
      <right/>
      <top style="hair">
        <color indexed="18"/>
      </top>
      <bottom/>
      <diagonal/>
    </border>
    <border>
      <left/>
      <right style="hair">
        <color indexed="18"/>
      </right>
      <top style="hair">
        <color indexed="18"/>
      </top>
      <bottom/>
      <diagonal/>
    </border>
    <border>
      <left style="hair">
        <color indexed="63"/>
      </left>
      <right style="double">
        <color indexed="22"/>
      </right>
      <top style="hair">
        <color indexed="63"/>
      </top>
      <bottom style="double">
        <color indexed="22"/>
      </bottom>
      <diagonal/>
    </border>
    <border>
      <left style="thin">
        <color auto="1"/>
      </left>
      <right style="thin">
        <color indexed="64"/>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rgb="FF000000"/>
      </left>
      <right style="thin">
        <color rgb="FF000000"/>
      </right>
      <top style="thin">
        <color rgb="FF000000"/>
      </top>
      <bottom/>
      <diagonal/>
    </border>
    <border>
      <left/>
      <right/>
      <top style="thin">
        <color indexed="8"/>
      </top>
      <bottom style="thin">
        <color indexed="8"/>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indexed="8"/>
      </left>
      <right/>
      <top style="thin">
        <color indexed="64"/>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64"/>
      </top>
      <bottom/>
      <diagonal/>
    </border>
    <border>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indexed="64"/>
      </right>
      <top style="thin">
        <color auto="1"/>
      </top>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right style="thin">
        <color auto="1"/>
      </right>
      <top style="thin">
        <color auto="1"/>
      </top>
      <bottom/>
      <diagonal/>
    </border>
    <border>
      <left/>
      <right/>
      <top style="thin">
        <color auto="1"/>
      </top>
      <bottom style="thin">
        <color auto="1"/>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thin">
        <color indexed="64"/>
      </left>
      <right style="double">
        <color indexed="64"/>
      </right>
      <top/>
      <bottom style="thin">
        <color indexed="64"/>
      </bottom>
      <diagonal/>
    </border>
    <border>
      <left style="thin">
        <color indexed="64"/>
      </left>
      <right style="hair">
        <color indexed="64"/>
      </right>
      <top/>
      <bottom style="thin">
        <color indexed="64"/>
      </bottom>
      <diagonal/>
    </border>
    <border>
      <left style="thin">
        <color indexed="64"/>
      </left>
      <right style="thin">
        <color indexed="64"/>
      </right>
      <top/>
      <bottom style="thin">
        <color indexed="64"/>
      </bottom>
      <diagonal/>
    </border>
    <border>
      <left/>
      <right style="double">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style="double">
        <color indexed="64"/>
      </right>
      <top style="thin">
        <color indexed="64"/>
      </top>
      <bottom/>
      <diagonal/>
    </border>
    <border>
      <left/>
      <right/>
      <top style="thin">
        <color indexed="64"/>
      </top>
      <bottom/>
      <diagonal/>
    </border>
    <border>
      <left style="double">
        <color indexed="64"/>
      </left>
      <right style="hair">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double">
        <color auto="1"/>
      </left>
      <right/>
      <top/>
      <bottom style="thin">
        <color auto="1"/>
      </bottom>
      <diagonal/>
    </border>
    <border>
      <left/>
      <right style="hair">
        <color indexed="64"/>
      </right>
      <top/>
      <bottom style="thin">
        <color indexed="64"/>
      </bottom>
      <diagonal/>
    </border>
    <border>
      <left style="double">
        <color indexed="8"/>
      </left>
      <right/>
      <top/>
      <bottom style="thin">
        <color indexed="8"/>
      </bottom>
      <diagonal/>
    </border>
    <border>
      <left style="hair">
        <color indexed="64"/>
      </left>
      <right style="hair">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bottom style="double">
        <color indexed="64"/>
      </bottom>
      <diagonal/>
    </border>
    <border>
      <left/>
      <right style="thin">
        <color indexed="64"/>
      </right>
      <top/>
      <bottom style="double">
        <color indexed="64"/>
      </bottom>
      <diagonal/>
    </border>
    <border>
      <left/>
      <right/>
      <top/>
      <bottom style="thin">
        <color indexed="8"/>
      </bottom>
      <diagonal/>
    </border>
    <border>
      <left/>
      <right style="double">
        <color indexed="8"/>
      </right>
      <top/>
      <bottom style="thin">
        <color indexed="8"/>
      </bottom>
      <diagonal/>
    </border>
    <border>
      <left/>
      <right style="thin">
        <color indexed="8"/>
      </right>
      <top/>
      <bottom style="thin">
        <color indexed="8"/>
      </bottom>
      <diagonal/>
    </border>
    <border>
      <left style="thin">
        <color auto="1"/>
      </left>
      <right style="thin">
        <color indexed="64"/>
      </right>
      <top style="thin">
        <color auto="1"/>
      </top>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hair">
        <color indexed="64"/>
      </left>
      <right style="hair">
        <color indexed="64"/>
      </right>
      <top style="thin">
        <color indexed="64"/>
      </top>
      <bottom/>
      <diagonal/>
    </border>
    <border>
      <left style="hair">
        <color indexed="64"/>
      </left>
      <right style="double">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double">
        <color indexed="64"/>
      </right>
      <top style="thin">
        <color indexed="64"/>
      </top>
      <bottom/>
      <diagonal/>
    </border>
    <border>
      <left style="double">
        <color indexed="64"/>
      </left>
      <right/>
      <top style="thin">
        <color indexed="64"/>
      </top>
      <bottom/>
      <diagonal/>
    </border>
    <border>
      <left style="thin">
        <color indexed="64"/>
      </left>
      <right style="hair">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hair">
        <color indexed="64"/>
      </right>
      <top style="thin">
        <color indexed="64"/>
      </top>
      <bottom/>
      <diagonal/>
    </border>
    <border>
      <left style="double">
        <color indexed="64"/>
      </left>
      <right style="thin">
        <color indexed="64"/>
      </right>
      <top style="thin">
        <color indexed="64"/>
      </top>
      <bottom/>
      <diagonal/>
    </border>
    <border>
      <left style="double">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style="thin">
        <color indexed="64"/>
      </right>
      <top style="thin">
        <color indexed="64"/>
      </top>
      <bottom/>
      <diagonal/>
    </border>
    <border>
      <left/>
      <right style="double">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hair">
        <color indexed="8"/>
      </left>
      <right style="double">
        <color indexed="8"/>
      </right>
      <top style="thin">
        <color indexed="8"/>
      </top>
      <bottom style="thin">
        <color indexed="8"/>
      </bottom>
      <diagonal/>
    </border>
    <border>
      <left/>
      <right/>
      <top/>
      <bottom style="thin">
        <color rgb="FF000000"/>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style="hair">
        <color rgb="FF000000"/>
      </left>
      <right style="hair">
        <color indexed="64"/>
      </right>
      <top style="thin">
        <color rgb="FF000000"/>
      </top>
      <bottom style="thin">
        <color indexed="8"/>
      </bottom>
      <diagonal/>
    </border>
    <border>
      <left/>
      <right/>
      <top style="thin">
        <color indexed="64"/>
      </top>
      <bottom style="hair">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double">
        <color indexed="8"/>
      </left>
      <right/>
      <top style="thin">
        <color indexed="64"/>
      </top>
      <bottom style="thin">
        <color indexed="64"/>
      </bottom>
      <diagonal/>
    </border>
    <border>
      <left style="thin">
        <color indexed="64"/>
      </left>
      <right/>
      <top style="thin">
        <color indexed="64"/>
      </top>
      <bottom style="thin">
        <color indexed="64"/>
      </bottom>
      <diagonal/>
    </border>
    <border>
      <left/>
      <right style="hair">
        <color indexed="64"/>
      </right>
      <top style="thin">
        <color indexed="64"/>
      </top>
      <bottom/>
      <diagonal/>
    </border>
    <border>
      <left style="thin">
        <color indexed="64"/>
      </left>
      <right style="double">
        <color indexed="8"/>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double">
        <color indexed="64"/>
      </left>
      <right style="double">
        <color indexed="64"/>
      </right>
      <top style="thin">
        <color indexed="64"/>
      </top>
      <bottom style="thin">
        <color indexed="64"/>
      </bottom>
      <diagonal/>
    </border>
    <border>
      <left/>
      <right style="double">
        <color indexed="64"/>
      </right>
      <top style="thin">
        <color indexed="64"/>
      </top>
      <bottom/>
      <diagonal/>
    </border>
    <border>
      <left style="medium">
        <color indexed="64"/>
      </left>
      <right style="thin">
        <color indexed="64"/>
      </right>
      <top style="thin">
        <color indexed="64"/>
      </top>
      <bottom style="thin">
        <color indexed="64"/>
      </bottom>
      <diagonal/>
    </border>
    <border>
      <left style="double">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double">
        <color indexed="64"/>
      </top>
      <bottom/>
      <diagonal/>
    </border>
    <border>
      <left style="thin">
        <color indexed="64"/>
      </left>
      <right style="thin">
        <color indexed="64"/>
      </right>
      <top style="double">
        <color indexed="64"/>
      </top>
      <bottom/>
      <diagonal/>
    </border>
    <border>
      <left style="hair">
        <color indexed="64"/>
      </left>
      <right style="hair">
        <color indexed="64"/>
      </right>
      <top style="double">
        <color indexed="64"/>
      </top>
      <bottom/>
      <diagonal/>
    </border>
    <border>
      <left style="hair">
        <color indexed="64"/>
      </left>
      <right style="thin">
        <color indexed="64"/>
      </right>
      <top style="double">
        <color indexed="64"/>
      </top>
      <bottom/>
      <diagonal/>
    </border>
    <border>
      <left style="thin">
        <color indexed="64"/>
      </left>
      <right style="double">
        <color indexed="64"/>
      </right>
      <top/>
      <bottom style="double">
        <color indexed="64"/>
      </bottom>
      <diagonal/>
    </border>
    <border>
      <left style="thin">
        <color indexed="64"/>
      </left>
      <right style="double">
        <color indexed="64"/>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hair">
        <color indexed="64"/>
      </left>
      <right/>
      <top style="double">
        <color indexed="64"/>
      </top>
      <bottom/>
      <diagonal/>
    </border>
    <border>
      <left/>
      <right style="medium">
        <color indexed="64"/>
      </right>
      <top style="medium">
        <color indexed="64"/>
      </top>
      <bottom style="thin">
        <color indexed="64"/>
      </bottom>
      <diagonal/>
    </border>
    <border>
      <left style="thin">
        <color indexed="8"/>
      </left>
      <right style="thin">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right style="double">
        <color indexed="8"/>
      </right>
      <top style="thin">
        <color indexed="8"/>
      </top>
      <bottom style="thin">
        <color indexed="8"/>
      </bottom>
      <diagonal/>
    </border>
    <border>
      <left style="thin">
        <color indexed="64"/>
      </left>
      <right/>
      <top style="thin">
        <color indexed="64"/>
      </top>
      <bottom/>
      <diagonal/>
    </border>
    <border>
      <left style="thin">
        <color auto="1"/>
      </left>
      <right style="thin">
        <color indexed="64"/>
      </right>
      <top style="thin">
        <color auto="1"/>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diagonal/>
    </border>
    <border>
      <left/>
      <right style="hair">
        <color indexed="64"/>
      </right>
      <top style="thin">
        <color indexed="64"/>
      </top>
      <bottom/>
      <diagonal/>
    </border>
    <border>
      <left/>
      <right/>
      <top style="thin">
        <color indexed="8"/>
      </top>
      <bottom/>
      <diagonal/>
    </border>
    <border>
      <left/>
      <right style="thin">
        <color indexed="8"/>
      </right>
      <top style="thin">
        <color indexed="8"/>
      </top>
      <bottom/>
      <diagonal/>
    </border>
    <border>
      <left style="hair">
        <color indexed="64"/>
      </left>
      <right/>
      <top style="thin">
        <color indexed="64"/>
      </top>
      <bottom/>
      <diagonal/>
    </border>
    <border>
      <left style="double">
        <color indexed="64"/>
      </left>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hair">
        <color rgb="FF000000"/>
      </left>
      <right style="hair">
        <color indexed="64"/>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double">
        <color indexed="64"/>
      </left>
      <right style="medium">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hair">
        <color indexed="64"/>
      </right>
      <top/>
      <bottom style="thin">
        <color indexed="64"/>
      </bottom>
      <diagonal/>
    </border>
    <border>
      <left/>
      <right style="thin">
        <color indexed="64"/>
      </right>
      <top/>
      <bottom style="thin">
        <color indexed="64"/>
      </bottom>
      <diagonal/>
    </border>
    <border>
      <left style="double">
        <color auto="1"/>
      </left>
      <right/>
      <top/>
      <bottom style="thin">
        <color auto="1"/>
      </bottom>
      <diagonal/>
    </border>
    <border>
      <left style="thin">
        <color indexed="64"/>
      </left>
      <right style="hair">
        <color indexed="64"/>
      </right>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indexed="64"/>
      </right>
      <top style="thin">
        <color auto="1"/>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hair">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double">
        <color indexed="64"/>
      </right>
      <top/>
      <bottom style="thin">
        <color indexed="64"/>
      </bottom>
      <diagonal/>
    </border>
    <border>
      <left style="thin">
        <color indexed="64"/>
      </left>
      <right style="hair">
        <color indexed="64"/>
      </right>
      <top/>
      <bottom style="thin">
        <color indexed="64"/>
      </bottom>
      <diagonal/>
    </border>
    <border>
      <left style="thin">
        <color indexed="64"/>
      </left>
      <right style="double">
        <color indexed="64"/>
      </right>
      <top/>
      <bottom style="thin">
        <color indexed="64"/>
      </bottom>
      <diagonal/>
    </border>
    <border>
      <left/>
      <right style="thin">
        <color indexed="64"/>
      </right>
      <top/>
      <bottom style="thin">
        <color indexed="64"/>
      </bottom>
      <diagonal/>
    </border>
    <border>
      <left style="thin">
        <color auto="1"/>
      </left>
      <right style="thin">
        <color indexed="64"/>
      </right>
      <top style="thin">
        <color auto="1"/>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double">
        <color auto="1"/>
      </left>
      <right style="double">
        <color auto="1"/>
      </right>
      <top style="thin">
        <color auto="1"/>
      </top>
      <bottom/>
      <diagonal/>
    </border>
    <border>
      <left style="double">
        <color auto="1"/>
      </left>
      <right style="double">
        <color auto="1"/>
      </right>
      <top/>
      <bottom style="thin">
        <color indexed="64"/>
      </bottom>
      <diagonal/>
    </border>
    <border>
      <left/>
      <right style="hair">
        <color indexed="8"/>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double">
        <color indexed="64"/>
      </left>
      <right style="double">
        <color indexed="64"/>
      </right>
      <top style="thin">
        <color indexed="64"/>
      </top>
      <bottom/>
      <diagonal/>
    </border>
    <border>
      <left style="double">
        <color indexed="64"/>
      </left>
      <right style="thin">
        <color indexed="64"/>
      </right>
      <top/>
      <bottom style="thin">
        <color indexed="64"/>
      </bottom>
      <diagonal/>
    </border>
    <border>
      <left/>
      <right/>
      <top style="thin">
        <color indexed="64"/>
      </top>
      <bottom/>
      <diagonal/>
    </border>
    <border>
      <left style="thin">
        <color indexed="64"/>
      </left>
      <right style="double">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top style="thin">
        <color indexed="64"/>
      </top>
      <bottom/>
      <diagonal/>
    </border>
    <border>
      <left style="hair">
        <color indexed="64"/>
      </left>
      <right style="thin">
        <color indexed="64"/>
      </right>
      <top style="thin">
        <color indexed="64"/>
      </top>
      <bottom/>
      <diagonal/>
    </border>
    <border>
      <left/>
      <right style="double">
        <color indexed="64"/>
      </right>
      <top style="thin">
        <color indexed="64"/>
      </top>
      <bottom/>
      <diagonal/>
    </border>
    <border>
      <left style="double">
        <color indexed="64"/>
      </left>
      <right/>
      <top style="thin">
        <color indexed="64"/>
      </top>
      <bottom/>
      <diagonal/>
    </border>
    <border>
      <left style="hair">
        <color indexed="64"/>
      </left>
      <right style="hair">
        <color indexed="64"/>
      </right>
      <top style="thin">
        <color indexed="64"/>
      </top>
      <bottom/>
      <diagonal/>
    </border>
    <border>
      <left style="double">
        <color indexed="64"/>
      </left>
      <right style="double">
        <color indexed="64"/>
      </right>
      <top style="thin">
        <color indexed="64"/>
      </top>
      <bottom/>
      <diagonal/>
    </border>
    <border>
      <left/>
      <right style="hair">
        <color indexed="64"/>
      </right>
      <top style="thin">
        <color indexed="64"/>
      </top>
      <bottom style="thin">
        <color indexed="64"/>
      </bottom>
      <diagonal/>
    </border>
    <border>
      <left/>
      <right style="hair">
        <color indexed="64"/>
      </right>
      <top style="thin">
        <color indexed="64"/>
      </top>
      <bottom/>
      <diagonal/>
    </border>
    <border>
      <left/>
      <right style="double">
        <color indexed="64"/>
      </right>
      <top style="thin">
        <color indexed="64"/>
      </top>
      <bottom style="thin">
        <color indexed="64"/>
      </bottom>
      <diagonal/>
    </border>
    <border>
      <left style="thin">
        <color indexed="8"/>
      </left>
      <right style="thin">
        <color indexed="64"/>
      </right>
      <top style="thin">
        <color indexed="8"/>
      </top>
      <bottom style="thin">
        <color indexed="8"/>
      </bottom>
      <diagonal/>
    </border>
    <border>
      <left style="thin">
        <color indexed="64"/>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hair">
        <color indexed="8"/>
      </left>
      <right style="double">
        <color indexed="8"/>
      </right>
      <top style="thin">
        <color indexed="8"/>
      </top>
      <bottom style="thin">
        <color indexed="8"/>
      </bottom>
      <diagonal/>
    </border>
    <border>
      <left style="double">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double">
        <color indexed="8"/>
      </right>
      <top style="thin">
        <color indexed="8"/>
      </top>
      <bottom style="thin">
        <color indexed="8"/>
      </bottom>
      <diagonal/>
    </border>
    <border>
      <left style="double">
        <color indexed="8"/>
      </left>
      <right style="thin">
        <color indexed="8"/>
      </right>
      <top style="thin">
        <color indexed="8"/>
      </top>
      <bottom style="thin">
        <color indexed="8"/>
      </bottom>
      <diagonal/>
    </border>
    <border>
      <left style="thin">
        <color indexed="64"/>
      </left>
      <right style="double">
        <color indexed="8"/>
      </right>
      <top style="thin">
        <color indexed="64"/>
      </top>
      <bottom style="thin">
        <color indexed="8"/>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double">
        <color indexed="8"/>
      </right>
      <top style="thin">
        <color indexed="8"/>
      </top>
      <bottom style="thin">
        <color indexed="8"/>
      </bottom>
      <diagonal/>
    </border>
    <border>
      <left style="double">
        <color indexed="8"/>
      </left>
      <right/>
      <top style="thin">
        <color indexed="8"/>
      </top>
      <bottom style="thin">
        <color indexed="64"/>
      </bottom>
      <diagonal/>
    </border>
    <border>
      <left style="thin">
        <color indexed="8"/>
      </left>
      <right style="thin">
        <color indexed="8"/>
      </right>
      <top style="thin">
        <color indexed="8"/>
      </top>
      <bottom style="thin">
        <color indexed="64"/>
      </bottom>
      <diagonal/>
    </border>
    <border>
      <left style="thin">
        <color indexed="8"/>
      </left>
      <right/>
      <top style="thin">
        <color indexed="8"/>
      </top>
      <bottom style="thin">
        <color indexed="64"/>
      </bottom>
      <diagonal/>
    </border>
    <border>
      <left/>
      <right style="hair">
        <color indexed="8"/>
      </right>
      <top style="thin">
        <color indexed="8"/>
      </top>
      <bottom style="thin">
        <color indexed="8"/>
      </bottom>
      <diagonal/>
    </border>
    <border>
      <left style="thin">
        <color auto="1"/>
      </left>
      <right style="thin">
        <color indexed="64"/>
      </right>
      <top style="thin">
        <color auto="1"/>
      </top>
      <bottom/>
      <diagonal/>
    </border>
    <border>
      <left style="double">
        <color indexed="64"/>
      </left>
      <right style="thin">
        <color indexed="64"/>
      </right>
      <top style="thin">
        <color indexed="64"/>
      </top>
      <bottom/>
      <diagonal/>
    </border>
    <border>
      <left style="thin">
        <color indexed="8"/>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8"/>
      </left>
      <right style="double">
        <color indexed="64"/>
      </right>
      <top style="thin">
        <color indexed="8"/>
      </top>
      <bottom style="thin">
        <color indexed="64"/>
      </bottom>
      <diagonal/>
    </border>
    <border>
      <left style="hair">
        <color indexed="8"/>
      </left>
      <right style="thin">
        <color indexed="8"/>
      </right>
      <top style="thin">
        <color indexed="8"/>
      </top>
      <bottom style="thin">
        <color indexed="64"/>
      </bottom>
      <diagonal/>
    </border>
    <border>
      <left style="hair">
        <color indexed="8"/>
      </left>
      <right style="double">
        <color indexed="8"/>
      </right>
      <top style="thin">
        <color indexed="8"/>
      </top>
      <bottom style="thin">
        <color indexed="64"/>
      </bottom>
      <diagonal/>
    </border>
    <border>
      <left/>
      <right style="thin">
        <color indexed="8"/>
      </right>
      <top style="thin">
        <color indexed="64"/>
      </top>
      <bottom style="thin">
        <color indexed="64"/>
      </bottom>
      <diagonal/>
    </border>
    <border>
      <left style="double">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top/>
      <bottom style="thin">
        <color indexed="64"/>
      </bottom>
      <diagonal/>
    </border>
    <border>
      <left/>
      <right style="double">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thin">
        <color indexed="8"/>
      </left>
      <right/>
      <top/>
      <bottom style="thin">
        <color indexed="8"/>
      </bottom>
      <diagonal/>
    </border>
    <border>
      <left style="hair">
        <color indexed="8"/>
      </left>
      <right style="double">
        <color indexed="8"/>
      </right>
      <top style="thin">
        <color indexed="8"/>
      </top>
      <bottom style="thin">
        <color indexed="8"/>
      </bottom>
      <diagonal/>
    </border>
    <border>
      <left style="thin">
        <color indexed="64"/>
      </left>
      <right style="double">
        <color indexed="8"/>
      </right>
      <top style="thin">
        <color indexed="8"/>
      </top>
      <bottom style="thin">
        <color indexed="8"/>
      </bottom>
      <diagonal/>
    </border>
    <border>
      <left/>
      <right/>
      <top style="thin">
        <color indexed="8"/>
      </top>
      <bottom style="thin">
        <color indexed="8"/>
      </bottom>
      <diagonal/>
    </border>
    <border>
      <left style="hair">
        <color indexed="8"/>
      </left>
      <right style="hair">
        <color indexed="8"/>
      </right>
      <top style="thin">
        <color indexed="8"/>
      </top>
      <bottom style="thin">
        <color indexed="8"/>
      </bottom>
      <diagonal/>
    </border>
    <border>
      <left style="double">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64"/>
      </right>
      <top style="thin">
        <color indexed="8"/>
      </top>
      <bottom style="thin">
        <color indexed="8"/>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8"/>
      </left>
      <right/>
      <top/>
      <bottom style="thin">
        <color indexed="8"/>
      </bottom>
      <diagonal/>
    </border>
    <border>
      <left style="thin">
        <color indexed="64"/>
      </left>
      <right/>
      <top style="thin">
        <color indexed="64"/>
      </top>
      <bottom style="thin">
        <color indexed="64"/>
      </bottom>
      <diagonal/>
    </border>
    <border>
      <left/>
      <right style="double">
        <color indexed="64"/>
      </right>
      <top style="thin">
        <color indexed="64"/>
      </top>
      <bottom style="thin">
        <color indexed="64"/>
      </bottom>
      <diagonal/>
    </border>
    <border>
      <left style="hair">
        <color indexed="64"/>
      </left>
      <right style="double">
        <color indexed="64"/>
      </right>
      <top style="thin">
        <color indexed="64"/>
      </top>
      <bottom/>
      <diagonal/>
    </border>
    <border>
      <left style="double">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right style="hair">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double">
        <color indexed="8"/>
      </right>
      <top style="thin">
        <color indexed="64"/>
      </top>
      <bottom style="thin">
        <color indexed="64"/>
      </bottom>
      <diagonal/>
    </border>
    <border>
      <left style="thin">
        <color auto="1"/>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8"/>
      </top>
      <bottom/>
      <diagonal/>
    </border>
  </borders>
  <cellStyleXfs count="13482">
    <xf numFmtId="0" fontId="0" fillId="0" borderId="0"/>
    <xf numFmtId="0" fontId="36" fillId="2" borderId="0" applyNumberFormat="0" applyBorder="0" applyAlignment="0" applyProtection="0">
      <alignment vertical="center"/>
    </xf>
    <xf numFmtId="0" fontId="16" fillId="2" borderId="0" applyNumberFormat="0" applyBorder="0" applyAlignment="0" applyProtection="0">
      <alignment vertical="center"/>
    </xf>
    <xf numFmtId="0" fontId="36" fillId="3" borderId="0" applyNumberFormat="0" applyBorder="0" applyAlignment="0" applyProtection="0">
      <alignment vertical="center"/>
    </xf>
    <xf numFmtId="0" fontId="16" fillId="3" borderId="0" applyNumberFormat="0" applyBorder="0" applyAlignment="0" applyProtection="0">
      <alignment vertical="center"/>
    </xf>
    <xf numFmtId="0" fontId="36" fillId="4" borderId="0" applyNumberFormat="0" applyBorder="0" applyAlignment="0" applyProtection="0">
      <alignment vertical="center"/>
    </xf>
    <xf numFmtId="0" fontId="16" fillId="4" borderId="0" applyNumberFormat="0" applyBorder="0" applyAlignment="0" applyProtection="0">
      <alignment vertical="center"/>
    </xf>
    <xf numFmtId="0" fontId="36" fillId="5" borderId="0" applyNumberFormat="0" applyBorder="0" applyAlignment="0" applyProtection="0">
      <alignment vertical="center"/>
    </xf>
    <xf numFmtId="0" fontId="16" fillId="5" borderId="0" applyNumberFormat="0" applyBorder="0" applyAlignment="0" applyProtection="0">
      <alignment vertical="center"/>
    </xf>
    <xf numFmtId="0" fontId="36" fillId="6" borderId="0" applyNumberFormat="0" applyBorder="0" applyAlignment="0" applyProtection="0">
      <alignment vertical="center"/>
    </xf>
    <xf numFmtId="0" fontId="16" fillId="6" borderId="0" applyNumberFormat="0" applyBorder="0" applyAlignment="0" applyProtection="0">
      <alignment vertical="center"/>
    </xf>
    <xf numFmtId="0" fontId="36" fillId="7" borderId="0" applyNumberFormat="0" applyBorder="0" applyAlignment="0" applyProtection="0">
      <alignment vertical="center"/>
    </xf>
    <xf numFmtId="0" fontId="16" fillId="7" borderId="0" applyNumberFormat="0" applyBorder="0" applyAlignment="0" applyProtection="0">
      <alignment vertical="center"/>
    </xf>
    <xf numFmtId="0" fontId="36" fillId="8" borderId="0" applyNumberFormat="0" applyBorder="0" applyAlignment="0" applyProtection="0">
      <alignment vertical="center"/>
    </xf>
    <xf numFmtId="0" fontId="16" fillId="8" borderId="0" applyNumberFormat="0" applyBorder="0" applyAlignment="0" applyProtection="0">
      <alignment vertical="center"/>
    </xf>
    <xf numFmtId="0" fontId="36" fillId="9" borderId="0" applyNumberFormat="0" applyBorder="0" applyAlignment="0" applyProtection="0">
      <alignment vertical="center"/>
    </xf>
    <xf numFmtId="0" fontId="16" fillId="9" borderId="0" applyNumberFormat="0" applyBorder="0" applyAlignment="0" applyProtection="0">
      <alignment vertical="center"/>
    </xf>
    <xf numFmtId="0" fontId="36" fillId="10" borderId="0" applyNumberFormat="0" applyBorder="0" applyAlignment="0" applyProtection="0">
      <alignment vertical="center"/>
    </xf>
    <xf numFmtId="0" fontId="16" fillId="10" borderId="0" applyNumberFormat="0" applyBorder="0" applyAlignment="0" applyProtection="0">
      <alignment vertical="center"/>
    </xf>
    <xf numFmtId="0" fontId="36" fillId="5" borderId="0" applyNumberFormat="0" applyBorder="0" applyAlignment="0" applyProtection="0">
      <alignment vertical="center"/>
    </xf>
    <xf numFmtId="0" fontId="16" fillId="5" borderId="0" applyNumberFormat="0" applyBorder="0" applyAlignment="0" applyProtection="0">
      <alignment vertical="center"/>
    </xf>
    <xf numFmtId="0" fontId="36" fillId="8" borderId="0" applyNumberFormat="0" applyBorder="0" applyAlignment="0" applyProtection="0">
      <alignment vertical="center"/>
    </xf>
    <xf numFmtId="0" fontId="16" fillId="8" borderId="0" applyNumberFormat="0" applyBorder="0" applyAlignment="0" applyProtection="0">
      <alignment vertical="center"/>
    </xf>
    <xf numFmtId="0" fontId="36" fillId="11" borderId="0" applyNumberFormat="0" applyBorder="0" applyAlignment="0" applyProtection="0">
      <alignment vertical="center"/>
    </xf>
    <xf numFmtId="0" fontId="16" fillId="11" borderId="0" applyNumberFormat="0" applyBorder="0" applyAlignment="0" applyProtection="0">
      <alignment vertical="center"/>
    </xf>
    <xf numFmtId="0" fontId="37" fillId="12" borderId="0" applyNumberFormat="0" applyBorder="0" applyAlignment="0" applyProtection="0">
      <alignment vertical="center"/>
    </xf>
    <xf numFmtId="0" fontId="37" fillId="9" borderId="0" applyNumberFormat="0" applyBorder="0" applyAlignment="0" applyProtection="0">
      <alignment vertical="center"/>
    </xf>
    <xf numFmtId="0" fontId="37" fillId="10"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8" fillId="0" borderId="0"/>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9" borderId="0" applyNumberFormat="0" applyBorder="0" applyAlignment="0" applyProtection="0">
      <alignment vertical="center"/>
    </xf>
    <xf numFmtId="0" fontId="39" fillId="0" borderId="0" applyNumberFormat="0" applyFill="0" applyBorder="0" applyAlignment="0" applyProtection="0">
      <alignment vertical="center"/>
    </xf>
    <xf numFmtId="0" fontId="40" fillId="20" borderId="1" applyNumberFormat="0" applyAlignment="0" applyProtection="0">
      <alignment vertical="center"/>
    </xf>
    <xf numFmtId="0" fontId="41" fillId="21" borderId="0" applyNumberFormat="0" applyBorder="0" applyAlignment="0" applyProtection="0">
      <alignment vertical="center"/>
    </xf>
    <xf numFmtId="0" fontId="22" fillId="0" borderId="0" applyNumberFormat="0" applyFill="0" applyBorder="0" applyAlignment="0" applyProtection="0">
      <alignment vertical="top"/>
      <protection locked="0"/>
    </xf>
    <xf numFmtId="0" fontId="17" fillId="22" borderId="2" applyNumberFormat="0" applyFont="0" applyAlignment="0" applyProtection="0">
      <alignment vertical="center"/>
    </xf>
    <xf numFmtId="0" fontId="42" fillId="0" borderId="3" applyNumberFormat="0" applyFill="0" applyAlignment="0" applyProtection="0">
      <alignment vertical="center"/>
    </xf>
    <xf numFmtId="0" fontId="43" fillId="3" borderId="0" applyNumberFormat="0" applyBorder="0" applyAlignment="0" applyProtection="0">
      <alignment vertical="center"/>
    </xf>
    <xf numFmtId="0" fontId="44" fillId="23" borderId="4" applyNumberFormat="0" applyAlignment="0" applyProtection="0">
      <alignment vertical="center"/>
    </xf>
    <xf numFmtId="0" fontId="35" fillId="0" borderId="0" applyNumberFormat="0" applyFill="0" applyBorder="0" applyAlignment="0" applyProtection="0">
      <alignment vertical="center"/>
    </xf>
    <xf numFmtId="0" fontId="45" fillId="0" borderId="5" applyNumberFormat="0" applyFill="0" applyAlignment="0" applyProtection="0">
      <alignment vertical="center"/>
    </xf>
    <xf numFmtId="0" fontId="46" fillId="0" borderId="6" applyNumberFormat="0" applyFill="0" applyAlignment="0" applyProtection="0">
      <alignment vertical="center"/>
    </xf>
    <xf numFmtId="0" fontId="47" fillId="0" borderId="7" applyNumberFormat="0" applyFill="0" applyAlignment="0" applyProtection="0">
      <alignment vertical="center"/>
    </xf>
    <xf numFmtId="0" fontId="47" fillId="0" borderId="0" applyNumberFormat="0" applyFill="0" applyBorder="0" applyAlignment="0" applyProtection="0">
      <alignment vertical="center"/>
    </xf>
    <xf numFmtId="0" fontId="48" fillId="0" borderId="8" applyNumberFormat="0" applyFill="0" applyAlignment="0" applyProtection="0">
      <alignment vertical="center"/>
    </xf>
    <xf numFmtId="0" fontId="49" fillId="23" borderId="9" applyNumberFormat="0" applyAlignment="0" applyProtection="0">
      <alignment vertical="center"/>
    </xf>
    <xf numFmtId="0" fontId="50" fillId="0" borderId="0" applyNumberFormat="0" applyFill="0" applyBorder="0" applyAlignment="0" applyProtection="0">
      <alignment vertical="center"/>
    </xf>
    <xf numFmtId="8" fontId="17" fillId="0" borderId="0" applyFont="0" applyFill="0" applyBorder="0" applyAlignment="0" applyProtection="0"/>
    <xf numFmtId="0" fontId="51" fillId="7" borderId="4" applyNumberFormat="0" applyAlignment="0" applyProtection="0">
      <alignment vertical="center"/>
    </xf>
    <xf numFmtId="0" fontId="17" fillId="0" borderId="0" applyBorder="0">
      <alignment vertical="center"/>
    </xf>
    <xf numFmtId="0" fontId="17" fillId="0" borderId="0">
      <alignment vertical="center"/>
    </xf>
    <xf numFmtId="0" fontId="52" fillId="0" borderId="0"/>
    <xf numFmtId="0" fontId="53" fillId="4" borderId="0" applyNumberFormat="0" applyBorder="0" applyAlignment="0" applyProtection="0">
      <alignment vertical="center"/>
    </xf>
    <xf numFmtId="38" fontId="17" fillId="0" borderId="0" applyFont="0" applyFill="0" applyBorder="0" applyAlignment="0" applyProtection="0"/>
    <xf numFmtId="40" fontId="17" fillId="0" borderId="0" applyFont="0" applyFill="0" applyBorder="0" applyAlignment="0" applyProtection="0"/>
    <xf numFmtId="6" fontId="17" fillId="0" borderId="0" applyFont="0" applyFill="0" applyBorder="0" applyAlignment="0" applyProtection="0"/>
    <xf numFmtId="8" fontId="17" fillId="0" borderId="0" applyFont="0" applyFill="0" applyBorder="0" applyAlignment="0" applyProtection="0"/>
    <xf numFmtId="0" fontId="17" fillId="0" borderId="0"/>
    <xf numFmtId="0" fontId="17" fillId="0" borderId="0">
      <alignment vertical="center"/>
    </xf>
    <xf numFmtId="38" fontId="17" fillId="0" borderId="0" applyFill="0" applyBorder="0" applyProtection="0">
      <alignment vertical="center"/>
    </xf>
    <xf numFmtId="0" fontId="17" fillId="0" borderId="0">
      <alignment vertical="center"/>
    </xf>
    <xf numFmtId="0" fontId="194" fillId="0" borderId="0">
      <alignment vertical="center"/>
    </xf>
    <xf numFmtId="0" fontId="197" fillId="0" borderId="0" applyNumberFormat="0" applyFill="0" applyBorder="0" applyAlignment="0" applyProtection="0">
      <alignment vertical="center"/>
    </xf>
    <xf numFmtId="0" fontId="17" fillId="0" borderId="0">
      <alignment vertical="center"/>
    </xf>
    <xf numFmtId="0" fontId="198" fillId="55" borderId="0" applyNumberFormat="0" applyBorder="0" applyAlignment="0" applyProtection="0"/>
    <xf numFmtId="0" fontId="198" fillId="55" borderId="0" applyNumberFormat="0" applyBorder="0" applyAlignment="0" applyProtection="0"/>
    <xf numFmtId="0" fontId="198" fillId="55" borderId="0" applyNumberFormat="0" applyBorder="0" applyAlignment="0" applyProtection="0"/>
    <xf numFmtId="0" fontId="198" fillId="55" borderId="0" applyNumberFormat="0" applyBorder="0" applyAlignment="0" applyProtection="0"/>
    <xf numFmtId="0" fontId="198" fillId="55" borderId="0" applyNumberFormat="0" applyBorder="0" applyAlignment="0" applyProtection="0"/>
    <xf numFmtId="0" fontId="198" fillId="56" borderId="0" applyNumberFormat="0" applyBorder="0" applyAlignment="0" applyProtection="0"/>
    <xf numFmtId="0" fontId="198" fillId="56" borderId="0" applyNumberFormat="0" applyBorder="0" applyAlignment="0" applyProtection="0"/>
    <xf numFmtId="0" fontId="198" fillId="56" borderId="0" applyNumberFormat="0" applyBorder="0" applyAlignment="0" applyProtection="0"/>
    <xf numFmtId="0" fontId="198" fillId="56" borderId="0" applyNumberFormat="0" applyBorder="0" applyAlignment="0" applyProtection="0"/>
    <xf numFmtId="0" fontId="198" fillId="56" borderId="0" applyNumberFormat="0" applyBorder="0" applyAlignment="0" applyProtection="0"/>
    <xf numFmtId="0" fontId="198" fillId="34" borderId="0" applyNumberFormat="0" applyBorder="0" applyAlignment="0" applyProtection="0"/>
    <xf numFmtId="0" fontId="198" fillId="34" borderId="0" applyNumberFormat="0" applyBorder="0" applyAlignment="0" applyProtection="0"/>
    <xf numFmtId="0" fontId="198" fillId="34" borderId="0" applyNumberFormat="0" applyBorder="0" applyAlignment="0" applyProtection="0"/>
    <xf numFmtId="0" fontId="198" fillId="34" borderId="0" applyNumberFormat="0" applyBorder="0" applyAlignment="0" applyProtection="0"/>
    <xf numFmtId="0" fontId="198" fillId="34"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32" borderId="0" applyNumberFormat="0" applyBorder="0" applyAlignment="0" applyProtection="0"/>
    <xf numFmtId="0" fontId="198" fillId="32" borderId="0" applyNumberFormat="0" applyBorder="0" applyAlignment="0" applyProtection="0"/>
    <xf numFmtId="0" fontId="198" fillId="32" borderId="0" applyNumberFormat="0" applyBorder="0" applyAlignment="0" applyProtection="0"/>
    <xf numFmtId="0" fontId="198" fillId="32" borderId="0" applyNumberFormat="0" applyBorder="0" applyAlignment="0" applyProtection="0"/>
    <xf numFmtId="0" fontId="198" fillId="32" borderId="0" applyNumberFormat="0" applyBorder="0" applyAlignment="0" applyProtection="0"/>
    <xf numFmtId="0" fontId="198" fillId="58" borderId="0" applyNumberFormat="0" applyBorder="0" applyAlignment="0" applyProtection="0"/>
    <xf numFmtId="0" fontId="198" fillId="58" borderId="0" applyNumberFormat="0" applyBorder="0" applyAlignment="0" applyProtection="0"/>
    <xf numFmtId="0" fontId="198" fillId="58" borderId="0" applyNumberFormat="0" applyBorder="0" applyAlignment="0" applyProtection="0"/>
    <xf numFmtId="0" fontId="198" fillId="58" borderId="0" applyNumberFormat="0" applyBorder="0" applyAlignment="0" applyProtection="0"/>
    <xf numFmtId="0" fontId="198" fillId="58" borderId="0" applyNumberFormat="0" applyBorder="0" applyAlignment="0" applyProtection="0"/>
    <xf numFmtId="0" fontId="198" fillId="55" borderId="0" applyNumberFormat="0" applyBorder="0" applyAlignment="0" applyProtection="0"/>
    <xf numFmtId="0" fontId="198" fillId="55" borderId="0" applyNumberFormat="0" applyBorder="0" applyAlignment="0" applyProtection="0"/>
    <xf numFmtId="0" fontId="198" fillId="56" borderId="0" applyNumberFormat="0" applyBorder="0" applyAlignment="0" applyProtection="0"/>
    <xf numFmtId="0" fontId="198" fillId="56" borderId="0" applyNumberFormat="0" applyBorder="0" applyAlignment="0" applyProtection="0"/>
    <xf numFmtId="0" fontId="198" fillId="34" borderId="0" applyNumberFormat="0" applyBorder="0" applyAlignment="0" applyProtection="0"/>
    <xf numFmtId="0" fontId="198" fillId="34"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32" borderId="0" applyNumberFormat="0" applyBorder="0" applyAlignment="0" applyProtection="0"/>
    <xf numFmtId="0" fontId="198" fillId="32" borderId="0" applyNumberFormat="0" applyBorder="0" applyAlignment="0" applyProtection="0"/>
    <xf numFmtId="0" fontId="198" fillId="58" borderId="0" applyNumberFormat="0" applyBorder="0" applyAlignment="0" applyProtection="0"/>
    <xf numFmtId="0" fontId="198" fillId="58"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60" borderId="0" applyNumberFormat="0" applyBorder="0" applyAlignment="0" applyProtection="0"/>
    <xf numFmtId="0" fontId="198" fillId="60" borderId="0" applyNumberFormat="0" applyBorder="0" applyAlignment="0" applyProtection="0"/>
    <xf numFmtId="0" fontId="198" fillId="60" borderId="0" applyNumberFormat="0" applyBorder="0" applyAlignment="0" applyProtection="0"/>
    <xf numFmtId="0" fontId="198" fillId="60" borderId="0" applyNumberFormat="0" applyBorder="0" applyAlignment="0" applyProtection="0"/>
    <xf numFmtId="0" fontId="198" fillId="60" borderId="0" applyNumberFormat="0" applyBorder="0" applyAlignment="0" applyProtection="0"/>
    <xf numFmtId="0" fontId="198" fillId="61" borderId="0" applyNumberFormat="0" applyBorder="0" applyAlignment="0" applyProtection="0"/>
    <xf numFmtId="0" fontId="198" fillId="61" borderId="0" applyNumberFormat="0" applyBorder="0" applyAlignment="0" applyProtection="0"/>
    <xf numFmtId="0" fontId="198" fillId="61" borderId="0" applyNumberFormat="0" applyBorder="0" applyAlignment="0" applyProtection="0"/>
    <xf numFmtId="0" fontId="198" fillId="61" borderId="0" applyNumberFormat="0" applyBorder="0" applyAlignment="0" applyProtection="0"/>
    <xf numFmtId="0" fontId="198" fillId="61"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62" borderId="0" applyNumberFormat="0" applyBorder="0" applyAlignment="0" applyProtection="0"/>
    <xf numFmtId="0" fontId="198" fillId="62" borderId="0" applyNumberFormat="0" applyBorder="0" applyAlignment="0" applyProtection="0"/>
    <xf numFmtId="0" fontId="198" fillId="62" borderId="0" applyNumberFormat="0" applyBorder="0" applyAlignment="0" applyProtection="0"/>
    <xf numFmtId="0" fontId="198" fillId="62" borderId="0" applyNumberFormat="0" applyBorder="0" applyAlignment="0" applyProtection="0"/>
    <xf numFmtId="0" fontId="198" fillId="62"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60" borderId="0" applyNumberFormat="0" applyBorder="0" applyAlignment="0" applyProtection="0"/>
    <xf numFmtId="0" fontId="198" fillId="60" borderId="0" applyNumberFormat="0" applyBorder="0" applyAlignment="0" applyProtection="0"/>
    <xf numFmtId="0" fontId="198" fillId="61" borderId="0" applyNumberFormat="0" applyBorder="0" applyAlignment="0" applyProtection="0"/>
    <xf numFmtId="0" fontId="198" fillId="61" borderId="0" applyNumberFormat="0" applyBorder="0" applyAlignment="0" applyProtection="0"/>
    <xf numFmtId="0" fontId="198" fillId="57" borderId="0" applyNumberFormat="0" applyBorder="0" applyAlignment="0" applyProtection="0"/>
    <xf numFmtId="0" fontId="198" fillId="57" borderId="0" applyNumberFormat="0" applyBorder="0" applyAlignment="0" applyProtection="0"/>
    <xf numFmtId="0" fontId="198" fillId="59" borderId="0" applyNumberFormat="0" applyBorder="0" applyAlignment="0" applyProtection="0"/>
    <xf numFmtId="0" fontId="198" fillId="59" borderId="0" applyNumberFormat="0" applyBorder="0" applyAlignment="0" applyProtection="0"/>
    <xf numFmtId="0" fontId="198" fillId="62" borderId="0" applyNumberFormat="0" applyBorder="0" applyAlignment="0" applyProtection="0"/>
    <xf numFmtId="0" fontId="198" fillId="62" borderId="0" applyNumberFormat="0" applyBorder="0" applyAlignment="0" applyProtection="0"/>
    <xf numFmtId="0" fontId="199" fillId="63" borderId="0" applyNumberFormat="0" applyBorder="0" applyAlignment="0" applyProtection="0"/>
    <xf numFmtId="0" fontId="199" fillId="63" borderId="0" applyNumberFormat="0" applyBorder="0" applyAlignment="0" applyProtection="0"/>
    <xf numFmtId="0" fontId="199" fillId="63" borderId="0" applyNumberFormat="0" applyBorder="0" applyAlignment="0" applyProtection="0"/>
    <xf numFmtId="0" fontId="199" fillId="63" borderId="0" applyNumberFormat="0" applyBorder="0" applyAlignment="0" applyProtection="0"/>
    <xf numFmtId="0" fontId="199" fillId="63" borderId="0" applyNumberFormat="0" applyBorder="0" applyAlignment="0" applyProtection="0"/>
    <xf numFmtId="0" fontId="199" fillId="60" borderId="0" applyNumberFormat="0" applyBorder="0" applyAlignment="0" applyProtection="0"/>
    <xf numFmtId="0" fontId="199" fillId="60" borderId="0" applyNumberFormat="0" applyBorder="0" applyAlignment="0" applyProtection="0"/>
    <xf numFmtId="0" fontId="199" fillId="60" borderId="0" applyNumberFormat="0" applyBorder="0" applyAlignment="0" applyProtection="0"/>
    <xf numFmtId="0" fontId="199" fillId="60" borderId="0" applyNumberFormat="0" applyBorder="0" applyAlignment="0" applyProtection="0"/>
    <xf numFmtId="0" fontId="199" fillId="60" borderId="0" applyNumberFormat="0" applyBorder="0" applyAlignment="0" applyProtection="0"/>
    <xf numFmtId="0" fontId="199" fillId="61" borderId="0" applyNumberFormat="0" applyBorder="0" applyAlignment="0" applyProtection="0"/>
    <xf numFmtId="0" fontId="199" fillId="61" borderId="0" applyNumberFormat="0" applyBorder="0" applyAlignment="0" applyProtection="0"/>
    <xf numFmtId="0" fontId="199" fillId="61" borderId="0" applyNumberFormat="0" applyBorder="0" applyAlignment="0" applyProtection="0"/>
    <xf numFmtId="0" fontId="199" fillId="61" borderId="0" applyNumberFormat="0" applyBorder="0" applyAlignment="0" applyProtection="0"/>
    <xf numFmtId="0" fontId="199" fillId="61"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6" borderId="0" applyNumberFormat="0" applyBorder="0" applyAlignment="0" applyProtection="0"/>
    <xf numFmtId="0" fontId="199" fillId="66" borderId="0" applyNumberFormat="0" applyBorder="0" applyAlignment="0" applyProtection="0"/>
    <xf numFmtId="0" fontId="199" fillId="66" borderId="0" applyNumberFormat="0" applyBorder="0" applyAlignment="0" applyProtection="0"/>
    <xf numFmtId="0" fontId="199" fillId="66" borderId="0" applyNumberFormat="0" applyBorder="0" applyAlignment="0" applyProtection="0"/>
    <xf numFmtId="0" fontId="199" fillId="66" borderId="0" applyNumberFormat="0" applyBorder="0" applyAlignment="0" applyProtection="0"/>
    <xf numFmtId="0" fontId="199" fillId="63" borderId="0" applyNumberFormat="0" applyBorder="0" applyAlignment="0" applyProtection="0"/>
    <xf numFmtId="0" fontId="199" fillId="63" borderId="0" applyNumberFormat="0" applyBorder="0" applyAlignment="0" applyProtection="0"/>
    <xf numFmtId="0" fontId="199" fillId="60" borderId="0" applyNumberFormat="0" applyBorder="0" applyAlignment="0" applyProtection="0"/>
    <xf numFmtId="0" fontId="199" fillId="60" borderId="0" applyNumberFormat="0" applyBorder="0" applyAlignment="0" applyProtection="0"/>
    <xf numFmtId="0" fontId="199" fillId="61" borderId="0" applyNumberFormat="0" applyBorder="0" applyAlignment="0" applyProtection="0"/>
    <xf numFmtId="0" fontId="199" fillId="61"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6" borderId="0" applyNumberFormat="0" applyBorder="0" applyAlignment="0" applyProtection="0"/>
    <xf numFmtId="0" fontId="199" fillId="66"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7"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8"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9"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4"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65"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199" fillId="70" borderId="0" applyNumberFormat="0" applyBorder="0" applyAlignment="0" applyProtection="0"/>
    <xf numFmtId="0" fontId="200" fillId="0" borderId="0" applyNumberFormat="0" applyFill="0" applyBorder="0" applyAlignment="0" applyProtection="0"/>
    <xf numFmtId="0" fontId="201" fillId="71" borderId="0" applyBorder="0" applyProtection="0">
      <alignment vertical="center"/>
    </xf>
    <xf numFmtId="0" fontId="202" fillId="56" borderId="0" applyNumberFormat="0" applyBorder="0" applyAlignment="0" applyProtection="0"/>
    <xf numFmtId="0" fontId="202" fillId="56" borderId="0" applyNumberFormat="0" applyBorder="0" applyAlignment="0" applyProtection="0"/>
    <xf numFmtId="0" fontId="203" fillId="33" borderId="4" applyNumberFormat="0" applyAlignment="0" applyProtection="0"/>
    <xf numFmtId="0" fontId="203" fillId="33" borderId="4" applyNumberFormat="0" applyAlignment="0" applyProtection="0"/>
    <xf numFmtId="0" fontId="203" fillId="33" borderId="4" applyNumberFormat="0" applyAlignment="0" applyProtection="0"/>
    <xf numFmtId="0" fontId="203" fillId="33" borderId="4" applyNumberFormat="0" applyAlignment="0" applyProtection="0"/>
    <xf numFmtId="0" fontId="203" fillId="33" borderId="4" applyNumberFormat="0" applyAlignment="0" applyProtection="0"/>
    <xf numFmtId="0" fontId="203" fillId="33" borderId="4" applyNumberFormat="0" applyAlignment="0" applyProtection="0"/>
    <xf numFmtId="0" fontId="203" fillId="33" borderId="4" applyNumberFormat="0" applyAlignment="0" applyProtection="0"/>
    <xf numFmtId="0" fontId="204" fillId="32" borderId="0" applyBorder="0" applyProtection="0">
      <alignment horizontal="right" vertical="center" wrapText="1"/>
    </xf>
    <xf numFmtId="0" fontId="204" fillId="32" borderId="227" applyProtection="0">
      <alignment horizontal="right" vertical="center" wrapText="1"/>
    </xf>
    <xf numFmtId="0" fontId="204" fillId="32" borderId="228" applyProtection="0">
      <alignment horizontal="right" vertical="center" wrapText="1"/>
    </xf>
    <xf numFmtId="0" fontId="204" fillId="32" borderId="229" applyProtection="0">
      <alignment horizontal="right" vertical="center" wrapText="1"/>
    </xf>
    <xf numFmtId="0" fontId="204" fillId="32" borderId="230" applyProtection="0">
      <alignment horizontal="right" vertical="center" wrapText="1"/>
    </xf>
    <xf numFmtId="0" fontId="204" fillId="32" borderId="231" applyProtection="0">
      <alignment horizontal="right" vertical="center" wrapText="1"/>
    </xf>
    <xf numFmtId="0" fontId="204" fillId="32" borderId="232" applyProtection="0">
      <alignment horizontal="right" vertical="center" wrapText="1"/>
    </xf>
    <xf numFmtId="0" fontId="204" fillId="32" borderId="233" applyProtection="0">
      <alignment horizontal="right" vertical="center" wrapText="1"/>
    </xf>
    <xf numFmtId="0" fontId="204" fillId="32" borderId="234" applyProtection="0">
      <alignment horizontal="right" vertical="center" wrapText="1"/>
    </xf>
    <xf numFmtId="0" fontId="205" fillId="0" borderId="3" applyNumberFormat="0" applyFill="0" applyAlignment="0" applyProtection="0"/>
    <xf numFmtId="0" fontId="206" fillId="72" borderId="1" applyNumberFormat="0" applyAlignment="0" applyProtection="0"/>
    <xf numFmtId="0" fontId="206" fillId="72" borderId="1" applyNumberFormat="0" applyAlignment="0" applyProtection="0"/>
    <xf numFmtId="0" fontId="207" fillId="32" borderId="0" applyBorder="0" applyProtection="0">
      <alignment horizontal="right" wrapText="1"/>
    </xf>
    <xf numFmtId="0" fontId="38" fillId="73" borderId="2" applyNumberFormat="0" applyAlignment="0" applyProtection="0"/>
    <xf numFmtId="0" fontId="38" fillId="73" borderId="2" applyNumberFormat="0" applyAlignment="0" applyProtection="0"/>
    <xf numFmtId="0" fontId="38" fillId="73" borderId="2" applyNumberFormat="0" applyAlignment="0" applyProtection="0"/>
    <xf numFmtId="0" fontId="38" fillId="73" borderId="2" applyNumberFormat="0" applyAlignment="0" applyProtection="0"/>
    <xf numFmtId="0" fontId="38" fillId="73" borderId="2" applyNumberFormat="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9" fontId="38" fillId="0" borderId="0" applyFill="0" applyBorder="0" applyAlignment="0" applyProtection="0"/>
    <xf numFmtId="189"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8" fontId="38" fillId="0" borderId="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187" fontId="38" fillId="0" borderId="0" applyFont="0" applyFill="0" applyBorder="0" applyAlignment="0" applyProtection="0"/>
    <xf numFmtId="0" fontId="208" fillId="58" borderId="4" applyNumberFormat="0" applyAlignment="0" applyProtection="0"/>
    <xf numFmtId="0" fontId="208" fillId="58" borderId="4" applyNumberFormat="0" applyAlignment="0" applyProtection="0"/>
    <xf numFmtId="0" fontId="208" fillId="58" borderId="4" applyNumberFormat="0" applyAlignment="0" applyProtection="0"/>
    <xf numFmtId="0" fontId="208" fillId="58" borderId="4" applyNumberFormat="0" applyAlignment="0" applyProtection="0"/>
    <xf numFmtId="0" fontId="208" fillId="58" borderId="4" applyNumberFormat="0" applyAlignment="0" applyProtection="0"/>
    <xf numFmtId="188" fontId="38" fillId="0" borderId="0" applyFill="0" applyAlignment="0" applyProtection="0"/>
    <xf numFmtId="0" fontId="209" fillId="0" borderId="0" applyNumberFormat="0" applyFill="0" applyBorder="0" applyAlignment="0" applyProtection="0"/>
    <xf numFmtId="0" fontId="209" fillId="0" borderId="0" applyNumberFormat="0" applyFill="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1" fillId="0" borderId="5" applyNumberFormat="0" applyFill="0" applyAlignment="0" applyProtection="0"/>
    <xf numFmtId="0" fontId="211" fillId="0" borderId="5" applyNumberFormat="0" applyFill="0" applyAlignment="0" applyProtection="0"/>
    <xf numFmtId="0" fontId="212" fillId="0" borderId="6" applyNumberFormat="0" applyFill="0" applyAlignment="0" applyProtection="0"/>
    <xf numFmtId="0" fontId="212" fillId="0" borderId="6" applyNumberFormat="0" applyFill="0" applyAlignment="0" applyProtection="0"/>
    <xf numFmtId="0" fontId="213" fillId="0" borderId="7" applyNumberFormat="0" applyFill="0" applyAlignment="0" applyProtection="0"/>
    <xf numFmtId="0" fontId="213" fillId="0" borderId="7" applyNumberFormat="0" applyFill="0" applyAlignment="0" applyProtection="0"/>
    <xf numFmtId="0" fontId="213" fillId="0" borderId="0" applyNumberFormat="0" applyFill="0" applyBorder="0" applyAlignment="0" applyProtection="0"/>
    <xf numFmtId="0" fontId="213"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alignment vertical="top"/>
      <protection locked="0"/>
    </xf>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5"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0" fontId="214" fillId="0" borderId="0" applyNumberFormat="0" applyFill="0" applyBorder="0" applyAlignment="0" applyProtection="0"/>
    <xf numFmtId="190" fontId="38" fillId="73" borderId="235">
      <alignment vertical="center"/>
      <protection locked="0"/>
    </xf>
    <xf numFmtId="0" fontId="208" fillId="58" borderId="4" applyNumberFormat="0" applyAlignment="0" applyProtection="0"/>
    <xf numFmtId="0" fontId="208" fillId="58" borderId="4" applyNumberFormat="0" applyAlignment="0" applyProtection="0"/>
    <xf numFmtId="0" fontId="202" fillId="56" borderId="0" applyNumberFormat="0" applyBorder="0" applyAlignment="0" applyProtection="0"/>
    <xf numFmtId="0" fontId="202" fillId="56" borderId="0" applyNumberFormat="0" applyBorder="0" applyAlignment="0" applyProtection="0"/>
    <xf numFmtId="0" fontId="202" fillId="56" borderId="0" applyNumberFormat="0" applyBorder="0" applyAlignment="0" applyProtection="0"/>
    <xf numFmtId="0" fontId="202" fillId="56" borderId="0" applyNumberFormat="0" applyBorder="0" applyAlignment="0" applyProtection="0"/>
    <xf numFmtId="0" fontId="202" fillId="56" borderId="0" applyNumberFormat="0" applyBorder="0" applyAlignment="0" applyProtection="0"/>
    <xf numFmtId="0" fontId="205" fillId="0" borderId="3" applyNumberFormat="0" applyFill="0" applyAlignment="0" applyProtection="0"/>
    <xf numFmtId="0" fontId="205" fillId="0" borderId="3" applyNumberFormat="0" applyFill="0" applyAlignment="0" applyProtection="0"/>
    <xf numFmtId="0" fontId="216" fillId="74" borderId="0" applyNumberFormat="0" applyBorder="0" applyAlignment="0" applyProtection="0"/>
    <xf numFmtId="0" fontId="216" fillId="74" borderId="0" applyNumberFormat="0" applyBorder="0" applyAlignment="0" applyProtection="0"/>
    <xf numFmtId="0" fontId="216" fillId="74" borderId="0" applyNumberFormat="0" applyBorder="0" applyAlignment="0" applyProtection="0"/>
    <xf numFmtId="0" fontId="216" fillId="74" borderId="0" applyNumberFormat="0" applyBorder="0" applyAlignment="0" applyProtection="0"/>
    <xf numFmtId="0" fontId="216" fillId="74" borderId="0" applyNumberFormat="0" applyBorder="0" applyAlignment="0" applyProtection="0"/>
    <xf numFmtId="0" fontId="216" fillId="74" borderId="0" applyNumberFormat="0" applyBorder="0" applyAlignment="0" applyProtection="0"/>
    <xf numFmtId="0" fontId="216" fillId="74" borderId="0" applyNumberFormat="0" applyBorder="0" applyAlignment="0" applyProtection="0"/>
    <xf numFmtId="0" fontId="38" fillId="0" borderId="0"/>
    <xf numFmtId="0" fontId="38" fillId="0" borderId="0"/>
    <xf numFmtId="0" fontId="196" fillId="0" borderId="0"/>
    <xf numFmtId="0" fontId="38" fillId="0" borderId="0"/>
    <xf numFmtId="0" fontId="38" fillId="0" borderId="0"/>
    <xf numFmtId="0" fontId="38" fillId="0" borderId="0"/>
    <xf numFmtId="0" fontId="38" fillId="0" borderId="0"/>
    <xf numFmtId="0" fontId="38" fillId="0" borderId="0"/>
    <xf numFmtId="0" fontId="38" fillId="0" borderId="0"/>
    <xf numFmtId="0" fontId="217" fillId="0" borderId="0"/>
    <xf numFmtId="0" fontId="217" fillId="0" borderId="0"/>
    <xf numFmtId="0" fontId="217" fillId="0" borderId="0"/>
    <xf numFmtId="0" fontId="38" fillId="0" borderId="0"/>
    <xf numFmtId="0" fontId="38" fillId="0" borderId="0"/>
    <xf numFmtId="0" fontId="38" fillId="0" borderId="0"/>
    <xf numFmtId="0" fontId="38" fillId="0" borderId="0"/>
    <xf numFmtId="0" fontId="38" fillId="0" borderId="0"/>
    <xf numFmtId="0" fontId="38" fillId="0" borderId="0"/>
    <xf numFmtId="0" fontId="16" fillId="0" borderId="0"/>
    <xf numFmtId="0" fontId="198" fillId="0" borderId="0"/>
    <xf numFmtId="0" fontId="38" fillId="0" borderId="0"/>
    <xf numFmtId="0" fontId="38" fillId="0" borderId="0"/>
    <xf numFmtId="0" fontId="38" fillId="0" borderId="0"/>
    <xf numFmtId="0" fontId="38" fillId="0" borderId="0"/>
    <xf numFmtId="0" fontId="38" fillId="73" borderId="2" applyNumberFormat="0" applyAlignment="0" applyProtection="0"/>
    <xf numFmtId="0" fontId="38" fillId="73" borderId="2" applyNumberFormat="0" applyAlignment="0" applyProtection="0"/>
    <xf numFmtId="0" fontId="218" fillId="33" borderId="9" applyNumberFormat="0" applyAlignment="0" applyProtection="0"/>
    <xf numFmtId="0" fontId="218" fillId="33" borderId="9" applyNumberFormat="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0" fillId="34" borderId="0" applyNumberFormat="0" applyBorder="0" applyAlignment="0" applyProtection="0"/>
    <xf numFmtId="0" fontId="218" fillId="33" borderId="9" applyNumberFormat="0" applyAlignment="0" applyProtection="0"/>
    <xf numFmtId="0" fontId="218" fillId="33" borderId="9" applyNumberFormat="0" applyAlignment="0" applyProtection="0"/>
    <xf numFmtId="0" fontId="218" fillId="33" borderId="9" applyNumberFormat="0" applyAlignment="0" applyProtection="0"/>
    <xf numFmtId="0" fontId="218" fillId="33" borderId="9" applyNumberFormat="0" applyAlignment="0" applyProtection="0"/>
    <xf numFmtId="0" fontId="218" fillId="33" borderId="9" applyNumberFormat="0" applyAlignment="0" applyProtection="0"/>
    <xf numFmtId="0" fontId="20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9" fillId="0" borderId="0" applyNumberFormat="0" applyFill="0" applyBorder="0" applyAlignment="0" applyProtection="0"/>
    <xf numFmtId="0" fontId="211" fillId="0" borderId="5" applyNumberFormat="0" applyFill="0" applyAlignment="0" applyProtection="0"/>
    <xf numFmtId="0" fontId="212" fillId="0" borderId="6" applyNumberFormat="0" applyFill="0" applyAlignment="0" applyProtection="0"/>
    <xf numFmtId="0" fontId="213" fillId="0" borderId="7" applyNumberFormat="0" applyFill="0" applyAlignment="0" applyProtection="0"/>
    <xf numFmtId="0" fontId="213" fillId="0" borderId="0" applyNumberFormat="0" applyFill="0" applyBorder="0" applyAlignment="0" applyProtection="0"/>
    <xf numFmtId="0" fontId="220" fillId="0" borderId="8" applyNumberFormat="0" applyFill="0" applyAlignment="0" applyProtection="0"/>
    <xf numFmtId="0" fontId="220" fillId="0" borderId="8" applyNumberFormat="0" applyFill="0" applyAlignment="0" applyProtection="0"/>
    <xf numFmtId="0" fontId="206" fillId="72" borderId="1" applyNumberFormat="0" applyAlignment="0" applyProtection="0"/>
    <xf numFmtId="0" fontId="206" fillId="72" borderId="1" applyNumberFormat="0" applyAlignment="0" applyProtection="0"/>
    <xf numFmtId="0" fontId="206" fillId="72" borderId="1" applyNumberFormat="0" applyAlignment="0" applyProtection="0"/>
    <xf numFmtId="0" fontId="206" fillId="72" borderId="1" applyNumberFormat="0" applyAlignment="0" applyProtection="0"/>
    <xf numFmtId="0" fontId="206" fillId="72" borderId="1" applyNumberFormat="0" applyAlignment="0" applyProtection="0"/>
    <xf numFmtId="0" fontId="200" fillId="0" borderId="0" applyNumberFormat="0" applyFill="0" applyBorder="0" applyAlignment="0" applyProtection="0"/>
    <xf numFmtId="0" fontId="200" fillId="0" borderId="0" applyNumberFormat="0" applyFill="0" applyBorder="0" applyAlignment="0" applyProtection="0"/>
    <xf numFmtId="187" fontId="38" fillId="0" borderId="0" applyFont="0" applyFill="0" applyBorder="0" applyAlignment="0" applyProtection="0"/>
    <xf numFmtId="0" fontId="38" fillId="0" borderId="0"/>
    <xf numFmtId="0" fontId="194" fillId="0" borderId="0">
      <alignment vertical="center"/>
    </xf>
    <xf numFmtId="0" fontId="194" fillId="0" borderId="0">
      <alignment vertical="center"/>
    </xf>
    <xf numFmtId="0" fontId="194" fillId="0" borderId="0">
      <alignment vertical="center"/>
    </xf>
    <xf numFmtId="0" fontId="194" fillId="0" borderId="0">
      <alignment vertical="center"/>
    </xf>
    <xf numFmtId="0" fontId="194" fillId="0" borderId="0">
      <alignment vertical="center"/>
    </xf>
    <xf numFmtId="0" fontId="17" fillId="0" borderId="0">
      <alignment vertical="center"/>
    </xf>
    <xf numFmtId="0" fontId="244" fillId="0" borderId="0" applyNumberFormat="0" applyFill="0" applyBorder="0" applyAlignment="0" applyProtection="0"/>
    <xf numFmtId="0" fontId="17" fillId="0" borderId="0">
      <alignment vertical="center"/>
    </xf>
    <xf numFmtId="0" fontId="245" fillId="0" borderId="0" applyNumberFormat="0" applyFill="0" applyBorder="0" applyAlignment="0" applyProtection="0">
      <alignment vertical="top"/>
      <protection locked="0"/>
    </xf>
    <xf numFmtId="0" fontId="17" fillId="0" borderId="0">
      <alignment vertical="center"/>
    </xf>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37" fillId="12" borderId="0" applyNumberFormat="0" applyBorder="0" applyAlignment="0" applyProtection="0">
      <alignment vertical="center"/>
    </xf>
    <xf numFmtId="0" fontId="37" fillId="9" borderId="0" applyNumberFormat="0" applyBorder="0" applyAlignment="0" applyProtection="0">
      <alignment vertical="center"/>
    </xf>
    <xf numFmtId="0" fontId="37" fillId="10"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38" fontId="17" fillId="0" borderId="0" applyFill="0" applyBorder="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9" borderId="0" applyNumberFormat="0" applyBorder="0" applyAlignment="0" applyProtection="0">
      <alignment vertical="center"/>
    </xf>
    <xf numFmtId="0" fontId="39" fillId="0" borderId="0" applyNumberFormat="0" applyFill="0" applyBorder="0" applyAlignment="0" applyProtection="0">
      <alignment vertical="center"/>
    </xf>
    <xf numFmtId="0" fontId="40" fillId="20" borderId="1" applyNumberFormat="0" applyAlignment="0" applyProtection="0">
      <alignment vertical="center"/>
    </xf>
    <xf numFmtId="0" fontId="41" fillId="21" borderId="0" applyNumberFormat="0" applyBorder="0" applyAlignment="0" applyProtection="0">
      <alignment vertical="center"/>
    </xf>
    <xf numFmtId="0" fontId="17" fillId="22" borderId="241" applyNumberFormat="0" applyFont="0" applyAlignment="0" applyProtection="0">
      <alignment vertical="center"/>
    </xf>
    <xf numFmtId="0" fontId="42" fillId="0" borderId="3" applyNumberFormat="0" applyFill="0" applyAlignment="0" applyProtection="0">
      <alignment vertical="center"/>
    </xf>
    <xf numFmtId="0" fontId="43" fillId="3" borderId="0" applyNumberFormat="0" applyBorder="0" applyAlignment="0" applyProtection="0">
      <alignment vertical="center"/>
    </xf>
    <xf numFmtId="0" fontId="44" fillId="23" borderId="240" applyNumberFormat="0" applyAlignment="0" applyProtection="0">
      <alignment vertical="center"/>
    </xf>
    <xf numFmtId="0" fontId="35" fillId="0" borderId="0" applyNumberFormat="0" applyFill="0" applyBorder="0" applyAlignment="0" applyProtection="0">
      <alignment vertical="center"/>
    </xf>
    <xf numFmtId="0" fontId="45" fillId="0" borderId="5" applyNumberFormat="0" applyFill="0" applyAlignment="0" applyProtection="0">
      <alignment vertical="center"/>
    </xf>
    <xf numFmtId="0" fontId="46" fillId="0" borderId="6" applyNumberFormat="0" applyFill="0" applyAlignment="0" applyProtection="0">
      <alignment vertical="center"/>
    </xf>
    <xf numFmtId="0" fontId="47" fillId="0" borderId="7" applyNumberFormat="0" applyFill="0" applyAlignment="0" applyProtection="0">
      <alignment vertical="center"/>
    </xf>
    <xf numFmtId="0" fontId="47" fillId="0" borderId="0" applyNumberFormat="0" applyFill="0" applyBorder="0" applyAlignment="0" applyProtection="0">
      <alignment vertical="center"/>
    </xf>
    <xf numFmtId="0" fontId="48" fillId="0" borderId="243" applyNumberFormat="0" applyFill="0" applyAlignment="0" applyProtection="0">
      <alignment vertical="center"/>
    </xf>
    <xf numFmtId="0" fontId="49" fillId="23" borderId="242" applyNumberFormat="0" applyAlignment="0" applyProtection="0">
      <alignment vertical="center"/>
    </xf>
    <xf numFmtId="0" fontId="50" fillId="0" borderId="0" applyNumberFormat="0" applyFill="0" applyBorder="0" applyAlignment="0" applyProtection="0">
      <alignment vertical="center"/>
    </xf>
    <xf numFmtId="0" fontId="51" fillId="7" borderId="240" applyNumberFormat="0" applyAlignment="0" applyProtection="0">
      <alignment vertical="center"/>
    </xf>
    <xf numFmtId="0" fontId="17" fillId="0" borderId="0"/>
    <xf numFmtId="0" fontId="53" fillId="4" borderId="0" applyNumberFormat="0" applyBorder="0" applyAlignment="0" applyProtection="0">
      <alignment vertical="center"/>
    </xf>
    <xf numFmtId="0" fontId="17" fillId="0" borderId="0">
      <alignment vertical="center"/>
    </xf>
    <xf numFmtId="0" fontId="17" fillId="0" borderId="0">
      <alignment vertical="center"/>
    </xf>
    <xf numFmtId="0" fontId="17" fillId="0" borderId="0">
      <alignment vertical="center"/>
    </xf>
    <xf numFmtId="0" fontId="17" fillId="0" borderId="0">
      <alignment vertical="center"/>
    </xf>
    <xf numFmtId="0" fontId="15" fillId="0" borderId="0">
      <alignment vertical="center"/>
    </xf>
    <xf numFmtId="0" fontId="17"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18" fillId="33" borderId="256" applyNumberFormat="0" applyAlignment="0" applyProtection="0"/>
    <xf numFmtId="0" fontId="218" fillId="33" borderId="256" applyNumberFormat="0" applyAlignment="0" applyProtection="0"/>
    <xf numFmtId="0" fontId="218" fillId="33" borderId="256" applyNumberFormat="0" applyAlignment="0" applyProtection="0"/>
    <xf numFmtId="0" fontId="218" fillId="33" borderId="256" applyNumberFormat="0" applyAlignment="0" applyProtection="0"/>
    <xf numFmtId="0" fontId="218" fillId="33" borderId="256" applyNumberFormat="0" applyAlignment="0" applyProtection="0"/>
    <xf numFmtId="0" fontId="38" fillId="73" borderId="255" applyNumberFormat="0" applyAlignment="0" applyProtection="0"/>
    <xf numFmtId="0" fontId="38" fillId="73" borderId="255" applyNumberFormat="0" applyAlignment="0" applyProtection="0"/>
    <xf numFmtId="0" fontId="218" fillId="33" borderId="276" applyNumberFormat="0" applyAlignment="0" applyProtection="0"/>
    <xf numFmtId="0" fontId="218" fillId="33" borderId="276" applyNumberFormat="0" applyAlignment="0" applyProtection="0"/>
    <xf numFmtId="0" fontId="218" fillId="33" borderId="276" applyNumberFormat="0" applyAlignment="0" applyProtection="0"/>
    <xf numFmtId="0" fontId="208" fillId="58" borderId="258" applyNumberFormat="0" applyAlignment="0" applyProtection="0"/>
    <xf numFmtId="0" fontId="208" fillId="58" borderId="266" applyNumberFormat="0" applyAlignment="0" applyProtection="0"/>
    <xf numFmtId="0" fontId="17" fillId="22" borderId="250" applyNumberFormat="0" applyFont="0" applyAlignment="0" applyProtection="0">
      <alignment vertical="center"/>
    </xf>
    <xf numFmtId="0" fontId="44" fillId="23" borderId="251" applyNumberFormat="0" applyAlignment="0" applyProtection="0">
      <alignment vertical="center"/>
    </xf>
    <xf numFmtId="0" fontId="48" fillId="0" borderId="252" applyNumberFormat="0" applyFill="0" applyAlignment="0" applyProtection="0">
      <alignment vertical="center"/>
    </xf>
    <xf numFmtId="0" fontId="49" fillId="23" borderId="253" applyNumberFormat="0" applyAlignment="0" applyProtection="0">
      <alignment vertical="center"/>
    </xf>
    <xf numFmtId="8" fontId="17" fillId="0" borderId="0" applyFont="0" applyFill="0" applyBorder="0" applyAlignment="0" applyProtection="0"/>
    <xf numFmtId="0" fontId="51" fillId="7" borderId="251" applyNumberFormat="0" applyAlignment="0" applyProtection="0">
      <alignment vertical="center"/>
    </xf>
    <xf numFmtId="0" fontId="218" fillId="33" borderId="268" applyNumberFormat="0" applyAlignment="0" applyProtection="0"/>
    <xf numFmtId="0" fontId="208" fillId="58" borderId="266" applyNumberFormat="0" applyAlignment="0" applyProtection="0"/>
    <xf numFmtId="0" fontId="14" fillId="0" borderId="0">
      <alignment vertical="center"/>
    </xf>
    <xf numFmtId="0" fontId="208" fillId="58" borderId="262" applyNumberFormat="0" applyAlignment="0" applyProtection="0"/>
    <xf numFmtId="0" fontId="220" fillId="0" borderId="269" applyNumberFormat="0" applyFill="0" applyAlignment="0" applyProtection="0"/>
    <xf numFmtId="0" fontId="218" fillId="33" borderId="268" applyNumberFormat="0" applyAlignment="0" applyProtection="0"/>
    <xf numFmtId="0" fontId="218" fillId="33" borderId="264" applyNumberFormat="0" applyAlignment="0" applyProtection="0"/>
    <xf numFmtId="0" fontId="51" fillId="7" borderId="262" applyNumberFormat="0" applyAlignment="0" applyProtection="0">
      <alignment vertical="center"/>
    </xf>
    <xf numFmtId="0" fontId="220" fillId="0" borderId="257" applyNumberFormat="0" applyFill="0" applyAlignment="0" applyProtection="0"/>
    <xf numFmtId="0" fontId="220" fillId="0" borderId="257" applyNumberFormat="0" applyFill="0" applyAlignment="0" applyProtection="0"/>
    <xf numFmtId="0" fontId="49" fillId="23" borderId="264" applyNumberFormat="0" applyAlignment="0" applyProtection="0">
      <alignment vertical="center"/>
    </xf>
    <xf numFmtId="0" fontId="48" fillId="0" borderId="265" applyNumberFormat="0" applyFill="0" applyAlignment="0" applyProtection="0">
      <alignment vertical="center"/>
    </xf>
    <xf numFmtId="0" fontId="44" fillId="23" borderId="262" applyNumberFormat="0" applyAlignment="0" applyProtection="0">
      <alignment vertical="center"/>
    </xf>
    <xf numFmtId="0" fontId="17" fillId="22" borderId="263" applyNumberFormat="0" applyFont="0" applyAlignment="0" applyProtection="0">
      <alignment vertical="center"/>
    </xf>
    <xf numFmtId="0" fontId="203" fillId="33" borderId="262" applyNumberFormat="0" applyAlignment="0" applyProtection="0"/>
    <xf numFmtId="0" fontId="220" fillId="0" borderId="261" applyNumberFormat="0" applyFill="0" applyAlignment="0" applyProtection="0"/>
    <xf numFmtId="0" fontId="220" fillId="0" borderId="261" applyNumberFormat="0" applyFill="0" applyAlignment="0" applyProtection="0"/>
    <xf numFmtId="0" fontId="208" fillId="58" borderId="270" applyNumberFormat="0" applyAlignment="0" applyProtection="0"/>
    <xf numFmtId="0" fontId="218" fillId="33" borderId="272" applyNumberFormat="0" applyAlignment="0" applyProtection="0"/>
    <xf numFmtId="0" fontId="218" fillId="33" borderId="260" applyNumberFormat="0" applyAlignment="0" applyProtection="0"/>
    <xf numFmtId="0" fontId="218" fillId="33" borderId="260" applyNumberFormat="0" applyAlignment="0" applyProtection="0"/>
    <xf numFmtId="0" fontId="218" fillId="33" borderId="260" applyNumberFormat="0" applyAlignment="0" applyProtection="0"/>
    <xf numFmtId="0" fontId="218" fillId="33" borderId="260" applyNumberFormat="0" applyAlignment="0" applyProtection="0"/>
    <xf numFmtId="0" fontId="218" fillId="33" borderId="260" applyNumberFormat="0" applyAlignment="0" applyProtection="0"/>
    <xf numFmtId="0" fontId="218" fillId="33" borderId="260" applyNumberFormat="0" applyAlignment="0" applyProtection="0"/>
    <xf numFmtId="0" fontId="218" fillId="33" borderId="260" applyNumberFormat="0" applyAlignment="0" applyProtection="0"/>
    <xf numFmtId="0" fontId="208" fillId="58" borderId="254" applyNumberFormat="0" applyAlignment="0" applyProtection="0"/>
    <xf numFmtId="0" fontId="208" fillId="58" borderId="254" applyNumberFormat="0" applyAlignment="0" applyProtection="0"/>
    <xf numFmtId="0" fontId="38" fillId="73" borderId="259" applyNumberFormat="0" applyAlignment="0" applyProtection="0"/>
    <xf numFmtId="0" fontId="38" fillId="73" borderId="259" applyNumberFormat="0" applyAlignment="0" applyProtection="0"/>
    <xf numFmtId="0" fontId="38" fillId="73" borderId="267" applyNumberFormat="0" applyAlignment="0" applyProtection="0"/>
    <xf numFmtId="0" fontId="220" fillId="0" borderId="277" applyNumberFormat="0" applyFill="0" applyAlignment="0" applyProtection="0"/>
    <xf numFmtId="0" fontId="38" fillId="73" borderId="267" applyNumberFormat="0" applyAlignment="0" applyProtection="0"/>
    <xf numFmtId="0" fontId="208" fillId="58" borderId="274" applyNumberFormat="0" applyAlignment="0" applyProtection="0"/>
    <xf numFmtId="0" fontId="208" fillId="58" borderId="274" applyNumberFormat="0" applyAlignment="0" applyProtection="0"/>
    <xf numFmtId="0" fontId="208" fillId="58" borderId="274" applyNumberFormat="0" applyAlignment="0" applyProtection="0"/>
    <xf numFmtId="0" fontId="208" fillId="58" borderId="274" applyNumberFormat="0" applyAlignment="0" applyProtection="0"/>
    <xf numFmtId="0" fontId="208" fillId="58" borderId="274" applyNumberFormat="0" applyAlignment="0" applyProtection="0"/>
    <xf numFmtId="0" fontId="208" fillId="58" borderId="266" applyNumberFormat="0" applyAlignment="0" applyProtection="0"/>
    <xf numFmtId="0" fontId="208" fillId="58" borderId="266" applyNumberFormat="0" applyAlignment="0" applyProtection="0"/>
    <xf numFmtId="0" fontId="208" fillId="58" borderId="266" applyNumberFormat="0" applyAlignment="0" applyProtection="0"/>
    <xf numFmtId="0" fontId="208" fillId="58" borderId="266" applyNumberFormat="0" applyAlignment="0" applyProtection="0"/>
    <xf numFmtId="0" fontId="208" fillId="58" borderId="266" applyNumberFormat="0" applyAlignment="0" applyProtection="0"/>
    <xf numFmtId="0" fontId="208" fillId="58" borderId="254" applyNumberFormat="0" applyAlignment="0" applyProtection="0"/>
    <xf numFmtId="0" fontId="208" fillId="58" borderId="254" applyNumberFormat="0" applyAlignment="0" applyProtection="0"/>
    <xf numFmtId="0" fontId="208" fillId="58" borderId="254" applyNumberFormat="0" applyAlignment="0" applyProtection="0"/>
    <xf numFmtId="0" fontId="208" fillId="58" borderId="254" applyNumberFormat="0" applyAlignment="0" applyProtection="0"/>
    <xf numFmtId="0" fontId="208" fillId="58" borderId="254" applyNumberFormat="0" applyAlignment="0" applyProtection="0"/>
    <xf numFmtId="0" fontId="208" fillId="58" borderId="258" applyNumberFormat="0" applyAlignment="0" applyProtection="0"/>
    <xf numFmtId="0" fontId="208" fillId="58" borderId="258" applyNumberFormat="0" applyAlignment="0" applyProtection="0"/>
    <xf numFmtId="0" fontId="208" fillId="58" borderId="258" applyNumberFormat="0" applyAlignment="0" applyProtection="0"/>
    <xf numFmtId="0" fontId="208" fillId="58" borderId="258" applyNumberFormat="0" applyAlignment="0" applyProtection="0"/>
    <xf numFmtId="0" fontId="208" fillId="58" borderId="258" applyNumberFormat="0" applyAlignment="0" applyProtection="0"/>
    <xf numFmtId="0" fontId="38" fillId="73" borderId="275" applyNumberFormat="0" applyAlignment="0" applyProtection="0"/>
    <xf numFmtId="0" fontId="38" fillId="73" borderId="275" applyNumberFormat="0" applyAlignment="0" applyProtection="0"/>
    <xf numFmtId="0" fontId="38" fillId="73" borderId="275" applyNumberFormat="0" applyAlignment="0" applyProtection="0"/>
    <xf numFmtId="0" fontId="38" fillId="73" borderId="275" applyNumberFormat="0" applyAlignment="0" applyProtection="0"/>
    <xf numFmtId="0" fontId="38" fillId="73" borderId="275" applyNumberFormat="0" applyAlignment="0" applyProtection="0"/>
    <xf numFmtId="0" fontId="38" fillId="73" borderId="255" applyNumberFormat="0" applyAlignment="0" applyProtection="0"/>
    <xf numFmtId="0" fontId="38" fillId="73" borderId="255" applyNumberFormat="0" applyAlignment="0" applyProtection="0"/>
    <xf numFmtId="0" fontId="38" fillId="73" borderId="255" applyNumberFormat="0" applyAlignment="0" applyProtection="0"/>
    <xf numFmtId="0" fontId="38" fillId="73" borderId="255" applyNumberFormat="0" applyAlignment="0" applyProtection="0"/>
    <xf numFmtId="0" fontId="38" fillId="73" borderId="255" applyNumberFormat="0" applyAlignment="0" applyProtection="0"/>
    <xf numFmtId="0" fontId="38" fillId="73" borderId="267" applyNumberFormat="0" applyAlignment="0" applyProtection="0"/>
    <xf numFmtId="0" fontId="38" fillId="73" borderId="267" applyNumberFormat="0" applyAlignment="0" applyProtection="0"/>
    <xf numFmtId="0" fontId="38" fillId="73" borderId="267" applyNumberFormat="0" applyAlignment="0" applyProtection="0"/>
    <xf numFmtId="0" fontId="38" fillId="73" borderId="267" applyNumberFormat="0" applyAlignment="0" applyProtection="0"/>
    <xf numFmtId="0" fontId="38" fillId="73" borderId="267" applyNumberFormat="0" applyAlignment="0" applyProtection="0"/>
    <xf numFmtId="0" fontId="203" fillId="33" borderId="270" applyNumberFormat="0" applyAlignment="0" applyProtection="0"/>
    <xf numFmtId="0" fontId="203" fillId="33" borderId="270" applyNumberFormat="0" applyAlignment="0" applyProtection="0"/>
    <xf numFmtId="0" fontId="203" fillId="33" borderId="270" applyNumberFormat="0" applyAlignment="0" applyProtection="0"/>
    <xf numFmtId="0" fontId="203" fillId="33" borderId="270" applyNumberFormat="0" applyAlignment="0" applyProtection="0"/>
    <xf numFmtId="0" fontId="203" fillId="33" borderId="270" applyNumberFormat="0" applyAlignment="0" applyProtection="0"/>
    <xf numFmtId="0" fontId="203" fillId="33" borderId="270" applyNumberFormat="0" applyAlignment="0" applyProtection="0"/>
    <xf numFmtId="0" fontId="203" fillId="33" borderId="254" applyNumberFormat="0" applyAlignment="0" applyProtection="0"/>
    <xf numFmtId="0" fontId="203" fillId="33" borderId="254" applyNumberFormat="0" applyAlignment="0" applyProtection="0"/>
    <xf numFmtId="0" fontId="203" fillId="33" borderId="254" applyNumberFormat="0" applyAlignment="0" applyProtection="0"/>
    <xf numFmtId="0" fontId="203" fillId="33" borderId="254" applyNumberFormat="0" applyAlignment="0" applyProtection="0"/>
    <xf numFmtId="0" fontId="203" fillId="33" borderId="254" applyNumberFormat="0" applyAlignment="0" applyProtection="0"/>
    <xf numFmtId="0" fontId="203" fillId="33" borderId="254" applyNumberFormat="0" applyAlignment="0" applyProtection="0"/>
    <xf numFmtId="0" fontId="203" fillId="33" borderId="254" applyNumberFormat="0" applyAlignment="0" applyProtection="0"/>
    <xf numFmtId="0" fontId="38" fillId="73" borderId="259" applyNumberFormat="0" applyAlignment="0" applyProtection="0"/>
    <xf numFmtId="0" fontId="38" fillId="73" borderId="259" applyNumberFormat="0" applyAlignment="0" applyProtection="0"/>
    <xf numFmtId="0" fontId="203" fillId="33" borderId="251" applyNumberFormat="0" applyAlignment="0" applyProtection="0"/>
    <xf numFmtId="0" fontId="203" fillId="33" borderId="251" applyNumberFormat="0" applyAlignment="0" applyProtection="0"/>
    <xf numFmtId="0" fontId="203" fillId="33" borderId="251" applyNumberFormat="0" applyAlignment="0" applyProtection="0"/>
    <xf numFmtId="0" fontId="203" fillId="33" borderId="251" applyNumberFormat="0" applyAlignment="0" applyProtection="0"/>
    <xf numFmtId="0" fontId="203" fillId="33" borderId="251" applyNumberFormat="0" applyAlignment="0" applyProtection="0"/>
    <xf numFmtId="0" fontId="203" fillId="33" borderId="251" applyNumberFormat="0" applyAlignment="0" applyProtection="0"/>
    <xf numFmtId="0" fontId="203" fillId="33" borderId="251" applyNumberFormat="0" applyAlignment="0" applyProtection="0"/>
    <xf numFmtId="0" fontId="38" fillId="73" borderId="259" applyNumberFormat="0" applyAlignment="0" applyProtection="0"/>
    <xf numFmtId="0" fontId="38" fillId="73" borderId="259" applyNumberFormat="0" applyAlignment="0" applyProtection="0"/>
    <xf numFmtId="0" fontId="203" fillId="33" borderId="262" applyNumberFormat="0" applyAlignment="0" applyProtection="0"/>
    <xf numFmtId="0" fontId="203" fillId="33" borderId="262" applyNumberFormat="0" applyAlignment="0" applyProtection="0"/>
    <xf numFmtId="0" fontId="203" fillId="33" borderId="262" applyNumberFormat="0" applyAlignment="0" applyProtection="0"/>
    <xf numFmtId="0" fontId="203" fillId="33" borderId="262" applyNumberFormat="0" applyAlignment="0" applyProtection="0"/>
    <xf numFmtId="0" fontId="203" fillId="33" borderId="262" applyNumberFormat="0" applyAlignment="0" applyProtection="0"/>
    <xf numFmtId="0" fontId="203" fillId="33" borderId="262" applyNumberFormat="0" applyAlignment="0" applyProtection="0"/>
    <xf numFmtId="0" fontId="38" fillId="73" borderId="250" applyNumberFormat="0" applyAlignment="0" applyProtection="0"/>
    <xf numFmtId="0" fontId="38" fillId="73" borderId="250" applyNumberFormat="0" applyAlignment="0" applyProtection="0"/>
    <xf numFmtId="0" fontId="38" fillId="73" borderId="250" applyNumberFormat="0" applyAlignment="0" applyProtection="0"/>
    <xf numFmtId="0" fontId="38" fillId="73" borderId="250" applyNumberFormat="0" applyAlignment="0" applyProtection="0"/>
    <xf numFmtId="0" fontId="38" fillId="73" borderId="250"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58" applyNumberFormat="0" applyAlignment="0" applyProtection="0"/>
    <xf numFmtId="0" fontId="203" fillId="33" borderId="266" applyNumberFormat="0" applyAlignment="0" applyProtection="0"/>
    <xf numFmtId="0" fontId="203" fillId="33" borderId="266" applyNumberFormat="0" applyAlignment="0" applyProtection="0"/>
    <xf numFmtId="0" fontId="203" fillId="33" borderId="266" applyNumberFormat="0" applyAlignment="0" applyProtection="0"/>
    <xf numFmtId="0" fontId="203" fillId="33" borderId="266" applyNumberFormat="0" applyAlignment="0" applyProtection="0"/>
    <xf numFmtId="0" fontId="203" fillId="33" borderId="266" applyNumberFormat="0" applyAlignment="0" applyProtection="0"/>
    <xf numFmtId="0" fontId="203" fillId="33" borderId="266" applyNumberFormat="0" applyAlignment="0" applyProtection="0"/>
    <xf numFmtId="0" fontId="38" fillId="73" borderId="263" applyNumberFormat="0" applyAlignment="0" applyProtection="0"/>
    <xf numFmtId="0" fontId="38" fillId="73" borderId="263" applyNumberFormat="0" applyAlignment="0" applyProtection="0"/>
    <xf numFmtId="0" fontId="38" fillId="73" borderId="263" applyNumberFormat="0" applyAlignment="0" applyProtection="0"/>
    <xf numFmtId="0" fontId="38" fillId="73" borderId="263" applyNumberFormat="0" applyAlignment="0" applyProtection="0"/>
    <xf numFmtId="0" fontId="38" fillId="73" borderId="263" applyNumberFormat="0" applyAlignment="0" applyProtection="0"/>
    <xf numFmtId="0" fontId="203" fillId="33" borderId="274" applyNumberFormat="0" applyAlignment="0" applyProtection="0"/>
    <xf numFmtId="0" fontId="203" fillId="33" borderId="274" applyNumberFormat="0" applyAlignment="0" applyProtection="0"/>
    <xf numFmtId="0" fontId="203" fillId="33" borderId="274" applyNumberFormat="0" applyAlignment="0" applyProtection="0"/>
    <xf numFmtId="0" fontId="203" fillId="33" borderId="274" applyNumberFormat="0" applyAlignment="0" applyProtection="0"/>
    <xf numFmtId="0" fontId="203" fillId="33" borderId="274" applyNumberFormat="0" applyAlignment="0" applyProtection="0"/>
    <xf numFmtId="0" fontId="203" fillId="33" borderId="274" applyNumberFormat="0" applyAlignment="0" applyProtection="0"/>
    <xf numFmtId="0" fontId="38" fillId="73" borderId="271" applyNumberFormat="0" applyAlignment="0" applyProtection="0"/>
    <xf numFmtId="0" fontId="38" fillId="73" borderId="271" applyNumberFormat="0" applyAlignment="0" applyProtection="0"/>
    <xf numFmtId="0" fontId="38" fillId="73" borderId="271" applyNumberFormat="0" applyAlignment="0" applyProtection="0"/>
    <xf numFmtId="0" fontId="38" fillId="73" borderId="271" applyNumberFormat="0" applyAlignment="0" applyProtection="0"/>
    <xf numFmtId="0" fontId="38" fillId="73" borderId="271" applyNumberFormat="0" applyAlignment="0" applyProtection="0"/>
    <xf numFmtId="0" fontId="208" fillId="58" borderId="251" applyNumberFormat="0" applyAlignment="0" applyProtection="0"/>
    <xf numFmtId="0" fontId="208" fillId="58" borderId="251" applyNumberFormat="0" applyAlignment="0" applyProtection="0"/>
    <xf numFmtId="0" fontId="208" fillId="58" borderId="251" applyNumberFormat="0" applyAlignment="0" applyProtection="0"/>
    <xf numFmtId="0" fontId="208" fillId="58" borderId="251" applyNumberFormat="0" applyAlignment="0" applyProtection="0"/>
    <xf numFmtId="0" fontId="208" fillId="58" borderId="251" applyNumberFormat="0" applyAlignment="0" applyProtection="0"/>
    <xf numFmtId="0" fontId="208" fillId="58" borderId="262" applyNumberFormat="0" applyAlignment="0" applyProtection="0"/>
    <xf numFmtId="0" fontId="208" fillId="58" borderId="262" applyNumberFormat="0" applyAlignment="0" applyProtection="0"/>
    <xf numFmtId="0" fontId="208" fillId="58" borderId="262" applyNumberFormat="0" applyAlignment="0" applyProtection="0"/>
    <xf numFmtId="0" fontId="208" fillId="58" borderId="262" applyNumberFormat="0" applyAlignment="0" applyProtection="0"/>
    <xf numFmtId="0" fontId="208" fillId="58" borderId="262" applyNumberFormat="0" applyAlignment="0" applyProtection="0"/>
    <xf numFmtId="0" fontId="208" fillId="58" borderId="270" applyNumberFormat="0" applyAlignment="0" applyProtection="0"/>
    <xf numFmtId="0" fontId="208" fillId="58" borderId="270" applyNumberFormat="0" applyAlignment="0" applyProtection="0"/>
    <xf numFmtId="0" fontId="208" fillId="58" borderId="270" applyNumberFormat="0" applyAlignment="0" applyProtection="0"/>
    <xf numFmtId="0" fontId="208" fillId="58" borderId="270" applyNumberFormat="0" applyAlignment="0" applyProtection="0"/>
    <xf numFmtId="0" fontId="218" fillId="33" borderId="272" applyNumberFormat="0" applyAlignment="0" applyProtection="0"/>
    <xf numFmtId="0" fontId="218" fillId="33" borderId="272" applyNumberFormat="0" applyAlignment="0" applyProtection="0"/>
    <xf numFmtId="0" fontId="218" fillId="33" borderId="272" applyNumberFormat="0" applyAlignment="0" applyProtection="0"/>
    <xf numFmtId="0" fontId="220" fillId="0" borderId="273" applyNumberFormat="0" applyFill="0" applyAlignment="0" applyProtection="0"/>
    <xf numFmtId="0" fontId="38" fillId="73" borderId="263" applyNumberFormat="0" applyAlignment="0" applyProtection="0"/>
    <xf numFmtId="0" fontId="38" fillId="73" borderId="263" applyNumberFormat="0" applyAlignment="0" applyProtection="0"/>
    <xf numFmtId="0" fontId="218" fillId="33" borderId="264" applyNumberFormat="0" applyAlignment="0" applyProtection="0"/>
    <xf numFmtId="0" fontId="218" fillId="33" borderId="264" applyNumberFormat="0" applyAlignment="0" applyProtection="0"/>
    <xf numFmtId="0" fontId="208" fillId="58" borderId="251" applyNumberFormat="0" applyAlignment="0" applyProtection="0"/>
    <xf numFmtId="0" fontId="208" fillId="58" borderId="251" applyNumberFormat="0" applyAlignment="0" applyProtection="0"/>
    <xf numFmtId="0" fontId="218" fillId="33" borderId="264" applyNumberFormat="0" applyAlignment="0" applyProtection="0"/>
    <xf numFmtId="0" fontId="220" fillId="0" borderId="265" applyNumberFormat="0" applyFill="0" applyAlignment="0" applyProtection="0"/>
    <xf numFmtId="0" fontId="220" fillId="0" borderId="265" applyNumberFormat="0" applyFill="0" applyAlignment="0" applyProtection="0"/>
    <xf numFmtId="0" fontId="218" fillId="33" borderId="276" applyNumberFormat="0" applyAlignment="0" applyProtection="0"/>
    <xf numFmtId="0" fontId="218" fillId="33" borderId="268" applyNumberFormat="0" applyAlignment="0" applyProtection="0"/>
    <xf numFmtId="0" fontId="208" fillId="58" borderId="274" applyNumberFormat="0" applyAlignment="0" applyProtection="0"/>
    <xf numFmtId="0" fontId="38" fillId="73" borderId="250" applyNumberFormat="0" applyAlignment="0" applyProtection="0"/>
    <xf numFmtId="0" fontId="38" fillId="73" borderId="250" applyNumberFormat="0" applyAlignment="0" applyProtection="0"/>
    <xf numFmtId="0" fontId="218" fillId="33" borderId="253" applyNumberFormat="0" applyAlignment="0" applyProtection="0"/>
    <xf numFmtId="0" fontId="218" fillId="33" borderId="253" applyNumberFormat="0" applyAlignment="0" applyProtection="0"/>
    <xf numFmtId="0" fontId="218" fillId="33" borderId="272" applyNumberFormat="0" applyAlignment="0" applyProtection="0"/>
    <xf numFmtId="0" fontId="218" fillId="33" borderId="253" applyNumberFormat="0" applyAlignment="0" applyProtection="0"/>
    <xf numFmtId="0" fontId="218" fillId="33" borderId="253" applyNumberFormat="0" applyAlignment="0" applyProtection="0"/>
    <xf numFmtId="0" fontId="218" fillId="33" borderId="253" applyNumberFormat="0" applyAlignment="0" applyProtection="0"/>
    <xf numFmtId="0" fontId="218" fillId="33" borderId="253" applyNumberFormat="0" applyAlignment="0" applyProtection="0"/>
    <xf numFmtId="0" fontId="218" fillId="33" borderId="253" applyNumberFormat="0" applyAlignment="0" applyProtection="0"/>
    <xf numFmtId="0" fontId="218" fillId="33" borderId="268" applyNumberFormat="0" applyAlignment="0" applyProtection="0"/>
    <xf numFmtId="0" fontId="218" fillId="33" borderId="268" applyNumberFormat="0" applyAlignment="0" applyProtection="0"/>
    <xf numFmtId="0" fontId="218" fillId="33" borderId="264" applyNumberFormat="0" applyAlignment="0" applyProtection="0"/>
    <xf numFmtId="0" fontId="218" fillId="33" borderId="276" applyNumberFormat="0" applyAlignment="0" applyProtection="0"/>
    <xf numFmtId="0" fontId="220" fillId="0" borderId="252" applyNumberFormat="0" applyFill="0" applyAlignment="0" applyProtection="0"/>
    <xf numFmtId="0" fontId="220" fillId="0" borderId="252" applyNumberFormat="0" applyFill="0" applyAlignment="0" applyProtection="0"/>
    <xf numFmtId="0" fontId="218" fillId="33" borderId="268" applyNumberFormat="0" applyAlignment="0" applyProtection="0"/>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08" fillId="58" borderId="270" applyNumberFormat="0" applyAlignment="0" applyProtection="0"/>
    <xf numFmtId="0" fontId="218" fillId="33" borderId="256" applyNumberFormat="0" applyAlignment="0" applyProtection="0"/>
    <xf numFmtId="0" fontId="218" fillId="33" borderId="256" applyNumberFormat="0" applyAlignment="0" applyProtection="0"/>
    <xf numFmtId="0" fontId="218" fillId="33" borderId="276" applyNumberFormat="0" applyAlignment="0" applyProtection="0"/>
    <xf numFmtId="0" fontId="38" fillId="73" borderId="275" applyNumberFormat="0" applyAlignment="0" applyProtection="0"/>
    <xf numFmtId="0" fontId="38" fillId="73" borderId="275" applyNumberFormat="0" applyAlignment="0" applyProtection="0"/>
    <xf numFmtId="0" fontId="208" fillId="58" borderId="258" applyNumberFormat="0" applyAlignment="0" applyProtection="0"/>
    <xf numFmtId="0" fontId="208" fillId="58" borderId="270" applyNumberFormat="0" applyAlignment="0" applyProtection="0"/>
    <xf numFmtId="0" fontId="218" fillId="33" borderId="264" applyNumberFormat="0" applyAlignment="0" applyProtection="0"/>
    <xf numFmtId="0" fontId="17" fillId="22" borderId="255" applyNumberFormat="0" applyFont="0" applyAlignment="0" applyProtection="0">
      <alignment vertical="center"/>
    </xf>
    <xf numFmtId="0" fontId="44" fillId="23" borderId="254" applyNumberFormat="0" applyAlignment="0" applyProtection="0">
      <alignment vertical="center"/>
    </xf>
    <xf numFmtId="0" fontId="48" fillId="0" borderId="257" applyNumberFormat="0" applyFill="0" applyAlignment="0" applyProtection="0">
      <alignment vertical="center"/>
    </xf>
    <xf numFmtId="0" fontId="49" fillId="23" borderId="256" applyNumberFormat="0" applyAlignment="0" applyProtection="0">
      <alignment vertical="center"/>
    </xf>
    <xf numFmtId="0" fontId="38" fillId="73" borderId="271" applyNumberFormat="0" applyAlignment="0" applyProtection="0"/>
    <xf numFmtId="0" fontId="51" fillId="7" borderId="254" applyNumberFormat="0" applyAlignment="0" applyProtection="0">
      <alignment vertical="center"/>
    </xf>
    <xf numFmtId="0" fontId="38" fillId="73" borderId="271" applyNumberFormat="0" applyAlignment="0" applyProtection="0"/>
    <xf numFmtId="0" fontId="218" fillId="33" borderId="276" applyNumberFormat="0" applyAlignment="0" applyProtection="0"/>
    <xf numFmtId="0" fontId="208" fillId="58" borderId="262" applyNumberFormat="0" applyAlignment="0" applyProtection="0"/>
    <xf numFmtId="0" fontId="208" fillId="58" borderId="274" applyNumberFormat="0" applyAlignment="0" applyProtection="0"/>
    <xf numFmtId="0" fontId="218" fillId="33" borderId="268" applyNumberFormat="0" applyAlignment="0" applyProtection="0"/>
    <xf numFmtId="0" fontId="38" fillId="73" borderId="259" applyNumberFormat="0" applyAlignment="0" applyProtection="0"/>
    <xf numFmtId="0" fontId="17" fillId="22" borderId="259" applyNumberFormat="0" applyFont="0" applyAlignment="0" applyProtection="0">
      <alignment vertical="center"/>
    </xf>
    <xf numFmtId="0" fontId="44" fillId="23" borderId="258" applyNumberFormat="0" applyAlignment="0" applyProtection="0">
      <alignment vertical="center"/>
    </xf>
    <xf numFmtId="0" fontId="48" fillId="0" borderId="261" applyNumberFormat="0" applyFill="0" applyAlignment="0" applyProtection="0">
      <alignment vertical="center"/>
    </xf>
    <xf numFmtId="0" fontId="49" fillId="23" borderId="260" applyNumberFormat="0" applyAlignment="0" applyProtection="0">
      <alignment vertical="center"/>
    </xf>
    <xf numFmtId="0" fontId="51" fillId="7" borderId="258" applyNumberFormat="0" applyAlignment="0" applyProtection="0">
      <alignment vertical="center"/>
    </xf>
    <xf numFmtId="0" fontId="218" fillId="33" borderId="272" applyNumberFormat="0" applyAlignment="0" applyProtection="0"/>
    <xf numFmtId="0" fontId="218" fillId="33" borderId="264" applyNumberFormat="0" applyAlignment="0" applyProtection="0"/>
    <xf numFmtId="0" fontId="218" fillId="33" borderId="272" applyNumberFormat="0" applyAlignment="0" applyProtection="0"/>
    <xf numFmtId="0" fontId="220" fillId="0" borderId="269" applyNumberFormat="0" applyFill="0" applyAlignment="0" applyProtection="0"/>
    <xf numFmtId="0" fontId="203" fillId="33" borderId="266" applyNumberFormat="0" applyAlignment="0" applyProtection="0"/>
    <xf numFmtId="0" fontId="17" fillId="22" borderId="267" applyNumberFormat="0" applyFont="0" applyAlignment="0" applyProtection="0">
      <alignment vertical="center"/>
    </xf>
    <xf numFmtId="0" fontId="44" fillId="23" borderId="266" applyNumberFormat="0" applyAlignment="0" applyProtection="0">
      <alignment vertical="center"/>
    </xf>
    <xf numFmtId="0" fontId="48" fillId="0" borderId="269" applyNumberFormat="0" applyFill="0" applyAlignment="0" applyProtection="0">
      <alignment vertical="center"/>
    </xf>
    <xf numFmtId="0" fontId="49" fillId="23" borderId="268" applyNumberFormat="0" applyAlignment="0" applyProtection="0">
      <alignment vertical="center"/>
    </xf>
    <xf numFmtId="0" fontId="51" fillId="7" borderId="266" applyNumberFormat="0" applyAlignment="0" applyProtection="0">
      <alignment vertical="center"/>
    </xf>
    <xf numFmtId="0" fontId="220" fillId="0" borderId="273" applyNumberFormat="0" applyFill="0" applyAlignment="0" applyProtection="0"/>
    <xf numFmtId="0" fontId="203" fillId="33" borderId="270" applyNumberFormat="0" applyAlignment="0" applyProtection="0"/>
    <xf numFmtId="0" fontId="17" fillId="22" borderId="271" applyNumberFormat="0" applyFont="0" applyAlignment="0" applyProtection="0">
      <alignment vertical="center"/>
    </xf>
    <xf numFmtId="0" fontId="44" fillId="23" borderId="270" applyNumberFormat="0" applyAlignment="0" applyProtection="0">
      <alignment vertical="center"/>
    </xf>
    <xf numFmtId="0" fontId="48" fillId="0" borderId="273" applyNumberFormat="0" applyFill="0" applyAlignment="0" applyProtection="0">
      <alignment vertical="center"/>
    </xf>
    <xf numFmtId="0" fontId="49" fillId="23" borderId="272" applyNumberFormat="0" applyAlignment="0" applyProtection="0">
      <alignment vertical="center"/>
    </xf>
    <xf numFmtId="0" fontId="51" fillId="7" borderId="270" applyNumberFormat="0" applyAlignment="0" applyProtection="0">
      <alignment vertical="center"/>
    </xf>
    <xf numFmtId="0" fontId="220" fillId="0" borderId="277" applyNumberFormat="0" applyFill="0" applyAlignment="0" applyProtection="0"/>
    <xf numFmtId="0" fontId="203" fillId="33" borderId="274" applyNumberFormat="0" applyAlignment="0" applyProtection="0"/>
    <xf numFmtId="0" fontId="17" fillId="22" borderId="275" applyNumberFormat="0" applyFont="0" applyAlignment="0" applyProtection="0">
      <alignment vertical="center"/>
    </xf>
    <xf numFmtId="0" fontId="44" fillId="23" borderId="274" applyNumberFormat="0" applyAlignment="0" applyProtection="0">
      <alignment vertical="center"/>
    </xf>
    <xf numFmtId="0" fontId="48" fillId="0" borderId="277" applyNumberFormat="0" applyFill="0" applyAlignment="0" applyProtection="0">
      <alignment vertical="center"/>
    </xf>
    <xf numFmtId="0" fontId="49" fillId="23" borderId="276" applyNumberFormat="0" applyAlignment="0" applyProtection="0">
      <alignment vertical="center"/>
    </xf>
    <xf numFmtId="0" fontId="51" fillId="7" borderId="274" applyNumberFormat="0" applyAlignment="0" applyProtection="0">
      <alignment vertical="center"/>
    </xf>
    <xf numFmtId="0" fontId="17" fillId="22" borderId="281" applyNumberFormat="0" applyFont="0" applyAlignment="0" applyProtection="0">
      <alignment vertical="center"/>
    </xf>
    <xf numFmtId="0" fontId="44" fillId="23" borderId="280" applyNumberFormat="0" applyAlignment="0" applyProtection="0">
      <alignment vertical="center"/>
    </xf>
    <xf numFmtId="0" fontId="48" fillId="0" borderId="283" applyNumberFormat="0" applyFill="0" applyAlignment="0" applyProtection="0">
      <alignment vertical="center"/>
    </xf>
    <xf numFmtId="0" fontId="49" fillId="23" borderId="282" applyNumberFormat="0" applyAlignment="0" applyProtection="0">
      <alignment vertical="center"/>
    </xf>
    <xf numFmtId="0" fontId="51" fillId="7" borderId="280" applyNumberFormat="0" applyAlignment="0" applyProtection="0">
      <alignment vertical="center"/>
    </xf>
    <xf numFmtId="0" fontId="14" fillId="0" borderId="0">
      <alignment vertical="center"/>
    </xf>
    <xf numFmtId="0" fontId="16" fillId="28" borderId="0" applyNumberFormat="0" applyBorder="0" applyAlignment="0" applyProtection="0">
      <alignment vertical="center"/>
    </xf>
    <xf numFmtId="0" fontId="16" fillId="31" borderId="0" applyNumberFormat="0" applyBorder="0" applyAlignment="0" applyProtection="0">
      <alignment vertical="center"/>
    </xf>
    <xf numFmtId="0" fontId="16" fillId="27" borderId="0" applyNumberFormat="0" applyBorder="0" applyAlignment="0" applyProtection="0">
      <alignment vertical="center"/>
    </xf>
    <xf numFmtId="0" fontId="16" fillId="78" borderId="0" applyNumberFormat="0" applyBorder="0" applyAlignment="0" applyProtection="0">
      <alignment vertical="center"/>
    </xf>
    <xf numFmtId="0" fontId="16" fillId="36" borderId="0" applyNumberFormat="0" applyBorder="0" applyAlignment="0" applyProtection="0">
      <alignment vertical="center"/>
    </xf>
    <xf numFmtId="0" fontId="16" fillId="30" borderId="0" applyNumberFormat="0" applyBorder="0" applyAlignment="0" applyProtection="0">
      <alignment vertical="center"/>
    </xf>
    <xf numFmtId="0" fontId="16" fillId="79" borderId="0" applyNumberFormat="0" applyBorder="0" applyAlignment="0" applyProtection="0">
      <alignment vertical="center"/>
    </xf>
    <xf numFmtId="0" fontId="16" fillId="80" borderId="0" applyNumberFormat="0" applyBorder="0" applyAlignment="0" applyProtection="0">
      <alignment vertical="center"/>
    </xf>
    <xf numFmtId="0" fontId="16" fillId="81" borderId="0" applyNumberFormat="0" applyBorder="0" applyAlignment="0" applyProtection="0">
      <alignment vertical="center"/>
    </xf>
    <xf numFmtId="0" fontId="16" fillId="78" borderId="0" applyNumberFormat="0" applyBorder="0" applyAlignment="0" applyProtection="0">
      <alignment vertical="center"/>
    </xf>
    <xf numFmtId="0" fontId="16" fillId="79" borderId="0" applyNumberFormat="0" applyBorder="0" applyAlignment="0" applyProtection="0">
      <alignment vertical="center"/>
    </xf>
    <xf numFmtId="0" fontId="16" fillId="82" borderId="0" applyNumberFormat="0" applyBorder="0" applyAlignment="0" applyProtection="0">
      <alignment vertical="center"/>
    </xf>
    <xf numFmtId="8" fontId="17" fillId="0" borderId="0" applyFont="0" applyFill="0" applyBorder="0" applyAlignment="0" applyProtection="0"/>
    <xf numFmtId="8" fontId="17" fillId="0" borderId="0" applyFont="0" applyFill="0" applyBorder="0" applyAlignment="0" applyProtection="0"/>
    <xf numFmtId="0" fontId="14" fillId="0" borderId="0">
      <alignment vertical="center"/>
    </xf>
    <xf numFmtId="0" fontId="17" fillId="0" borderId="0"/>
    <xf numFmtId="0" fontId="14" fillId="0" borderId="0">
      <alignment vertical="center"/>
    </xf>
    <xf numFmtId="0" fontId="197" fillId="0" borderId="0" applyNumberFormat="0" applyFill="0" applyBorder="0" applyAlignment="0" applyProtection="0">
      <alignment vertical="center"/>
    </xf>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176" fontId="38" fillId="0" borderId="0" applyFont="0" applyFill="0" applyBorder="0" applyAlignment="0" applyProtection="0"/>
    <xf numFmtId="191" fontId="198" fillId="0" borderId="0" applyFont="0" applyFill="0" applyBorder="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3" fillId="0" borderId="0">
      <alignment vertical="center"/>
    </xf>
    <xf numFmtId="0" fontId="284" fillId="0" borderId="0" applyNumberFormat="0" applyFill="0" applyBorder="0" applyAlignment="0" applyProtection="0">
      <alignment vertical="top"/>
      <protection locked="0"/>
    </xf>
    <xf numFmtId="0" fontId="197" fillId="0" borderId="0" applyNumberFormat="0" applyFill="0" applyBorder="0" applyAlignment="0" applyProtection="0">
      <alignment vertical="center"/>
    </xf>
    <xf numFmtId="0" fontId="208" fillId="58" borderId="404" applyNumberFormat="0" applyAlignment="0" applyProtection="0"/>
    <xf numFmtId="0" fontId="208" fillId="58" borderId="404" applyNumberFormat="0" applyAlignment="0" applyProtection="0"/>
    <xf numFmtId="192" fontId="285" fillId="0" borderId="0">
      <alignment vertical="top"/>
    </xf>
    <xf numFmtId="192" fontId="285" fillId="0" borderId="0">
      <alignment vertical="top"/>
    </xf>
    <xf numFmtId="192" fontId="38" fillId="0" borderId="0"/>
    <xf numFmtId="0" fontId="286" fillId="0" borderId="0"/>
    <xf numFmtId="0" fontId="13" fillId="0" borderId="0"/>
    <xf numFmtId="0" fontId="13" fillId="0" borderId="0"/>
    <xf numFmtId="0" fontId="13" fillId="0" borderId="0"/>
    <xf numFmtId="0" fontId="286" fillId="0" borderId="0"/>
    <xf numFmtId="0" fontId="13" fillId="0" borderId="0"/>
    <xf numFmtId="0" fontId="13" fillId="0" borderId="0"/>
    <xf numFmtId="0" fontId="13" fillId="0" borderId="0"/>
    <xf numFmtId="0" fontId="287" fillId="0" borderId="0"/>
    <xf numFmtId="0" fontId="288"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13" fillId="0" borderId="0"/>
    <xf numFmtId="0" fontId="38" fillId="73" borderId="405" applyNumberFormat="0" applyAlignment="0" applyProtection="0"/>
    <xf numFmtId="0" fontId="38" fillId="73" borderId="405"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38" fillId="0" borderId="0"/>
    <xf numFmtId="0" fontId="220" fillId="0" borderId="407" applyNumberFormat="0" applyFill="0" applyAlignment="0" applyProtection="0"/>
    <xf numFmtId="0" fontId="220" fillId="0" borderId="407" applyNumberFormat="0" applyFill="0" applyAlignment="0" applyProtection="0"/>
    <xf numFmtId="0" fontId="38" fillId="0" borderId="0"/>
    <xf numFmtId="192" fontId="285" fillId="0" borderId="0">
      <alignment vertical="top"/>
    </xf>
    <xf numFmtId="192" fontId="285" fillId="0" borderId="0">
      <alignment vertical="top"/>
    </xf>
    <xf numFmtId="0" fontId="285" fillId="0" borderId="0">
      <alignment vertical="top"/>
    </xf>
    <xf numFmtId="192" fontId="285" fillId="0" borderId="0">
      <alignment vertical="top"/>
    </xf>
    <xf numFmtId="0" fontId="38" fillId="0" borderId="0"/>
    <xf numFmtId="192" fontId="215" fillId="0" borderId="0" applyFill="0" applyBorder="0" applyProtection="0">
      <alignment vertical="top"/>
    </xf>
    <xf numFmtId="192" fontId="215" fillId="0" borderId="0" applyFill="0" applyBorder="0" applyProtection="0">
      <alignment vertical="top"/>
    </xf>
    <xf numFmtId="192" fontId="215" fillId="0" borderId="0" applyFill="0" applyBorder="0" applyProtection="0">
      <alignment vertical="top"/>
    </xf>
    <xf numFmtId="192" fontId="289" fillId="0" borderId="0" applyFill="0" applyBorder="0" applyProtection="0">
      <alignment vertical="top"/>
    </xf>
    <xf numFmtId="187" fontId="38" fillId="0" borderId="0" applyFont="0" applyFill="0" applyBorder="0" applyAlignment="0" applyProtection="0"/>
    <xf numFmtId="0" fontId="38" fillId="0" borderId="0"/>
    <xf numFmtId="0" fontId="244" fillId="0" borderId="0" applyNumberFormat="0" applyFill="0" applyBorder="0" applyAlignment="0" applyProtection="0"/>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37" fillId="12" borderId="0" applyNumberFormat="0" applyBorder="0" applyAlignment="0" applyProtection="0">
      <alignment vertical="center"/>
    </xf>
    <xf numFmtId="0" fontId="37" fillId="9" borderId="0" applyNumberFormat="0" applyBorder="0" applyAlignment="0" applyProtection="0">
      <alignment vertical="center"/>
    </xf>
    <xf numFmtId="0" fontId="37" fillId="10"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9" borderId="0" applyNumberFormat="0" applyBorder="0" applyAlignment="0" applyProtection="0">
      <alignment vertical="center"/>
    </xf>
    <xf numFmtId="0" fontId="43" fillId="3" borderId="0" applyNumberFormat="0" applyBorder="0" applyAlignment="0" applyProtection="0">
      <alignment vertical="center"/>
    </xf>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203" fillId="33" borderId="404" applyNumberFormat="0" applyAlignment="0" applyProtection="0"/>
    <xf numFmtId="0" fontId="44" fillId="23" borderId="404" applyNumberFormat="0" applyAlignment="0" applyProtection="0">
      <alignment vertical="center"/>
    </xf>
    <xf numFmtId="0" fontId="40" fillId="20" borderId="1" applyNumberFormat="0" applyAlignment="0" applyProtection="0">
      <alignment vertical="center"/>
    </xf>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50" fillId="0" borderId="0" applyNumberFormat="0" applyFill="0" applyBorder="0" applyAlignment="0" applyProtection="0">
      <alignment vertical="center"/>
    </xf>
    <xf numFmtId="0" fontId="53" fillId="4" borderId="0" applyNumberFormat="0" applyBorder="0" applyAlignment="0" applyProtection="0">
      <alignment vertical="center"/>
    </xf>
    <xf numFmtId="0" fontId="45" fillId="0" borderId="5" applyNumberFormat="0" applyFill="0" applyAlignment="0" applyProtection="0">
      <alignment vertical="center"/>
    </xf>
    <xf numFmtId="0" fontId="46" fillId="0" borderId="6" applyNumberFormat="0" applyFill="0" applyAlignment="0" applyProtection="0">
      <alignment vertical="center"/>
    </xf>
    <xf numFmtId="0" fontId="47" fillId="0" borderId="7" applyNumberFormat="0" applyFill="0" applyAlignment="0" applyProtection="0">
      <alignment vertical="center"/>
    </xf>
    <xf numFmtId="0" fontId="47" fillId="0" borderId="0" applyNumberFormat="0" applyFill="0" applyBorder="0" applyAlignment="0" applyProtection="0">
      <alignment vertical="center"/>
    </xf>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208" fillId="58" borderId="404" applyNumberFormat="0" applyAlignment="0" applyProtection="0"/>
    <xf numFmtId="0" fontId="51" fillId="7" borderId="404" applyNumberFormat="0" applyAlignment="0" applyProtection="0">
      <alignment vertical="center"/>
    </xf>
    <xf numFmtId="0" fontId="42" fillId="0" borderId="3" applyNumberFormat="0" applyFill="0" applyAlignment="0" applyProtection="0">
      <alignment vertical="center"/>
    </xf>
    <xf numFmtId="0" fontId="41" fillId="21" borderId="0" applyNumberFormat="0" applyBorder="0" applyAlignment="0" applyProtection="0">
      <alignment vertical="center"/>
    </xf>
    <xf numFmtId="0" fontId="17" fillId="0" borderId="0">
      <alignment vertical="center"/>
    </xf>
    <xf numFmtId="0" fontId="198" fillId="0" borderId="0"/>
    <xf numFmtId="0" fontId="38" fillId="0" borderId="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38" fillId="73" borderId="405" applyNumberFormat="0" applyAlignment="0" applyProtection="0"/>
    <xf numFmtId="0" fontId="17" fillId="22" borderId="405" applyNumberFormat="0" applyFont="0" applyAlignment="0" applyProtection="0">
      <alignment vertical="center"/>
    </xf>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49" fillId="23" borderId="406" applyNumberFormat="0" applyAlignment="0" applyProtection="0">
      <alignment vertical="center"/>
    </xf>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218" fillId="33" borderId="406" applyNumberFormat="0" applyAlignment="0" applyProtection="0"/>
    <xf numFmtId="0" fontId="39" fillId="0" borderId="0" applyNumberFormat="0" applyFill="0" applyBorder="0" applyAlignment="0" applyProtection="0">
      <alignment vertical="center"/>
    </xf>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220" fillId="0" borderId="407" applyNumberFormat="0" applyFill="0" applyAlignment="0" applyProtection="0"/>
    <xf numFmtId="0" fontId="48" fillId="0" borderId="407" applyNumberFormat="0" applyFill="0" applyAlignment="0" applyProtection="0">
      <alignment vertical="center"/>
    </xf>
    <xf numFmtId="0" fontId="35" fillId="0" borderId="0" applyNumberFormat="0" applyFill="0" applyBorder="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17" fillId="22" borderId="405" applyNumberFormat="0" applyFon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4" fillId="23" borderId="404" applyNumberFormat="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8" fillId="0" borderId="407" applyNumberFormat="0" applyFill="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49" fillId="23" borderId="406"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51" fillId="7" borderId="404" applyNumberFormat="0" applyAlignment="0" applyProtection="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14" fillId="0" borderId="0">
      <alignment vertical="center"/>
    </xf>
    <xf numFmtId="0" fontId="22" fillId="0" borderId="0" applyNumberFormat="0" applyFill="0" applyBorder="0" applyAlignment="0" applyProtection="0">
      <alignment vertical="top"/>
      <protection locked="0"/>
    </xf>
    <xf numFmtId="0" fontId="290"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1" fillId="0" borderId="0">
      <alignment vertical="center"/>
    </xf>
    <xf numFmtId="0" fontId="17" fillId="0" borderId="0" applyNumberFormat="0" applyFill="0" applyBorder="0" applyAlignment="0" applyProtection="0">
      <alignment vertical="top"/>
      <protection locked="0"/>
    </xf>
    <xf numFmtId="0" fontId="17" fillId="0" borderId="0" applyNumberFormat="0" applyFill="0" applyBorder="0" applyAlignment="0" applyProtection="0">
      <alignment vertical="top"/>
      <protection locked="0"/>
    </xf>
    <xf numFmtId="0" fontId="11" fillId="0" borderId="0">
      <alignment vertical="center"/>
    </xf>
    <xf numFmtId="0" fontId="11" fillId="0" borderId="0">
      <alignment vertical="center"/>
    </xf>
    <xf numFmtId="0" fontId="11" fillId="0" borderId="0">
      <alignment vertical="center"/>
    </xf>
    <xf numFmtId="0" fontId="17" fillId="0" borderId="0"/>
    <xf numFmtId="0" fontId="17" fillId="0" borderId="0"/>
    <xf numFmtId="0" fontId="17" fillId="0" borderId="0"/>
    <xf numFmtId="0" fontId="11" fillId="0" borderId="0">
      <alignment vertical="center"/>
    </xf>
    <xf numFmtId="0" fontId="17" fillId="0" borderId="0"/>
    <xf numFmtId="0" fontId="17" fillId="0" borderId="0"/>
    <xf numFmtId="0" fontId="17"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1" fillId="0" borderId="0">
      <alignment vertical="center"/>
    </xf>
    <xf numFmtId="0" fontId="11" fillId="0" borderId="0">
      <alignment vertical="center"/>
    </xf>
    <xf numFmtId="0" fontId="17" fillId="0" borderId="0"/>
    <xf numFmtId="0" fontId="17" fillId="0" borderId="0"/>
    <xf numFmtId="0" fontId="17" fillId="0" borderId="0"/>
    <xf numFmtId="0" fontId="17" fillId="0" borderId="0"/>
    <xf numFmtId="0" fontId="17" fillId="0" borderId="0"/>
    <xf numFmtId="0" fontId="17"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38" fillId="73" borderId="429" applyNumberFormat="0" applyAlignment="0" applyProtection="0"/>
    <xf numFmtId="0" fontId="38" fillId="73" borderId="429"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20" fillId="0" borderId="431" applyNumberFormat="0" applyFill="0" applyAlignment="0" applyProtection="0"/>
    <xf numFmtId="0" fontId="220" fillId="0" borderId="431" applyNumberFormat="0" applyFill="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38" fillId="73" borderId="429" applyNumberFormat="0" applyAlignment="0" applyProtection="0"/>
    <xf numFmtId="0" fontId="38" fillId="73" borderId="429"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08" fillId="58" borderId="430" applyNumberFormat="0" applyAlignment="0" applyProtection="0"/>
    <xf numFmtId="0" fontId="208" fillId="58" borderId="430"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18" fillId="33" borderId="432" applyNumberFormat="0" applyAlignment="0" applyProtection="0"/>
    <xf numFmtId="0" fontId="208" fillId="58" borderId="430" applyNumberFormat="0" applyAlignment="0" applyProtection="0"/>
    <xf numFmtId="0" fontId="208" fillId="58" borderId="430" applyNumberFormat="0" applyAlignment="0" applyProtection="0"/>
    <xf numFmtId="0" fontId="220" fillId="0" borderId="431" applyNumberFormat="0" applyFill="0" applyAlignment="0" applyProtection="0"/>
    <xf numFmtId="0" fontId="218" fillId="33" borderId="432" applyNumberFormat="0" applyAlignment="0" applyProtection="0"/>
    <xf numFmtId="0" fontId="218" fillId="33" borderId="432" applyNumberFormat="0" applyAlignment="0" applyProtection="0"/>
    <xf numFmtId="0" fontId="51" fillId="7" borderId="430" applyNumberFormat="0" applyAlignment="0" applyProtection="0">
      <alignment vertical="center"/>
    </xf>
    <xf numFmtId="0" fontId="220" fillId="0" borderId="431" applyNumberFormat="0" applyFill="0" applyAlignment="0" applyProtection="0"/>
    <xf numFmtId="0" fontId="220" fillId="0" borderId="431" applyNumberFormat="0" applyFill="0" applyAlignment="0" applyProtection="0"/>
    <xf numFmtId="0" fontId="49" fillId="23" borderId="432" applyNumberFormat="0" applyAlignment="0" applyProtection="0">
      <alignment vertical="center"/>
    </xf>
    <xf numFmtId="0" fontId="48" fillId="0" borderId="431" applyNumberFormat="0" applyFill="0" applyAlignment="0" applyProtection="0">
      <alignment vertical="center"/>
    </xf>
    <xf numFmtId="0" fontId="44" fillId="23" borderId="430" applyNumberFormat="0" applyAlignment="0" applyProtection="0">
      <alignment vertical="center"/>
    </xf>
    <xf numFmtId="0" fontId="17" fillId="22" borderId="429" applyNumberFormat="0" applyFont="0" applyAlignment="0" applyProtection="0">
      <alignment vertical="center"/>
    </xf>
    <xf numFmtId="0" fontId="203" fillId="33" borderId="430" applyNumberFormat="0" applyAlignment="0" applyProtection="0"/>
    <xf numFmtId="0" fontId="220" fillId="0" borderId="431" applyNumberFormat="0" applyFill="0" applyAlignment="0" applyProtection="0"/>
    <xf numFmtId="0" fontId="220" fillId="0" borderId="431" applyNumberFormat="0" applyFill="0" applyAlignment="0" applyProtection="0"/>
    <xf numFmtId="0" fontId="208" fillId="58" borderId="430"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08" fillId="58" borderId="430" applyNumberFormat="0" applyAlignment="0" applyProtection="0"/>
    <xf numFmtId="0" fontId="208" fillId="58"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20" fillId="0" borderId="431" applyNumberFormat="0" applyFill="0" applyAlignment="0" applyProtection="0"/>
    <xf numFmtId="0" fontId="38" fillId="73" borderId="429"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203" fillId="33" borderId="430"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38" fillId="73" borderId="429"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08" fillId="58" borderId="430"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20" fillId="0" borderId="431" applyNumberFormat="0" applyFill="0" applyAlignment="0" applyProtection="0"/>
    <xf numFmtId="0" fontId="38" fillId="73" borderId="429" applyNumberFormat="0" applyAlignment="0" applyProtection="0"/>
    <xf numFmtId="0" fontId="38" fillId="73" borderId="429" applyNumberFormat="0" applyAlignment="0" applyProtection="0"/>
    <xf numFmtId="0" fontId="218" fillId="33" borderId="432" applyNumberFormat="0" applyAlignment="0" applyProtection="0"/>
    <xf numFmtId="0" fontId="218" fillId="33" borderId="432" applyNumberFormat="0" applyAlignment="0" applyProtection="0"/>
    <xf numFmtId="0" fontId="208" fillId="58" borderId="430" applyNumberFormat="0" applyAlignment="0" applyProtection="0"/>
    <xf numFmtId="0" fontId="208" fillId="58" borderId="430" applyNumberFormat="0" applyAlignment="0" applyProtection="0"/>
    <xf numFmtId="0" fontId="218" fillId="33" borderId="432" applyNumberFormat="0" applyAlignment="0" applyProtection="0"/>
    <xf numFmtId="0" fontId="220" fillId="0" borderId="431" applyNumberFormat="0" applyFill="0" applyAlignment="0" applyProtection="0"/>
    <xf numFmtId="0" fontId="220" fillId="0" borderId="431" applyNumberFormat="0" applyFill="0" applyAlignment="0" applyProtection="0"/>
    <xf numFmtId="0" fontId="218" fillId="33" borderId="432" applyNumberFormat="0" applyAlignment="0" applyProtection="0"/>
    <xf numFmtId="0" fontId="218" fillId="33" borderId="432" applyNumberFormat="0" applyAlignment="0" applyProtection="0"/>
    <xf numFmtId="0" fontId="208" fillId="58" borderId="430" applyNumberFormat="0" applyAlignment="0" applyProtection="0"/>
    <xf numFmtId="0" fontId="38" fillId="73" borderId="429" applyNumberFormat="0" applyAlignment="0" applyProtection="0"/>
    <xf numFmtId="0" fontId="38" fillId="73" borderId="429"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20" fillId="0" borderId="431" applyNumberFormat="0" applyFill="0" applyAlignment="0" applyProtection="0"/>
    <xf numFmtId="0" fontId="220" fillId="0" borderId="431" applyNumberFormat="0" applyFill="0" applyAlignment="0" applyProtection="0"/>
    <xf numFmtId="0" fontId="218" fillId="33" borderId="432" applyNumberFormat="0" applyAlignment="0" applyProtection="0"/>
    <xf numFmtId="0" fontId="208" fillId="58" borderId="430" applyNumberFormat="0" applyAlignment="0" applyProtection="0"/>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38" fillId="73" borderId="429" applyNumberFormat="0" applyAlignment="0" applyProtection="0"/>
    <xf numFmtId="0" fontId="38" fillId="73" borderId="429" applyNumberFormat="0" applyAlignment="0" applyProtection="0"/>
    <xf numFmtId="0" fontId="208" fillId="58" borderId="430" applyNumberFormat="0" applyAlignment="0" applyProtection="0"/>
    <xf numFmtId="0" fontId="208" fillId="58" borderId="430" applyNumberFormat="0" applyAlignment="0" applyProtection="0"/>
    <xf numFmtId="0" fontId="218" fillId="33" borderId="432"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38" fillId="73" borderId="429" applyNumberFormat="0" applyAlignment="0" applyProtection="0"/>
    <xf numFmtId="0" fontId="51" fillId="7" borderId="430" applyNumberFormat="0" applyAlignment="0" applyProtection="0">
      <alignment vertical="center"/>
    </xf>
    <xf numFmtId="0" fontId="38" fillId="73" borderId="429" applyNumberFormat="0" applyAlignment="0" applyProtection="0"/>
    <xf numFmtId="0" fontId="218" fillId="33" borderId="432" applyNumberFormat="0" applyAlignment="0" applyProtection="0"/>
    <xf numFmtId="0" fontId="208" fillId="58" borderId="430" applyNumberFormat="0" applyAlignment="0" applyProtection="0"/>
    <xf numFmtId="0" fontId="208" fillId="58" borderId="430" applyNumberFormat="0" applyAlignment="0" applyProtection="0"/>
    <xf numFmtId="0" fontId="218" fillId="33" borderId="432" applyNumberFormat="0" applyAlignment="0" applyProtection="0"/>
    <xf numFmtId="0" fontId="38" fillId="73" borderId="429"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18" fillId="33" borderId="432" applyNumberFormat="0" applyAlignment="0" applyProtection="0"/>
    <xf numFmtId="0" fontId="218" fillId="33" borderId="432" applyNumberFormat="0" applyAlignment="0" applyProtection="0"/>
    <xf numFmtId="0" fontId="218" fillId="33" borderId="432" applyNumberFormat="0" applyAlignment="0" applyProtection="0"/>
    <xf numFmtId="0" fontId="220" fillId="0" borderId="431" applyNumberFormat="0" applyFill="0" applyAlignment="0" applyProtection="0"/>
    <xf numFmtId="0" fontId="203" fillId="33" borderId="430"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20" fillId="0" borderId="431" applyNumberFormat="0" applyFill="0" applyAlignment="0" applyProtection="0"/>
    <xf numFmtId="0" fontId="203" fillId="33" borderId="430"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220" fillId="0" borderId="431" applyNumberFormat="0" applyFill="0" applyAlignment="0" applyProtection="0"/>
    <xf numFmtId="0" fontId="203" fillId="33" borderId="430" applyNumberFormat="0" applyAlignment="0" applyProtection="0"/>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17" fillId="22" borderId="429" applyNumberFormat="0" applyFont="0" applyAlignment="0" applyProtection="0">
      <alignment vertical="center"/>
    </xf>
    <xf numFmtId="0" fontId="44" fillId="23" borderId="430" applyNumberFormat="0" applyAlignment="0" applyProtection="0">
      <alignment vertical="center"/>
    </xf>
    <xf numFmtId="0" fontId="48" fillId="0" borderId="431" applyNumberFormat="0" applyFill="0" applyAlignment="0" applyProtection="0">
      <alignment vertical="center"/>
    </xf>
    <xf numFmtId="0" fontId="49" fillId="23" borderId="432" applyNumberFormat="0" applyAlignment="0" applyProtection="0">
      <alignment vertical="center"/>
    </xf>
    <xf numFmtId="0" fontId="51" fillId="7" borderId="430" applyNumberFormat="0" applyAlignment="0" applyProtection="0">
      <alignment vertical="center"/>
    </xf>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7" fillId="0" borderId="0">
      <alignment vertical="center"/>
    </xf>
    <xf numFmtId="0" fontId="17" fillId="0" borderId="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38" fillId="73" borderId="463" applyNumberFormat="0" applyAlignment="0" applyProtection="0"/>
    <xf numFmtId="0" fontId="38" fillId="73" borderId="463"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20" fillId="0" borderId="465" applyNumberFormat="0" applyFill="0" applyAlignment="0" applyProtection="0"/>
    <xf numFmtId="0" fontId="220" fillId="0" borderId="465" applyNumberFormat="0" applyFill="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203" fillId="33" borderId="462" applyNumberFormat="0" applyAlignment="0" applyProtection="0"/>
    <xf numFmtId="0" fontId="44" fillId="23" borderId="462" applyNumberFormat="0" applyAlignment="0" applyProtection="0">
      <alignment vertical="center"/>
    </xf>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208" fillId="58" borderId="462" applyNumberFormat="0" applyAlignment="0" applyProtection="0"/>
    <xf numFmtId="0" fontId="51" fillId="7" borderId="462" applyNumberFormat="0" applyAlignment="0" applyProtection="0">
      <alignment vertical="center"/>
    </xf>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38" fillId="73" borderId="463" applyNumberFormat="0" applyAlignment="0" applyProtection="0"/>
    <xf numFmtId="0" fontId="17" fillId="22" borderId="463" applyNumberFormat="0" applyFont="0" applyAlignment="0" applyProtection="0">
      <alignment vertical="center"/>
    </xf>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49" fillId="23" borderId="464" applyNumberFormat="0" applyAlignment="0" applyProtection="0">
      <alignment vertical="center"/>
    </xf>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18" fillId="33" borderId="464" applyNumberFormat="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220" fillId="0" borderId="465" applyNumberFormat="0" applyFill="0" applyAlignment="0" applyProtection="0"/>
    <xf numFmtId="0" fontId="48" fillId="0" borderId="465" applyNumberFormat="0" applyFill="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17" fillId="22" borderId="463" applyNumberFormat="0" applyFon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4" fillId="23" borderId="462" applyNumberFormat="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8" fillId="0" borderId="465" applyNumberFormat="0" applyFill="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49" fillId="23" borderId="464"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51" fillId="7" borderId="462" applyNumberFormat="0" applyAlignment="0" applyProtection="0">
      <alignment vertical="center"/>
    </xf>
    <xf numFmtId="0" fontId="17" fillId="0" borderId="0">
      <alignment vertical="center"/>
    </xf>
    <xf numFmtId="0" fontId="17" fillId="0" borderId="0">
      <alignment vertical="center"/>
    </xf>
    <xf numFmtId="0" fontId="48" fillId="0" borderId="487" applyNumberFormat="0" applyFill="0" applyAlignment="0" applyProtection="0">
      <alignment vertical="center"/>
    </xf>
    <xf numFmtId="0" fontId="51" fillId="7" borderId="486" applyNumberFormat="0" applyAlignment="0" applyProtection="0">
      <alignment vertical="center"/>
    </xf>
    <xf numFmtId="0" fontId="44" fillId="23" borderId="486" applyNumberFormat="0" applyAlignment="0" applyProtection="0">
      <alignment vertical="center"/>
    </xf>
    <xf numFmtId="0" fontId="220" fillId="0" borderId="487" applyNumberFormat="0" applyFill="0" applyAlignment="0" applyProtection="0"/>
    <xf numFmtId="0" fontId="48" fillId="0" borderId="487" applyNumberFormat="0" applyFill="0" applyAlignment="0" applyProtection="0">
      <alignment vertical="center"/>
    </xf>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08" fillId="58" borderId="486" applyNumberFormat="0" applyAlignment="0" applyProtection="0"/>
    <xf numFmtId="0" fontId="220" fillId="0" borderId="487" applyNumberFormat="0" applyFill="0" applyAlignment="0" applyProtection="0"/>
    <xf numFmtId="0" fontId="51" fillId="7" borderId="486" applyNumberFormat="0" applyAlignment="0" applyProtection="0">
      <alignment vertical="center"/>
    </xf>
    <xf numFmtId="0" fontId="38" fillId="73" borderId="485" applyNumberFormat="0" applyAlignment="0" applyProtection="0"/>
    <xf numFmtId="0" fontId="218" fillId="33" borderId="488" applyNumberFormat="0" applyAlignment="0" applyProtection="0"/>
    <xf numFmtId="0" fontId="220" fillId="0" borderId="487" applyNumberFormat="0" applyFill="0" applyAlignment="0" applyProtection="0"/>
    <xf numFmtId="0" fontId="218" fillId="33" borderId="488"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8" fillId="58" borderId="486" applyNumberFormat="0" applyAlignment="0" applyProtection="0"/>
    <xf numFmtId="0" fontId="218" fillId="33" borderId="488" applyNumberFormat="0" applyAlignment="0" applyProtection="0"/>
    <xf numFmtId="0" fontId="17" fillId="22" borderId="485" applyNumberFormat="0" applyFont="0" applyAlignment="0" applyProtection="0">
      <alignment vertical="center"/>
    </xf>
    <xf numFmtId="0" fontId="218" fillId="33" borderId="488" applyNumberFormat="0" applyAlignment="0" applyProtection="0"/>
    <xf numFmtId="0" fontId="208" fillId="58" borderId="486" applyNumberFormat="0" applyAlignment="0" applyProtection="0"/>
    <xf numFmtId="0" fontId="208" fillId="58" borderId="486" applyNumberFormat="0" applyAlignment="0" applyProtection="0"/>
    <xf numFmtId="0" fontId="203" fillId="33" borderId="486" applyNumberFormat="0" applyAlignment="0" applyProtection="0"/>
    <xf numFmtId="0" fontId="220" fillId="0" borderId="487" applyNumberFormat="0" applyFill="0" applyAlignment="0" applyProtection="0"/>
    <xf numFmtId="0" fontId="51" fillId="7" borderId="486" applyNumberFormat="0" applyAlignment="0" applyProtection="0">
      <alignment vertical="center"/>
    </xf>
    <xf numFmtId="0" fontId="49" fillId="23" borderId="488" applyNumberFormat="0" applyAlignment="0" applyProtection="0">
      <alignment vertical="center"/>
    </xf>
    <xf numFmtId="0" fontId="48" fillId="0" borderId="487" applyNumberFormat="0" applyFill="0" applyAlignment="0" applyProtection="0">
      <alignment vertical="center"/>
    </xf>
    <xf numFmtId="0" fontId="44" fillId="23" borderId="486" applyNumberFormat="0" applyAlignment="0" applyProtection="0">
      <alignment vertical="center"/>
    </xf>
    <xf numFmtId="0" fontId="17" fillId="22" borderId="485" applyNumberFormat="0" applyFont="0" applyAlignment="0" applyProtection="0">
      <alignment vertical="center"/>
    </xf>
    <xf numFmtId="0" fontId="203" fillId="33" borderId="486" applyNumberFormat="0" applyAlignment="0" applyProtection="0"/>
    <xf numFmtId="0" fontId="220" fillId="0" borderId="487" applyNumberFormat="0" applyFill="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51" fillId="7" borderId="486" applyNumberFormat="0" applyAlignment="0" applyProtection="0">
      <alignment vertical="center"/>
    </xf>
    <xf numFmtId="0" fontId="49" fillId="23" borderId="488" applyNumberFormat="0" applyAlignment="0" applyProtection="0">
      <alignment vertical="center"/>
    </xf>
    <xf numFmtId="0" fontId="48" fillId="0" borderId="487" applyNumberFormat="0" applyFill="0" applyAlignment="0" applyProtection="0">
      <alignment vertical="center"/>
    </xf>
    <xf numFmtId="0" fontId="44" fillId="23" borderId="486" applyNumberFormat="0" applyAlignment="0" applyProtection="0">
      <alignment vertical="center"/>
    </xf>
    <xf numFmtId="0" fontId="17" fillId="22" borderId="485" applyNumberFormat="0" applyFont="0" applyAlignment="0" applyProtection="0">
      <alignment vertical="center"/>
    </xf>
    <xf numFmtId="0" fontId="38" fillId="73" borderId="485" applyNumberFormat="0" applyAlignment="0" applyProtection="0"/>
    <xf numFmtId="0" fontId="218" fillId="33" borderId="488" applyNumberFormat="0" applyAlignment="0" applyProtection="0"/>
    <xf numFmtId="0" fontId="208" fillId="58" borderId="486" applyNumberFormat="0" applyAlignment="0" applyProtection="0"/>
    <xf numFmtId="0" fontId="208" fillId="58" borderId="486" applyNumberFormat="0" applyAlignment="0" applyProtection="0"/>
    <xf numFmtId="0" fontId="218" fillId="33" borderId="488" applyNumberFormat="0" applyAlignment="0" applyProtection="0"/>
    <xf numFmtId="0" fontId="38" fillId="73" borderId="485" applyNumberFormat="0" applyAlignment="0" applyProtection="0"/>
    <xf numFmtId="0" fontId="51" fillId="7" borderId="486" applyNumberFormat="0" applyAlignment="0" applyProtection="0">
      <alignment vertical="center"/>
    </xf>
    <xf numFmtId="0" fontId="38" fillId="73" borderId="485" applyNumberFormat="0" applyAlignment="0" applyProtection="0"/>
    <xf numFmtId="0" fontId="49" fillId="23" borderId="488" applyNumberFormat="0" applyAlignment="0" applyProtection="0">
      <alignment vertical="center"/>
    </xf>
    <xf numFmtId="0" fontId="48" fillId="0" borderId="487" applyNumberFormat="0" applyFill="0" applyAlignment="0" applyProtection="0">
      <alignment vertical="center"/>
    </xf>
    <xf numFmtId="0" fontId="44" fillId="23" borderId="486" applyNumberFormat="0" applyAlignment="0" applyProtection="0">
      <alignment vertical="center"/>
    </xf>
    <xf numFmtId="0" fontId="17" fillId="22" borderId="485" applyNumberFormat="0" applyFont="0" applyAlignment="0" applyProtection="0">
      <alignment vertical="center"/>
    </xf>
    <xf numFmtId="0" fontId="218" fillId="33" borderId="488" applyNumberFormat="0" applyAlignment="0" applyProtection="0"/>
    <xf numFmtId="0" fontId="208" fillId="58" borderId="486" applyNumberFormat="0" applyAlignment="0" applyProtection="0"/>
    <xf numFmtId="0" fontId="208" fillId="58" borderId="486" applyNumberFormat="0" applyAlignment="0" applyProtection="0"/>
    <xf numFmtId="0" fontId="38" fillId="73" borderId="485" applyNumberFormat="0" applyAlignment="0" applyProtection="0"/>
    <xf numFmtId="0" fontId="218" fillId="33" borderId="488" applyNumberFormat="0" applyAlignment="0" applyProtection="0"/>
    <xf numFmtId="0" fontId="218" fillId="33" borderId="488" applyNumberFormat="0" applyAlignment="0" applyProtection="0"/>
    <xf numFmtId="0" fontId="208" fillId="58" borderId="486" applyNumberFormat="0" applyAlignment="0" applyProtection="0"/>
    <xf numFmtId="0" fontId="218" fillId="33" borderId="488" applyNumberFormat="0" applyAlignment="0" applyProtection="0"/>
    <xf numFmtId="0" fontId="220" fillId="0" borderId="487" applyNumberFormat="0" applyFill="0" applyAlignment="0" applyProtection="0"/>
    <xf numFmtId="0" fontId="218" fillId="33" borderId="488" applyNumberFormat="0" applyAlignment="0" applyProtection="0"/>
    <xf numFmtId="0" fontId="208" fillId="58" borderId="486" applyNumberFormat="0" applyAlignment="0" applyProtection="0"/>
    <xf numFmtId="0" fontId="208" fillId="58" borderId="486" applyNumberFormat="0" applyAlignment="0" applyProtection="0"/>
    <xf numFmtId="0" fontId="218" fillId="33" borderId="488" applyNumberFormat="0" applyAlignment="0" applyProtection="0"/>
    <xf numFmtId="0" fontId="218" fillId="33" borderId="488" applyNumberFormat="0" applyAlignment="0" applyProtection="0"/>
    <xf numFmtId="0" fontId="38" fillId="73" borderId="485" applyNumberFormat="0" applyAlignment="0" applyProtection="0"/>
    <xf numFmtId="0" fontId="38" fillId="73" borderId="485" applyNumberFormat="0" applyAlignment="0" applyProtection="0"/>
    <xf numFmtId="0" fontId="220" fillId="0" borderId="487" applyNumberFormat="0" applyFill="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38" fillId="73" borderId="485" applyNumberFormat="0" applyAlignment="0" applyProtection="0"/>
    <xf numFmtId="0" fontId="220" fillId="0" borderId="487" applyNumberFormat="0" applyFill="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8" fillId="58" borderId="486" applyNumberFormat="0" applyAlignment="0" applyProtection="0"/>
    <xf numFmtId="0" fontId="208" fillId="58" borderId="486"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08" fillId="58" borderId="486" applyNumberFormat="0" applyAlignment="0" applyProtection="0"/>
    <xf numFmtId="0" fontId="220" fillId="0" borderId="487" applyNumberFormat="0" applyFill="0" applyAlignment="0" applyProtection="0"/>
    <xf numFmtId="0" fontId="220" fillId="0" borderId="487" applyNumberFormat="0" applyFill="0" applyAlignment="0" applyProtection="0"/>
    <xf numFmtId="0" fontId="203" fillId="33" borderId="486" applyNumberFormat="0" applyAlignment="0" applyProtection="0"/>
    <xf numFmtId="0" fontId="17" fillId="22" borderId="485" applyNumberFormat="0" applyFont="0" applyAlignment="0" applyProtection="0">
      <alignment vertical="center"/>
    </xf>
    <xf numFmtId="0" fontId="44" fillId="23" borderId="486" applyNumberFormat="0" applyAlignment="0" applyProtection="0">
      <alignment vertical="center"/>
    </xf>
    <xf numFmtId="0" fontId="48" fillId="0" borderId="487" applyNumberFormat="0" applyFill="0" applyAlignment="0" applyProtection="0">
      <alignment vertical="center"/>
    </xf>
    <xf numFmtId="0" fontId="49" fillId="23" borderId="488" applyNumberFormat="0" applyAlignment="0" applyProtection="0">
      <alignment vertical="center"/>
    </xf>
    <xf numFmtId="0" fontId="220" fillId="0" borderId="487" applyNumberFormat="0" applyFill="0" applyAlignment="0" applyProtection="0"/>
    <xf numFmtId="0" fontId="220" fillId="0" borderId="487" applyNumberFormat="0" applyFill="0" applyAlignment="0" applyProtection="0"/>
    <xf numFmtId="0" fontId="51" fillId="7" borderId="486" applyNumberFormat="0" applyAlignment="0" applyProtection="0">
      <alignment vertical="center"/>
    </xf>
    <xf numFmtId="0" fontId="218" fillId="33" borderId="488" applyNumberFormat="0" applyAlignment="0" applyProtection="0"/>
    <xf numFmtId="0" fontId="218" fillId="33" borderId="488" applyNumberFormat="0" applyAlignment="0" applyProtection="0"/>
    <xf numFmtId="0" fontId="220" fillId="0" borderId="487" applyNumberFormat="0" applyFill="0" applyAlignment="0" applyProtection="0"/>
    <xf numFmtId="0" fontId="208" fillId="58" borderId="486" applyNumberFormat="0" applyAlignment="0" applyProtection="0"/>
    <xf numFmtId="0" fontId="208" fillId="58" borderId="486" applyNumberFormat="0" applyAlignment="0" applyProtection="0"/>
    <xf numFmtId="0" fontId="218" fillId="33" borderId="488" applyNumberFormat="0" applyAlignment="0" applyProtection="0"/>
    <xf numFmtId="0" fontId="51" fillId="7" borderId="486" applyNumberFormat="0" applyAlignment="0" applyProtection="0">
      <alignment vertical="center"/>
    </xf>
    <xf numFmtId="0" fontId="49" fillId="23" borderId="488" applyNumberFormat="0" applyAlignment="0" applyProtection="0">
      <alignment vertical="center"/>
    </xf>
    <xf numFmtId="0" fontId="48" fillId="0" borderId="487" applyNumberFormat="0" applyFill="0" applyAlignment="0" applyProtection="0">
      <alignment vertical="center"/>
    </xf>
    <xf numFmtId="0" fontId="44" fillId="23" borderId="486" applyNumberFormat="0" applyAlignment="0" applyProtection="0">
      <alignment vertical="center"/>
    </xf>
    <xf numFmtId="0" fontId="208" fillId="58" borderId="486" applyNumberFormat="0" applyAlignment="0" applyProtection="0"/>
    <xf numFmtId="0" fontId="208" fillId="58" borderId="486"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38" fillId="73" borderId="485" applyNumberFormat="0" applyAlignment="0" applyProtection="0"/>
    <xf numFmtId="0" fontId="38" fillId="73" borderId="485"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51" fillId="7" borderId="486" applyNumberFormat="0" applyAlignment="0" applyProtection="0">
      <alignment vertical="center"/>
    </xf>
    <xf numFmtId="0" fontId="49" fillId="23" borderId="488" applyNumberFormat="0" applyAlignment="0" applyProtection="0">
      <alignment vertical="center"/>
    </xf>
    <xf numFmtId="0" fontId="48" fillId="0" borderId="487" applyNumberFormat="0" applyFill="0" applyAlignment="0" applyProtection="0">
      <alignment vertical="center"/>
    </xf>
    <xf numFmtId="0" fontId="44" fillId="23" borderId="486" applyNumberFormat="0" applyAlignment="0" applyProtection="0">
      <alignment vertical="center"/>
    </xf>
    <xf numFmtId="0" fontId="17" fillId="22" borderId="485" applyNumberFormat="0" applyFont="0" applyAlignment="0" applyProtection="0">
      <alignment vertical="center"/>
    </xf>
    <xf numFmtId="0" fontId="218" fillId="33" borderId="488" applyNumberFormat="0" applyAlignment="0" applyProtection="0"/>
    <xf numFmtId="0" fontId="218" fillId="33" borderId="488" applyNumberFormat="0" applyAlignment="0" applyProtection="0"/>
    <xf numFmtId="0" fontId="38" fillId="73" borderId="485" applyNumberFormat="0" applyAlignment="0" applyProtection="0"/>
    <xf numFmtId="0" fontId="38" fillId="73" borderId="485" applyNumberFormat="0" applyAlignment="0" applyProtection="0"/>
    <xf numFmtId="0" fontId="208" fillId="58" borderId="486" applyNumberFormat="0" applyAlignment="0" applyProtection="0"/>
    <xf numFmtId="0" fontId="208" fillId="58" borderId="486" applyNumberFormat="0" applyAlignment="0" applyProtection="0"/>
    <xf numFmtId="0" fontId="208" fillId="58" borderId="486" applyNumberFormat="0" applyAlignment="0" applyProtection="0"/>
    <xf numFmtId="0" fontId="38" fillId="73" borderId="485" applyNumberFormat="0" applyAlignment="0" applyProtection="0"/>
    <xf numFmtId="0" fontId="38" fillId="73" borderId="485" applyNumberFormat="0" applyAlignment="0" applyProtection="0"/>
    <xf numFmtId="0" fontId="38" fillId="73" borderId="485"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49" fillId="23" borderId="488" applyNumberFormat="0" applyAlignment="0" applyProtection="0">
      <alignment vertical="center"/>
    </xf>
    <xf numFmtId="0" fontId="17" fillId="22" borderId="485" applyNumberFormat="0" applyFont="0" applyAlignment="0" applyProtection="0">
      <alignment vertical="center"/>
    </xf>
    <xf numFmtId="0" fontId="48" fillId="0" borderId="487" applyNumberFormat="0" applyFill="0" applyAlignment="0" applyProtection="0">
      <alignment vertical="center"/>
    </xf>
    <xf numFmtId="0" fontId="203" fillId="33" borderId="486" applyNumberFormat="0" applyAlignment="0" applyProtection="0"/>
    <xf numFmtId="0" fontId="49" fillId="23" borderId="488" applyNumberFormat="0" applyAlignment="0" applyProtection="0">
      <alignment vertical="center"/>
    </xf>
    <xf numFmtId="0" fontId="17" fillId="22" borderId="485" applyNumberFormat="0" applyFont="0" applyAlignment="0" applyProtection="0">
      <alignment vertical="center"/>
    </xf>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38" fillId="73" borderId="485" applyNumberFormat="0" applyAlignment="0" applyProtection="0"/>
    <xf numFmtId="0" fontId="218" fillId="33" borderId="488" applyNumberFormat="0" applyAlignment="0" applyProtection="0"/>
    <xf numFmtId="0" fontId="218" fillId="33" borderId="488"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203" fillId="33" borderId="486" applyNumberFormat="0" applyAlignment="0" applyProtection="0"/>
    <xf numFmtId="0" fontId="38" fillId="73" borderId="485" applyNumberFormat="0" applyAlignment="0" applyProtection="0"/>
    <xf numFmtId="0" fontId="49" fillId="23" borderId="488" applyNumberFormat="0" applyAlignment="0" applyProtection="0">
      <alignment vertical="center"/>
    </xf>
    <xf numFmtId="0" fontId="48" fillId="0" borderId="487" applyNumberFormat="0" applyFill="0" applyAlignment="0" applyProtection="0">
      <alignment vertical="center"/>
    </xf>
    <xf numFmtId="0" fontId="208" fillId="58" borderId="486" applyNumberFormat="0" applyAlignment="0" applyProtection="0"/>
    <xf numFmtId="0" fontId="218" fillId="33" borderId="488" applyNumberFormat="0" applyAlignment="0" applyProtection="0"/>
    <xf numFmtId="0" fontId="220" fillId="0" borderId="487" applyNumberFormat="0" applyFill="0" applyAlignment="0" applyProtection="0"/>
    <xf numFmtId="0" fontId="218" fillId="33" borderId="488" applyNumberFormat="0" applyAlignment="0" applyProtection="0"/>
    <xf numFmtId="0" fontId="218" fillId="33" borderId="488" applyNumberFormat="0" applyAlignment="0" applyProtection="0"/>
    <xf numFmtId="0" fontId="208" fillId="58" borderId="486" applyNumberFormat="0" applyAlignment="0" applyProtection="0"/>
    <xf numFmtId="0" fontId="218" fillId="33" borderId="488" applyNumberFormat="0" applyAlignment="0" applyProtection="0"/>
    <xf numFmtId="0" fontId="220" fillId="0" borderId="487" applyNumberFormat="0" applyFill="0" applyAlignment="0" applyProtection="0"/>
    <xf numFmtId="0" fontId="44" fillId="23" borderId="486" applyNumberFormat="0" applyAlignment="0" applyProtection="0">
      <alignment vertical="center"/>
    </xf>
    <xf numFmtId="0" fontId="17" fillId="22" borderId="485" applyNumberFormat="0" applyFont="0" applyAlignment="0" applyProtection="0">
      <alignment vertical="center"/>
    </xf>
    <xf numFmtId="0" fontId="51" fillId="7" borderId="486" applyNumberFormat="0" applyAlignment="0" applyProtection="0">
      <alignment vertical="center"/>
    </xf>
    <xf numFmtId="0" fontId="44" fillId="23" borderId="486" applyNumberFormat="0" applyAlignment="0" applyProtection="0">
      <alignment vertical="center"/>
    </xf>
    <xf numFmtId="0" fontId="49" fillId="23" borderId="488" applyNumberFormat="0" applyAlignment="0" applyProtection="0">
      <alignment vertical="center"/>
    </xf>
    <xf numFmtId="0" fontId="17" fillId="22" borderId="485" applyNumberFormat="0" applyFont="0" applyAlignment="0" applyProtection="0">
      <alignment vertical="center"/>
    </xf>
    <xf numFmtId="0" fontId="51" fillId="7" borderId="486" applyNumberFormat="0" applyAlignment="0" applyProtection="0">
      <alignment vertical="center"/>
    </xf>
    <xf numFmtId="0" fontId="44" fillId="23" borderId="486" applyNumberFormat="0" applyAlignment="0" applyProtection="0">
      <alignment vertical="center"/>
    </xf>
    <xf numFmtId="0" fontId="218" fillId="33" borderId="488" applyNumberFormat="0" applyAlignment="0" applyProtection="0"/>
    <xf numFmtId="0" fontId="218" fillId="33" borderId="488" applyNumberFormat="0" applyAlignment="0" applyProtection="0"/>
    <xf numFmtId="0" fontId="218" fillId="33" borderId="488" applyNumberFormat="0" applyAlignment="0" applyProtection="0"/>
    <xf numFmtId="0" fontId="38" fillId="73" borderId="485" applyNumberFormat="0" applyAlignment="0" applyProtection="0"/>
    <xf numFmtId="0" fontId="218" fillId="33" borderId="488" applyNumberFormat="0" applyAlignment="0" applyProtection="0"/>
    <xf numFmtId="0" fontId="220" fillId="0" borderId="487" applyNumberFormat="0" applyFill="0" applyAlignment="0" applyProtection="0"/>
    <xf numFmtId="0" fontId="38" fillId="73" borderId="485" applyNumberFormat="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38" fillId="73" borderId="485" applyNumberFormat="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7" fillId="0" borderId="0">
      <alignment vertical="center"/>
    </xf>
    <xf numFmtId="0" fontId="208" fillId="58" borderId="530" applyNumberFormat="0" applyAlignment="0" applyProtection="0"/>
    <xf numFmtId="0" fontId="208" fillId="58" borderId="530" applyNumberFormat="0" applyAlignment="0" applyProtection="0"/>
    <xf numFmtId="0" fontId="208" fillId="58" borderId="522" applyNumberFormat="0" applyAlignment="0" applyProtection="0"/>
    <xf numFmtId="0" fontId="208" fillId="58" borderId="522" applyNumberFormat="0" applyAlignment="0" applyProtection="0"/>
    <xf numFmtId="0" fontId="38" fillId="73" borderId="509" applyNumberFormat="0" applyAlignment="0" applyProtection="0"/>
    <xf numFmtId="0" fontId="38" fillId="73" borderId="509" applyNumberFormat="0" applyAlignment="0" applyProtection="0"/>
    <xf numFmtId="0" fontId="208" fillId="58" borderId="514" applyNumberFormat="0" applyAlignment="0" applyProtection="0"/>
    <xf numFmtId="0" fontId="208" fillId="58" borderId="514" applyNumberFormat="0" applyAlignment="0" applyProtection="0"/>
    <xf numFmtId="0" fontId="208" fillId="58" borderId="508" applyNumberFormat="0" applyAlignment="0" applyProtection="0"/>
    <xf numFmtId="0" fontId="208" fillId="58" borderId="508" applyNumberFormat="0" applyAlignment="0" applyProtection="0"/>
    <xf numFmtId="0" fontId="208" fillId="58" borderId="530" applyNumberFormat="0" applyAlignment="0" applyProtection="0"/>
    <xf numFmtId="0" fontId="208" fillId="58" borderId="530" applyNumberFormat="0" applyAlignment="0" applyProtection="0"/>
    <xf numFmtId="0" fontId="208" fillId="58" borderId="530" applyNumberFormat="0" applyAlignment="0" applyProtection="0"/>
    <xf numFmtId="0" fontId="208" fillId="58" borderId="530" applyNumberFormat="0" applyAlignment="0" applyProtection="0"/>
    <xf numFmtId="0" fontId="208" fillId="58" borderId="530" applyNumberFormat="0" applyAlignment="0" applyProtection="0"/>
    <xf numFmtId="0" fontId="208" fillId="58" borderId="522" applyNumberFormat="0" applyAlignment="0" applyProtection="0"/>
    <xf numFmtId="0" fontId="208" fillId="58" borderId="522" applyNumberFormat="0" applyAlignment="0" applyProtection="0"/>
    <xf numFmtId="0" fontId="208" fillId="58" borderId="522" applyNumberFormat="0" applyAlignment="0" applyProtection="0"/>
    <xf numFmtId="0" fontId="208" fillId="58" borderId="522" applyNumberFormat="0" applyAlignment="0" applyProtection="0"/>
    <xf numFmtId="0" fontId="208" fillId="58" borderId="522" applyNumberFormat="0" applyAlignment="0" applyProtection="0"/>
    <xf numFmtId="0" fontId="208" fillId="58" borderId="514" applyNumberFormat="0" applyAlignment="0" applyProtection="0"/>
    <xf numFmtId="0" fontId="208" fillId="58" borderId="514" applyNumberFormat="0" applyAlignment="0" applyProtection="0"/>
    <xf numFmtId="0" fontId="208" fillId="58" borderId="514" applyNumberFormat="0" applyAlignment="0" applyProtection="0"/>
    <xf numFmtId="0" fontId="208" fillId="58" borderId="514" applyNumberFormat="0" applyAlignment="0" applyProtection="0"/>
    <xf numFmtId="0" fontId="208" fillId="58" borderId="51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8" fillId="58" borderId="508" applyNumberFormat="0" applyAlignment="0" applyProtection="0"/>
    <xf numFmtId="0" fontId="208" fillId="58" borderId="508" applyNumberFormat="0" applyAlignment="0" applyProtection="0"/>
    <xf numFmtId="0" fontId="208" fillId="58" borderId="508" applyNumberFormat="0" applyAlignment="0" applyProtection="0"/>
    <xf numFmtId="0" fontId="208" fillId="58" borderId="508" applyNumberFormat="0" applyAlignment="0" applyProtection="0"/>
    <xf numFmtId="0" fontId="208" fillId="58" borderId="508"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26" applyNumberFormat="0" applyAlignment="0" applyProtection="0"/>
    <xf numFmtId="0" fontId="203" fillId="33" borderId="526" applyNumberFormat="0" applyAlignment="0" applyProtection="0"/>
    <xf numFmtId="0" fontId="203" fillId="33" borderId="526" applyNumberFormat="0" applyAlignment="0" applyProtection="0"/>
    <xf numFmtId="0" fontId="203" fillId="33" borderId="526"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18" applyNumberFormat="0" applyAlignment="0" applyProtection="0"/>
    <xf numFmtId="0" fontId="203" fillId="33" borderId="526" applyNumberFormat="0" applyAlignment="0" applyProtection="0"/>
    <xf numFmtId="0" fontId="203" fillId="33" borderId="526" applyNumberFormat="0" applyAlignment="0" applyProtection="0"/>
    <xf numFmtId="0" fontId="203" fillId="33" borderId="526" applyNumberFormat="0" applyAlignment="0" applyProtection="0"/>
    <xf numFmtId="0" fontId="38" fillId="73" borderId="523" applyNumberFormat="0" applyAlignment="0" applyProtection="0"/>
    <xf numFmtId="0" fontId="38" fillId="73" borderId="515" applyNumberFormat="0" applyAlignment="0" applyProtection="0"/>
    <xf numFmtId="0" fontId="38" fillId="73" borderId="515" applyNumberFormat="0" applyAlignment="0" applyProtection="0"/>
    <xf numFmtId="0" fontId="38" fillId="73" borderId="515" applyNumberFormat="0" applyAlignment="0" applyProtection="0"/>
    <xf numFmtId="0" fontId="38" fillId="73" borderId="515" applyNumberFormat="0" applyAlignment="0" applyProtection="0"/>
    <xf numFmtId="0" fontId="38" fillId="73" borderId="515" applyNumberFormat="0" applyAlignment="0" applyProtection="0"/>
    <xf numFmtId="0" fontId="38" fillId="73" borderId="523" applyNumberFormat="0" applyAlignment="0" applyProtection="0"/>
    <xf numFmtId="0" fontId="38" fillId="73" borderId="523" applyNumberFormat="0" applyAlignment="0" applyProtection="0"/>
    <xf numFmtId="0" fontId="38" fillId="73" borderId="523" applyNumberFormat="0" applyAlignment="0" applyProtection="0"/>
    <xf numFmtId="0" fontId="38" fillId="73" borderId="523"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19" applyNumberFormat="0" applyAlignment="0" applyProtection="0"/>
    <xf numFmtId="0" fontId="38" fillId="73" borderId="519" applyNumberFormat="0" applyAlignment="0" applyProtection="0"/>
    <xf numFmtId="0" fontId="38" fillId="73" borderId="519" applyNumberFormat="0" applyAlignment="0" applyProtection="0"/>
    <xf numFmtId="0" fontId="38" fillId="73" borderId="519" applyNumberFormat="0" applyAlignment="0" applyProtection="0"/>
    <xf numFmtId="0" fontId="38" fillId="73" borderId="519" applyNumberFormat="0" applyAlignment="0" applyProtection="0"/>
    <xf numFmtId="0" fontId="38" fillId="73" borderId="531" applyNumberFormat="0" applyAlignment="0" applyProtection="0"/>
    <xf numFmtId="0" fontId="203" fillId="33" borderId="514" applyNumberFormat="0" applyAlignment="0" applyProtection="0"/>
    <xf numFmtId="0" fontId="203" fillId="33" borderId="514" applyNumberFormat="0" applyAlignment="0" applyProtection="0"/>
    <xf numFmtId="0" fontId="203" fillId="33" borderId="514" applyNumberFormat="0" applyAlignment="0" applyProtection="0"/>
    <xf numFmtId="0" fontId="203" fillId="33" borderId="514" applyNumberFormat="0" applyAlignment="0" applyProtection="0"/>
    <xf numFmtId="0" fontId="203" fillId="33" borderId="514"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0" applyNumberFormat="0" applyAlignment="0" applyProtection="0"/>
    <xf numFmtId="0" fontId="203" fillId="33" borderId="514" applyNumberFormat="0" applyAlignment="0" applyProtection="0"/>
    <xf numFmtId="0" fontId="203" fillId="33" borderId="514" applyNumberFormat="0" applyAlignment="0" applyProtection="0"/>
    <xf numFmtId="0" fontId="38" fillId="73" borderId="531" applyNumberFormat="0" applyAlignment="0" applyProtection="0"/>
    <xf numFmtId="0" fontId="38" fillId="73" borderId="527" applyNumberFormat="0" applyAlignment="0" applyProtection="0"/>
    <xf numFmtId="0" fontId="38" fillId="73" borderId="527" applyNumberFormat="0" applyAlignment="0" applyProtection="0"/>
    <xf numFmtId="0" fontId="203" fillId="33" borderId="522" applyNumberFormat="0" applyAlignment="0" applyProtection="0"/>
    <xf numFmtId="0" fontId="203" fillId="33" borderId="522" applyNumberFormat="0" applyAlignment="0" applyProtection="0"/>
    <xf numFmtId="0" fontId="203" fillId="33" borderId="522" applyNumberFormat="0" applyAlignment="0" applyProtection="0"/>
    <xf numFmtId="0" fontId="38" fillId="73" borderId="511" applyNumberFormat="0" applyAlignment="0" applyProtection="0"/>
    <xf numFmtId="0" fontId="38" fillId="73" borderId="511" applyNumberFormat="0" applyAlignment="0" applyProtection="0"/>
    <xf numFmtId="0" fontId="38" fillId="73" borderId="511" applyNumberFormat="0" applyAlignment="0" applyProtection="0"/>
    <xf numFmtId="0" fontId="38" fillId="73" borderId="509" applyNumberFormat="0" applyAlignment="0" applyProtection="0"/>
    <xf numFmtId="0" fontId="38" fillId="73" borderId="509" applyNumberFormat="0" applyAlignment="0" applyProtection="0"/>
    <xf numFmtId="0" fontId="38" fillId="73" borderId="509" applyNumberFormat="0" applyAlignment="0" applyProtection="0"/>
    <xf numFmtId="0" fontId="38" fillId="73" borderId="509" applyNumberFormat="0" applyAlignment="0" applyProtection="0"/>
    <xf numFmtId="0" fontId="38" fillId="73" borderId="509" applyNumberFormat="0" applyAlignment="0" applyProtection="0"/>
    <xf numFmtId="0" fontId="38" fillId="73" borderId="511" applyNumberFormat="0" applyAlignment="0" applyProtection="0"/>
    <xf numFmtId="0" fontId="38" fillId="73" borderId="511" applyNumberFormat="0" applyAlignment="0" applyProtection="0"/>
    <xf numFmtId="0" fontId="203" fillId="33" borderId="522" applyNumberFormat="0" applyAlignment="0" applyProtection="0"/>
    <xf numFmtId="0" fontId="203" fillId="33" borderId="522" applyNumberFormat="0" applyAlignment="0" applyProtection="0"/>
    <xf numFmtId="0" fontId="203" fillId="33" borderId="522" applyNumberFormat="0" applyAlignment="0" applyProtection="0"/>
    <xf numFmtId="0" fontId="203" fillId="33" borderId="522" applyNumberFormat="0" applyAlignment="0" applyProtection="0"/>
    <xf numFmtId="0" fontId="38" fillId="73" borderId="527" applyNumberFormat="0" applyAlignment="0" applyProtection="0"/>
    <xf numFmtId="0" fontId="38" fillId="73" borderId="527" applyNumberFormat="0" applyAlignment="0" applyProtection="0"/>
    <xf numFmtId="0" fontId="38" fillId="73" borderId="527"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4"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08" applyNumberFormat="0" applyAlignment="0" applyProtection="0"/>
    <xf numFmtId="0" fontId="203" fillId="33" borderId="530" applyNumberFormat="0" applyAlignment="0" applyProtection="0"/>
    <xf numFmtId="0" fontId="38" fillId="73" borderId="505" applyNumberFormat="0" applyAlignment="0" applyProtection="0"/>
    <xf numFmtId="0" fontId="38" fillId="73" borderId="505" applyNumberFormat="0" applyAlignment="0" applyProtection="0"/>
    <xf numFmtId="0" fontId="38" fillId="73" borderId="505" applyNumberFormat="0" applyAlignment="0" applyProtection="0"/>
    <xf numFmtId="0" fontId="38" fillId="73" borderId="505" applyNumberFormat="0" applyAlignment="0" applyProtection="0"/>
    <xf numFmtId="0" fontId="38" fillId="73" borderId="505" applyNumberFormat="0" applyAlignment="0" applyProtection="0"/>
    <xf numFmtId="0" fontId="203" fillId="33" borderId="530" applyNumberFormat="0" applyAlignment="0" applyProtection="0"/>
    <xf numFmtId="0" fontId="203" fillId="33" borderId="530" applyNumberFormat="0" applyAlignment="0" applyProtection="0"/>
    <xf numFmtId="0" fontId="203" fillId="33" borderId="530" applyNumberFormat="0" applyAlignment="0" applyProtection="0"/>
    <xf numFmtId="0" fontId="203" fillId="33" borderId="530" applyNumberFormat="0" applyAlignment="0" applyProtection="0"/>
    <xf numFmtId="0" fontId="203" fillId="33" borderId="530" applyNumberFormat="0" applyAlignment="0" applyProtection="0"/>
    <xf numFmtId="0" fontId="203" fillId="33" borderId="530" applyNumberFormat="0" applyAlignment="0" applyProtection="0"/>
    <xf numFmtId="0" fontId="208" fillId="58" borderId="518" applyNumberFormat="0" applyAlignment="0" applyProtection="0"/>
    <xf numFmtId="0" fontId="208" fillId="58" borderId="518" applyNumberFormat="0" applyAlignment="0" applyProtection="0"/>
    <xf numFmtId="0" fontId="208" fillId="58" borderId="518" applyNumberFormat="0" applyAlignment="0" applyProtection="0"/>
    <xf numFmtId="0" fontId="208" fillId="58" borderId="518" applyNumberFormat="0" applyAlignment="0" applyProtection="0"/>
    <xf numFmtId="0" fontId="208" fillId="58" borderId="518" applyNumberFormat="0" applyAlignment="0" applyProtection="0"/>
    <xf numFmtId="0" fontId="208" fillId="58" borderId="510" applyNumberFormat="0" applyAlignment="0" applyProtection="0"/>
    <xf numFmtId="0" fontId="208" fillId="58" borderId="510" applyNumberFormat="0" applyAlignment="0" applyProtection="0"/>
    <xf numFmtId="0" fontId="208" fillId="58" borderId="510" applyNumberFormat="0" applyAlignment="0" applyProtection="0"/>
    <xf numFmtId="0" fontId="208" fillId="58" borderId="510" applyNumberFormat="0" applyAlignment="0" applyProtection="0"/>
    <xf numFmtId="0" fontId="208" fillId="58" borderId="510" applyNumberFormat="0" applyAlignment="0" applyProtection="0"/>
    <xf numFmtId="0" fontId="208" fillId="58" borderId="504" applyNumberFormat="0" applyAlignment="0" applyProtection="0"/>
    <xf numFmtId="0" fontId="208" fillId="58" borderId="504" applyNumberFormat="0" applyAlignment="0" applyProtection="0"/>
    <xf numFmtId="0" fontId="208" fillId="58" borderId="504" applyNumberFormat="0" applyAlignment="0" applyProtection="0"/>
    <xf numFmtId="0" fontId="208" fillId="58" borderId="504" applyNumberFormat="0" applyAlignment="0" applyProtection="0"/>
    <xf numFmtId="0" fontId="208" fillId="58" borderId="504" applyNumberFormat="0" applyAlignment="0" applyProtection="0"/>
    <xf numFmtId="0" fontId="208" fillId="58" borderId="526" applyNumberFormat="0" applyAlignment="0" applyProtection="0"/>
    <xf numFmtId="0" fontId="208" fillId="58" borderId="526" applyNumberFormat="0" applyAlignment="0" applyProtection="0"/>
    <xf numFmtId="0" fontId="208" fillId="58" borderId="526" applyNumberFormat="0" applyAlignment="0" applyProtection="0"/>
    <xf numFmtId="0" fontId="208" fillId="58" borderId="526"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18" applyNumberFormat="0" applyAlignment="0" applyProtection="0"/>
    <xf numFmtId="0" fontId="208" fillId="58" borderId="518" applyNumberFormat="0" applyAlignment="0" applyProtection="0"/>
    <xf numFmtId="0" fontId="208" fillId="58" borderId="510" applyNumberFormat="0" applyAlignment="0" applyProtection="0"/>
    <xf numFmtId="0" fontId="208" fillId="58" borderId="510" applyNumberFormat="0" applyAlignment="0" applyProtection="0"/>
    <xf numFmtId="0" fontId="208" fillId="58" borderId="504" applyNumberFormat="0" applyAlignment="0" applyProtection="0"/>
    <xf numFmtId="0" fontId="208" fillId="58" borderId="504" applyNumberFormat="0" applyAlignment="0" applyProtection="0"/>
    <xf numFmtId="0" fontId="208" fillId="58" borderId="526" applyNumberFormat="0" applyAlignment="0" applyProtection="0"/>
    <xf numFmtId="0" fontId="208" fillId="58" borderId="534" applyNumberFormat="0" applyAlignment="0" applyProtection="0"/>
    <xf numFmtId="0" fontId="38" fillId="73" borderId="519" applyNumberFormat="0" applyAlignment="0" applyProtection="0"/>
    <xf numFmtId="0" fontId="38" fillId="73" borderId="519" applyNumberFormat="0" applyAlignment="0" applyProtection="0"/>
    <xf numFmtId="0" fontId="218" fillId="33" borderId="520" applyNumberFormat="0" applyAlignment="0" applyProtection="0"/>
    <xf numFmtId="0" fontId="218" fillId="33" borderId="520" applyNumberFormat="0" applyAlignment="0" applyProtection="0"/>
    <xf numFmtId="0" fontId="218" fillId="33" borderId="520" applyNumberFormat="0" applyAlignment="0" applyProtection="0"/>
    <xf numFmtId="0" fontId="38" fillId="73" borderId="511" applyNumberFormat="0" applyAlignment="0" applyProtection="0"/>
    <xf numFmtId="0" fontId="38" fillId="73" borderId="511" applyNumberFormat="0" applyAlignment="0" applyProtection="0"/>
    <xf numFmtId="0" fontId="218" fillId="33" borderId="512" applyNumberFormat="0" applyAlignment="0" applyProtection="0"/>
    <xf numFmtId="0" fontId="218" fillId="33" borderId="512" applyNumberFormat="0" applyAlignment="0" applyProtection="0"/>
    <xf numFmtId="0" fontId="218" fillId="33" borderId="520" applyNumberFormat="0" applyAlignment="0" applyProtection="0"/>
    <xf numFmtId="0" fontId="218" fillId="33" borderId="520" applyNumberFormat="0" applyAlignment="0" applyProtection="0"/>
    <xf numFmtId="0" fontId="218" fillId="33" borderId="520" applyNumberFormat="0" applyAlignment="0" applyProtection="0"/>
    <xf numFmtId="0" fontId="218" fillId="33" borderId="520" applyNumberFormat="0" applyAlignment="0" applyProtection="0"/>
    <xf numFmtId="0" fontId="218" fillId="33" borderId="512" applyNumberFormat="0" applyAlignment="0" applyProtection="0"/>
    <xf numFmtId="0" fontId="218" fillId="33" borderId="512" applyNumberFormat="0" applyAlignment="0" applyProtection="0"/>
    <xf numFmtId="0" fontId="38" fillId="73" borderId="505" applyNumberFormat="0" applyAlignment="0" applyProtection="0"/>
    <xf numFmtId="0" fontId="38" fillId="73" borderId="505" applyNumberFormat="0" applyAlignment="0" applyProtection="0"/>
    <xf numFmtId="0" fontId="218" fillId="33" borderId="506" applyNumberFormat="0" applyAlignment="0" applyProtection="0"/>
    <xf numFmtId="0" fontId="218" fillId="33" borderId="506" applyNumberFormat="0" applyAlignment="0" applyProtection="0"/>
    <xf numFmtId="0" fontId="218" fillId="33" borderId="512" applyNumberFormat="0" applyAlignment="0" applyProtection="0"/>
    <xf numFmtId="0" fontId="218" fillId="33" borderId="512" applyNumberFormat="0" applyAlignment="0" applyProtection="0"/>
    <xf numFmtId="0" fontId="218" fillId="33" borderId="512" applyNumberFormat="0" applyAlignment="0" applyProtection="0"/>
    <xf numFmtId="0" fontId="218" fillId="33" borderId="506" applyNumberFormat="0" applyAlignment="0" applyProtection="0"/>
    <xf numFmtId="0" fontId="218" fillId="33" borderId="506" applyNumberFormat="0" applyAlignment="0" applyProtection="0"/>
    <xf numFmtId="0" fontId="218" fillId="33" borderId="506" applyNumberFormat="0" applyAlignment="0" applyProtection="0"/>
    <xf numFmtId="0" fontId="218" fillId="33" borderId="506" applyNumberFormat="0" applyAlignment="0" applyProtection="0"/>
    <xf numFmtId="0" fontId="218" fillId="33" borderId="506" applyNumberFormat="0" applyAlignment="0" applyProtection="0"/>
    <xf numFmtId="0" fontId="38" fillId="73" borderId="527" applyNumberFormat="0" applyAlignment="0" applyProtection="0"/>
    <xf numFmtId="0" fontId="38" fillId="73" borderId="527" applyNumberFormat="0" applyAlignment="0" applyProtection="0"/>
    <xf numFmtId="0" fontId="218" fillId="33" borderId="528" applyNumberFormat="0" applyAlignment="0" applyProtection="0"/>
    <xf numFmtId="0" fontId="218" fillId="33" borderId="528" applyNumberFormat="0" applyAlignment="0" applyProtection="0"/>
    <xf numFmtId="0" fontId="220" fillId="0" borderId="521" applyNumberFormat="0" applyFill="0" applyAlignment="0" applyProtection="0"/>
    <xf numFmtId="0" fontId="220" fillId="0" borderId="513" applyNumberFormat="0" applyFill="0" applyAlignment="0" applyProtection="0"/>
    <xf numFmtId="0" fontId="220" fillId="0" borderId="513" applyNumberFormat="0" applyFill="0" applyAlignment="0" applyProtection="0"/>
    <xf numFmtId="0" fontId="220" fillId="0" borderId="507" applyNumberFormat="0" applyFill="0" applyAlignment="0" applyProtection="0"/>
    <xf numFmtId="0" fontId="220" fillId="0" borderId="507" applyNumberFormat="0" applyFill="0" applyAlignment="0" applyProtection="0"/>
    <xf numFmtId="0" fontId="220" fillId="0" borderId="521" applyNumberFormat="0" applyFill="0" applyAlignment="0" applyProtection="0"/>
    <xf numFmtId="0" fontId="218" fillId="33" borderId="528" applyNumberFormat="0" applyAlignment="0" applyProtection="0"/>
    <xf numFmtId="0" fontId="218" fillId="33" borderId="528" applyNumberFormat="0" applyAlignment="0" applyProtection="0"/>
    <xf numFmtId="0" fontId="218" fillId="33" borderId="528" applyNumberFormat="0" applyAlignment="0" applyProtection="0"/>
    <xf numFmtId="0" fontId="218" fillId="33" borderId="528" applyNumberFormat="0" applyAlignment="0" applyProtection="0"/>
    <xf numFmtId="0" fontId="218" fillId="33" borderId="528" applyNumberFormat="0" applyAlignment="0" applyProtection="0"/>
    <xf numFmtId="0" fontId="17" fillId="22" borderId="505" applyNumberFormat="0" applyFont="0" applyAlignment="0" applyProtection="0">
      <alignment vertical="center"/>
    </xf>
    <xf numFmtId="0" fontId="17" fillId="22" borderId="511" applyNumberFormat="0" applyFont="0" applyAlignment="0" applyProtection="0">
      <alignment vertical="center"/>
    </xf>
    <xf numFmtId="0" fontId="44" fillId="23" borderId="504" applyNumberFormat="0" applyAlignment="0" applyProtection="0">
      <alignment vertical="center"/>
    </xf>
    <xf numFmtId="0" fontId="44" fillId="23" borderId="510" applyNumberFormat="0" applyAlignment="0" applyProtection="0">
      <alignment vertical="center"/>
    </xf>
    <xf numFmtId="0" fontId="48" fillId="0" borderId="507" applyNumberFormat="0" applyFill="0" applyAlignment="0" applyProtection="0">
      <alignment vertical="center"/>
    </xf>
    <xf numFmtId="0" fontId="49" fillId="23" borderId="506" applyNumberFormat="0" applyAlignment="0" applyProtection="0">
      <alignment vertical="center"/>
    </xf>
    <xf numFmtId="0" fontId="51" fillId="7" borderId="504" applyNumberFormat="0" applyAlignment="0" applyProtection="0">
      <alignment vertical="center"/>
    </xf>
    <xf numFmtId="0" fontId="17" fillId="0" borderId="0">
      <alignment vertical="center"/>
    </xf>
    <xf numFmtId="0" fontId="17" fillId="0" borderId="0">
      <alignment vertical="center"/>
    </xf>
    <xf numFmtId="0" fontId="38" fillId="73" borderId="515" applyNumberFormat="0" applyAlignment="0" applyProtection="0"/>
    <xf numFmtId="0" fontId="38" fillId="73" borderId="515" applyNumberFormat="0" applyAlignment="0" applyProtection="0"/>
    <xf numFmtId="0" fontId="218" fillId="33" borderId="516" applyNumberFormat="0" applyAlignment="0" applyProtection="0"/>
    <xf numFmtId="0" fontId="218" fillId="33" borderId="516" applyNumberFormat="0" applyAlignment="0" applyProtection="0"/>
    <xf numFmtId="0" fontId="17" fillId="22" borderId="509" applyNumberFormat="0" applyFont="0" applyAlignment="0" applyProtection="0">
      <alignment vertical="center"/>
    </xf>
    <xf numFmtId="0" fontId="44" fillId="23" borderId="508" applyNumberFormat="0" applyAlignment="0" applyProtection="0">
      <alignment vertical="center"/>
    </xf>
    <xf numFmtId="0" fontId="218" fillId="33" borderId="516" applyNumberFormat="0" applyAlignment="0" applyProtection="0"/>
    <xf numFmtId="0" fontId="218" fillId="33" borderId="516" applyNumberFormat="0" applyAlignment="0" applyProtection="0"/>
    <xf numFmtId="0" fontId="218" fillId="33" borderId="516" applyNumberFormat="0" applyAlignment="0" applyProtection="0"/>
    <xf numFmtId="0" fontId="218" fillId="33" borderId="516" applyNumberFormat="0" applyAlignment="0" applyProtection="0"/>
    <xf numFmtId="0" fontId="218" fillId="33" borderId="516" applyNumberFormat="0" applyAlignment="0" applyProtection="0"/>
    <xf numFmtId="0" fontId="51" fillId="7" borderId="508" applyNumberFormat="0" applyAlignment="0" applyProtection="0">
      <alignment vertical="center"/>
    </xf>
    <xf numFmtId="0" fontId="38" fillId="73" borderId="523" applyNumberFormat="0" applyAlignment="0" applyProtection="0"/>
    <xf numFmtId="0" fontId="38" fillId="73" borderId="523" applyNumberFormat="0" applyAlignment="0" applyProtection="0"/>
    <xf numFmtId="0" fontId="218" fillId="33" borderId="524" applyNumberFormat="0" applyAlignment="0" applyProtection="0"/>
    <xf numFmtId="0" fontId="218" fillId="33" borderId="524" applyNumberFormat="0" applyAlignment="0" applyProtection="0"/>
    <xf numFmtId="0" fontId="208" fillId="58" borderId="526" applyNumberFormat="0" applyAlignment="0" applyProtection="0"/>
    <xf numFmtId="0" fontId="208" fillId="58" borderId="526" applyNumberFormat="0" applyAlignment="0" applyProtection="0"/>
    <xf numFmtId="0" fontId="48" fillId="0" borderId="513" applyNumberFormat="0" applyFill="0" applyAlignment="0" applyProtection="0">
      <alignment vertical="center"/>
    </xf>
    <xf numFmtId="0" fontId="49" fillId="23" borderId="512" applyNumberFormat="0" applyAlignment="0" applyProtection="0">
      <alignment vertical="center"/>
    </xf>
    <xf numFmtId="0" fontId="51" fillId="7" borderId="510" applyNumberFormat="0" applyAlignment="0" applyProtection="0">
      <alignment vertical="center"/>
    </xf>
    <xf numFmtId="0" fontId="218" fillId="33" borderId="524" applyNumberFormat="0" applyAlignment="0" applyProtection="0"/>
    <xf numFmtId="0" fontId="218" fillId="33" borderId="524" applyNumberFormat="0" applyAlignment="0" applyProtection="0"/>
    <xf numFmtId="0" fontId="218" fillId="33" borderId="524" applyNumberFormat="0" applyAlignment="0" applyProtection="0"/>
    <xf numFmtId="0" fontId="218" fillId="33" borderId="524" applyNumberFormat="0" applyAlignment="0" applyProtection="0"/>
    <xf numFmtId="0" fontId="218" fillId="33" borderId="524" applyNumberFormat="0" applyAlignment="0" applyProtection="0"/>
    <xf numFmtId="0" fontId="38" fillId="73" borderId="531" applyNumberFormat="0" applyAlignment="0" applyProtection="0"/>
    <xf numFmtId="0" fontId="220" fillId="0" borderId="517" applyNumberFormat="0" applyFill="0" applyAlignment="0" applyProtection="0"/>
    <xf numFmtId="0" fontId="220" fillId="0" borderId="517" applyNumberFormat="0" applyFill="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17" fillId="22" borderId="515" applyNumberFormat="0" applyFont="0" applyAlignment="0" applyProtection="0">
      <alignment vertical="center"/>
    </xf>
    <xf numFmtId="0" fontId="44" fillId="23" borderId="514" applyNumberFormat="0" applyAlignment="0" applyProtection="0">
      <alignment vertical="center"/>
    </xf>
    <xf numFmtId="0" fontId="220" fillId="0" borderId="525" applyNumberFormat="0" applyFill="0" applyAlignment="0" applyProtection="0"/>
    <xf numFmtId="0" fontId="220" fillId="0" borderId="525" applyNumberFormat="0" applyFill="0" applyAlignment="0" applyProtection="0"/>
    <xf numFmtId="0" fontId="48" fillId="0" borderId="517" applyNumberFormat="0" applyFill="0" applyAlignment="0" applyProtection="0">
      <alignment vertical="center"/>
    </xf>
    <xf numFmtId="0" fontId="49" fillId="23" borderId="516" applyNumberFormat="0" applyAlignment="0" applyProtection="0">
      <alignment vertical="center"/>
    </xf>
    <xf numFmtId="0" fontId="51" fillId="7" borderId="514" applyNumberFormat="0" applyAlignment="0" applyProtection="0">
      <alignment vertical="center"/>
    </xf>
    <xf numFmtId="0" fontId="17" fillId="22" borderId="519" applyNumberFormat="0" applyFont="0" applyAlignment="0" applyProtection="0">
      <alignment vertical="center"/>
    </xf>
    <xf numFmtId="0" fontId="44" fillId="23" borderId="518" applyNumberFormat="0" applyAlignment="0" applyProtection="0">
      <alignment vertical="center"/>
    </xf>
    <xf numFmtId="0" fontId="48" fillId="0" borderId="521" applyNumberFormat="0" applyFill="0" applyAlignment="0" applyProtection="0">
      <alignment vertical="center"/>
    </xf>
    <xf numFmtId="0" fontId="49" fillId="23" borderId="520" applyNumberFormat="0" applyAlignment="0" applyProtection="0">
      <alignment vertical="center"/>
    </xf>
    <xf numFmtId="0" fontId="51" fillId="7" borderId="518" applyNumberFormat="0" applyAlignment="0" applyProtection="0">
      <alignment vertical="center"/>
    </xf>
    <xf numFmtId="0" fontId="220" fillId="0" borderId="529" applyNumberFormat="0" applyFill="0" applyAlignment="0" applyProtection="0"/>
    <xf numFmtId="0" fontId="220" fillId="0" borderId="529" applyNumberFormat="0" applyFill="0" applyAlignment="0" applyProtection="0"/>
    <xf numFmtId="0" fontId="17" fillId="22" borderId="523" applyNumberFormat="0" applyFont="0" applyAlignment="0" applyProtection="0">
      <alignment vertical="center"/>
    </xf>
    <xf numFmtId="0" fontId="44" fillId="23" borderId="522"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48" fillId="0" borderId="525" applyNumberFormat="0" applyFill="0" applyAlignment="0" applyProtection="0">
      <alignment vertical="center"/>
    </xf>
    <xf numFmtId="0" fontId="49" fillId="23" borderId="524" applyNumberFormat="0" applyAlignment="0" applyProtection="0">
      <alignment vertical="center"/>
    </xf>
    <xf numFmtId="0" fontId="51" fillId="7" borderId="522" applyNumberFormat="0" applyAlignment="0" applyProtection="0">
      <alignment vertical="center"/>
    </xf>
    <xf numFmtId="0" fontId="208" fillId="58" borderId="534" applyNumberFormat="0" applyAlignment="0" applyProtection="0"/>
    <xf numFmtId="0" fontId="208" fillId="58" borderId="534" applyNumberFormat="0" applyAlignment="0" applyProtection="0"/>
    <xf numFmtId="0" fontId="17" fillId="22" borderId="527" applyNumberFormat="0" applyFont="0" applyAlignment="0" applyProtection="0">
      <alignment vertical="center"/>
    </xf>
    <xf numFmtId="0" fontId="44" fillId="23" borderId="526" applyNumberFormat="0" applyAlignment="0" applyProtection="0">
      <alignment vertical="center"/>
    </xf>
    <xf numFmtId="0" fontId="48" fillId="0" borderId="529" applyNumberFormat="0" applyFill="0" applyAlignment="0" applyProtection="0">
      <alignment vertical="center"/>
    </xf>
    <xf numFmtId="0" fontId="49" fillId="23" borderId="528" applyNumberFormat="0" applyAlignment="0" applyProtection="0">
      <alignment vertical="center"/>
    </xf>
    <xf numFmtId="0" fontId="51" fillId="7" borderId="526" applyNumberFormat="0" applyAlignment="0" applyProtection="0">
      <alignment vertical="center"/>
    </xf>
    <xf numFmtId="0" fontId="17" fillId="22" borderId="531" applyNumberFormat="0" applyFont="0" applyAlignment="0" applyProtection="0">
      <alignment vertical="center"/>
    </xf>
    <xf numFmtId="0" fontId="44" fillId="23" borderId="530"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0" applyNumberFormat="0" applyAlignment="0" applyProtection="0">
      <alignment vertical="center"/>
    </xf>
    <xf numFmtId="0" fontId="44" fillId="23" borderId="534"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03" fillId="33" borderId="534"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20" fillId="0" borderId="533" applyNumberFormat="0" applyFill="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38" fillId="73" borderId="531"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38" fillId="73" borderId="531"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03" fillId="33" borderId="534"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20" fillId="0" borderId="533" applyNumberFormat="0" applyFill="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38" fillId="73" borderId="531"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38" fillId="73" borderId="531"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44" fillId="23"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17" fillId="22" borderId="531" applyNumberFormat="0" applyFon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49" fillId="23" borderId="532"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48" fillId="0" borderId="533" applyNumberFormat="0" applyFill="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03" fillId="33" borderId="534"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20" fillId="0" borderId="533" applyNumberFormat="0" applyFill="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38" fillId="73" borderId="531"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38" fillId="73" borderId="531"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44" fillId="23"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17" fillId="22" borderId="531" applyNumberFormat="0" applyFon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49" fillId="23" borderId="532"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48" fillId="0" borderId="533" applyNumberFormat="0" applyFill="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51" fillId="7" borderId="534" applyNumberFormat="0" applyAlignment="0" applyProtection="0">
      <alignment vertical="center"/>
    </xf>
    <xf numFmtId="0" fontId="48" fillId="0" borderId="533" applyNumberFormat="0" applyFill="0" applyAlignment="0" applyProtection="0">
      <alignment vertical="center"/>
    </xf>
    <xf numFmtId="0" fontId="51" fillId="7" borderId="534" applyNumberFormat="0" applyAlignment="0" applyProtection="0">
      <alignment vertical="center"/>
    </xf>
    <xf numFmtId="0" fontId="44" fillId="23" borderId="534" applyNumberFormat="0" applyAlignment="0" applyProtection="0">
      <alignment vertical="center"/>
    </xf>
    <xf numFmtId="0" fontId="220" fillId="0" borderId="533" applyNumberFormat="0" applyFill="0" applyAlignment="0" applyProtection="0"/>
    <xf numFmtId="0" fontId="48" fillId="0" borderId="533" applyNumberFormat="0" applyFill="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20" fillId="0" borderId="533" applyNumberFormat="0" applyFill="0" applyAlignment="0" applyProtection="0"/>
    <xf numFmtId="0" fontId="51" fillId="7" borderId="534" applyNumberFormat="0" applyAlignment="0" applyProtection="0">
      <alignment vertical="center"/>
    </xf>
    <xf numFmtId="0" fontId="38" fillId="73" borderId="531" applyNumberFormat="0" applyAlignment="0" applyProtection="0"/>
    <xf numFmtId="0" fontId="218" fillId="33" borderId="532" applyNumberFormat="0" applyAlignment="0" applyProtection="0"/>
    <xf numFmtId="0" fontId="220" fillId="0" borderId="533" applyNumberFormat="0" applyFill="0" applyAlignment="0" applyProtection="0"/>
    <xf numFmtId="0" fontId="218" fillId="33" borderId="532"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8" fillId="58" borderId="534"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03" fillId="33" borderId="534" applyNumberFormat="0" applyAlignment="0" applyProtection="0"/>
    <xf numFmtId="0" fontId="220" fillId="0" borderId="533" applyNumberFormat="0" applyFill="0" applyAlignment="0" applyProtection="0"/>
    <xf numFmtId="0" fontId="51" fillId="7" borderId="534" applyNumberFormat="0" applyAlignment="0" applyProtection="0">
      <alignment vertical="center"/>
    </xf>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03" fillId="33" borderId="534"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38" fillId="73" borderId="531"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38" fillId="73" borderId="531"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220" fillId="0" borderId="533" applyNumberFormat="0" applyFill="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03" fillId="33" borderId="534"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208" fillId="58" borderId="534" applyNumberFormat="0" applyAlignment="0" applyProtection="0"/>
    <xf numFmtId="0" fontId="208" fillId="58" borderId="534"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49" fillId="23" borderId="532" applyNumberFormat="0" applyAlignment="0" applyProtection="0">
      <alignment vertical="center"/>
    </xf>
    <xf numFmtId="0" fontId="48" fillId="0" borderId="533" applyNumberFormat="0" applyFill="0" applyAlignment="0" applyProtection="0">
      <alignment vertical="center"/>
    </xf>
    <xf numFmtId="0" fontId="44" fillId="23" borderId="534" applyNumberFormat="0" applyAlignment="0" applyProtection="0">
      <alignment vertical="center"/>
    </xf>
    <xf numFmtId="0" fontId="17" fillId="22" borderId="531" applyNumberFormat="0" applyFont="0" applyAlignment="0" applyProtection="0">
      <alignment vertical="center"/>
    </xf>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49" fillId="23" borderId="532" applyNumberFormat="0" applyAlignment="0" applyProtection="0">
      <alignment vertical="center"/>
    </xf>
    <xf numFmtId="0" fontId="17" fillId="22" borderId="531" applyNumberFormat="0" applyFont="0" applyAlignment="0" applyProtection="0">
      <alignment vertical="center"/>
    </xf>
    <xf numFmtId="0" fontId="48" fillId="0" borderId="533" applyNumberFormat="0" applyFill="0" applyAlignment="0" applyProtection="0">
      <alignment vertical="center"/>
    </xf>
    <xf numFmtId="0" fontId="203" fillId="33" borderId="534" applyNumberFormat="0" applyAlignment="0" applyProtection="0"/>
    <xf numFmtId="0" fontId="49" fillId="23" borderId="532" applyNumberFormat="0" applyAlignment="0" applyProtection="0">
      <alignment vertical="center"/>
    </xf>
    <xf numFmtId="0" fontId="17" fillId="22" borderId="531" applyNumberFormat="0" applyFon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49" fillId="23" borderId="532" applyNumberFormat="0" applyAlignment="0" applyProtection="0">
      <alignment vertical="center"/>
    </xf>
    <xf numFmtId="0" fontId="48" fillId="0" borderId="533" applyNumberFormat="0" applyFill="0" applyAlignment="0" applyProtection="0">
      <alignment vertical="center"/>
    </xf>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18" fillId="33" borderId="532" applyNumberFormat="0" applyAlignment="0" applyProtection="0"/>
    <xf numFmtId="0" fontId="220" fillId="0" borderId="533" applyNumberFormat="0" applyFill="0" applyAlignment="0" applyProtection="0"/>
    <xf numFmtId="0" fontId="44" fillId="23" borderId="534" applyNumberFormat="0" applyAlignment="0" applyProtection="0">
      <alignment vertical="center"/>
    </xf>
    <xf numFmtId="0" fontId="17" fillId="22" borderId="531" applyNumberFormat="0" applyFont="0" applyAlignment="0" applyProtection="0">
      <alignment vertical="center"/>
    </xf>
    <xf numFmtId="0" fontId="51" fillId="7" borderId="534" applyNumberFormat="0" applyAlignment="0" applyProtection="0">
      <alignment vertical="center"/>
    </xf>
    <xf numFmtId="0" fontId="44" fillId="23" borderId="534" applyNumberFormat="0" applyAlignment="0" applyProtection="0">
      <alignment vertical="center"/>
    </xf>
    <xf numFmtId="0" fontId="49" fillId="23" borderId="532" applyNumberFormat="0" applyAlignment="0" applyProtection="0">
      <alignment vertical="center"/>
    </xf>
    <xf numFmtId="0" fontId="17" fillId="22" borderId="531" applyNumberFormat="0" applyFont="0" applyAlignment="0" applyProtection="0">
      <alignment vertical="center"/>
    </xf>
    <xf numFmtId="0" fontId="51" fillId="7" borderId="534" applyNumberFormat="0" applyAlignment="0" applyProtection="0">
      <alignment vertical="center"/>
    </xf>
    <xf numFmtId="0" fontId="44" fillId="23"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218" fillId="33" borderId="532" applyNumberFormat="0" applyAlignment="0" applyProtection="0"/>
    <xf numFmtId="0" fontId="220" fillId="0" borderId="533" applyNumberFormat="0" applyFill="0" applyAlignment="0" applyProtection="0"/>
    <xf numFmtId="0" fontId="38" fillId="73" borderId="53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8" fillId="73" borderId="531" applyNumberFormat="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38" fillId="73" borderId="531"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3" fillId="33"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208" fillId="58" borderId="534"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20" fillId="0" borderId="533" applyNumberFormat="0" applyFill="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51" fillId="7" borderId="534" applyNumberFormat="0" applyAlignment="0" applyProtection="0">
      <alignment vertical="center"/>
    </xf>
    <xf numFmtId="0" fontId="38" fillId="73" borderId="531" applyNumberFormat="0" applyAlignment="0" applyProtection="0"/>
    <xf numFmtId="0" fontId="38" fillId="73" borderId="531" applyNumberFormat="0" applyAlignment="0" applyProtection="0"/>
    <xf numFmtId="0" fontId="218" fillId="33" borderId="532" applyNumberFormat="0" applyAlignment="0" applyProtection="0"/>
    <xf numFmtId="0" fontId="218" fillId="33" borderId="532" applyNumberFormat="0" applyAlignment="0" applyProtection="0"/>
    <xf numFmtId="0" fontId="208" fillId="58" borderId="534" applyNumberFormat="0" applyAlignment="0" applyProtection="0"/>
    <xf numFmtId="0" fontId="208" fillId="58" borderId="534" applyNumberFormat="0" applyAlignment="0" applyProtection="0"/>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18" fillId="33" borderId="532" applyNumberFormat="0" applyAlignment="0" applyProtection="0"/>
    <xf numFmtId="0" fontId="220" fillId="0" borderId="533" applyNumberFormat="0" applyFill="0" applyAlignment="0" applyProtection="0"/>
    <xf numFmtId="0" fontId="220" fillId="0" borderId="533" applyNumberFormat="0" applyFill="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220" fillId="0" borderId="533" applyNumberFormat="0" applyFill="0" applyAlignment="0" applyProtection="0"/>
    <xf numFmtId="0" fontId="220" fillId="0" borderId="533" applyNumberFormat="0" applyFill="0" applyAlignment="0" applyProtection="0"/>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17" fillId="22" borderId="531" applyNumberFormat="0" applyFont="0" applyAlignment="0" applyProtection="0">
      <alignment vertical="center"/>
    </xf>
    <xf numFmtId="0" fontId="44" fillId="23" borderId="534" applyNumberFormat="0" applyAlignment="0" applyProtection="0">
      <alignment vertical="center"/>
    </xf>
    <xf numFmtId="0" fontId="48" fillId="0" borderId="533" applyNumberFormat="0" applyFill="0" applyAlignment="0" applyProtection="0">
      <alignment vertical="center"/>
    </xf>
    <xf numFmtId="0" fontId="49" fillId="23" borderId="532" applyNumberFormat="0" applyAlignment="0" applyProtection="0">
      <alignment vertical="center"/>
    </xf>
    <xf numFmtId="0" fontId="51" fillId="7" borderId="534" applyNumberFormat="0" applyAlignment="0" applyProtection="0">
      <alignment vertical="center"/>
    </xf>
    <xf numFmtId="0" fontId="44" fillId="23" borderId="534" applyNumberFormat="0" applyAlignment="0" applyProtection="0">
      <alignment vertical="center"/>
    </xf>
    <xf numFmtId="0" fontId="51" fillId="7" borderId="534" applyNumberFormat="0" applyAlignment="0" applyProtection="0">
      <alignment vertical="center"/>
    </xf>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44" fillId="23"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17" fillId="22" borderId="544" applyNumberFormat="0" applyFon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49" fillId="23" borderId="545"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48" fillId="0" borderId="546" applyNumberFormat="0" applyFill="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197" fillId="0" borderId="0" applyNumberFormat="0" applyFill="0" applyBorder="0" applyAlignment="0" applyProtection="0">
      <alignment vertical="center"/>
    </xf>
    <xf numFmtId="0" fontId="38" fillId="0" borderId="0"/>
    <xf numFmtId="0" fontId="11" fillId="0" borderId="0">
      <alignment vertical="center"/>
    </xf>
    <xf numFmtId="0" fontId="11" fillId="0" borderId="0">
      <alignment vertical="center"/>
    </xf>
    <xf numFmtId="0" fontId="244" fillId="0" borderId="0" applyNumberFormat="0" applyFill="0" applyBorder="0" applyAlignment="0" applyProtection="0"/>
    <xf numFmtId="0" fontId="17" fillId="0" borderId="0">
      <alignment vertical="center"/>
    </xf>
    <xf numFmtId="0" fontId="17" fillId="0" borderId="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7" fillId="0" borderId="0">
      <alignment vertical="center"/>
    </xf>
    <xf numFmtId="0" fontId="17" fillId="0" borderId="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203" fillId="33" borderId="543"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20" fillId="0" borderId="546" applyNumberFormat="0" applyFill="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18" fillId="33" borderId="545" applyNumberFormat="0" applyAlignment="0" applyProtection="0"/>
    <xf numFmtId="0" fontId="11" fillId="0" borderId="0">
      <alignment vertical="center"/>
    </xf>
    <xf numFmtId="0" fontId="11" fillId="0" borderId="0">
      <alignment vertical="center"/>
    </xf>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38" fillId="73" borderId="544"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38" fillId="73" borderId="544"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1" fillId="0" borderId="0">
      <alignment vertical="center"/>
    </xf>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44" fillId="23"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17" fillId="22" borderId="544" applyNumberFormat="0" applyFon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49" fillId="23" borderId="545"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48" fillId="0" borderId="546" applyNumberFormat="0" applyFill="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203" fillId="33" borderId="543"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20" fillId="0" borderId="546" applyNumberFormat="0" applyFill="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18" fillId="33" borderId="545"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38" fillId="73" borderId="544"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38" fillId="73" borderId="544"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44" fillId="23"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17" fillId="22" borderId="544" applyNumberFormat="0" applyFon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49" fillId="23" borderId="545"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48" fillId="0" borderId="546" applyNumberFormat="0" applyFill="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51" fillId="7" borderId="543" applyNumberFormat="0" applyAlignment="0" applyProtection="0">
      <alignment vertical="center"/>
    </xf>
    <xf numFmtId="0" fontId="48" fillId="0" borderId="546" applyNumberFormat="0" applyFill="0" applyAlignment="0" applyProtection="0">
      <alignment vertical="center"/>
    </xf>
    <xf numFmtId="0" fontId="51" fillId="7" borderId="543" applyNumberFormat="0" applyAlignment="0" applyProtection="0">
      <alignment vertical="center"/>
    </xf>
    <xf numFmtId="0" fontId="44" fillId="23" borderId="543" applyNumberFormat="0" applyAlignment="0" applyProtection="0">
      <alignment vertical="center"/>
    </xf>
    <xf numFmtId="0" fontId="220" fillId="0" borderId="546" applyNumberFormat="0" applyFill="0" applyAlignment="0" applyProtection="0"/>
    <xf numFmtId="0" fontId="48" fillId="0" borderId="546" applyNumberFormat="0" applyFill="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20" fillId="0" borderId="546" applyNumberFormat="0" applyFill="0" applyAlignment="0" applyProtection="0"/>
    <xf numFmtId="0" fontId="51" fillId="7" borderId="543" applyNumberFormat="0" applyAlignment="0" applyProtection="0">
      <alignment vertical="center"/>
    </xf>
    <xf numFmtId="0" fontId="38" fillId="73" borderId="544" applyNumberFormat="0" applyAlignment="0" applyProtection="0"/>
    <xf numFmtId="0" fontId="218" fillId="33" borderId="545" applyNumberFormat="0" applyAlignment="0" applyProtection="0"/>
    <xf numFmtId="0" fontId="220" fillId="0" borderId="546" applyNumberFormat="0" applyFill="0" applyAlignment="0" applyProtection="0"/>
    <xf numFmtId="0" fontId="218" fillId="33" borderId="545"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8" fillId="58" borderId="543"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03" fillId="33" borderId="543" applyNumberFormat="0" applyAlignment="0" applyProtection="0"/>
    <xf numFmtId="0" fontId="220" fillId="0" borderId="546" applyNumberFormat="0" applyFill="0" applyAlignment="0" applyProtection="0"/>
    <xf numFmtId="0" fontId="51" fillId="7" borderId="543" applyNumberFormat="0" applyAlignment="0" applyProtection="0">
      <alignment vertical="center"/>
    </xf>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203" fillId="33" borderId="543" applyNumberFormat="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38" fillId="73" borderId="544"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38" fillId="73" borderId="544"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18" fillId="33" borderId="545" applyNumberFormat="0" applyAlignment="0" applyProtection="0"/>
    <xf numFmtId="0" fontId="220" fillId="0" borderId="546" applyNumberFormat="0" applyFill="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220" fillId="0" borderId="546" applyNumberFormat="0" applyFill="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03" fillId="33"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51" fillId="7"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208" fillId="58" borderId="543" applyNumberFormat="0" applyAlignment="0" applyProtection="0"/>
    <xf numFmtId="0" fontId="208" fillId="58" borderId="543"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49" fillId="23" borderId="545" applyNumberFormat="0" applyAlignment="0" applyProtection="0">
      <alignment vertical="center"/>
    </xf>
    <xf numFmtId="0" fontId="48" fillId="0" borderId="546" applyNumberFormat="0" applyFill="0" applyAlignment="0" applyProtection="0">
      <alignment vertical="center"/>
    </xf>
    <xf numFmtId="0" fontId="44" fillId="23" borderId="543" applyNumberFormat="0" applyAlignment="0" applyProtection="0">
      <alignment vertical="center"/>
    </xf>
    <xf numFmtId="0" fontId="17" fillId="22" borderId="544" applyNumberFormat="0" applyFont="0" applyAlignment="0" applyProtection="0">
      <alignment vertical="center"/>
    </xf>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49" fillId="23" borderId="545" applyNumberFormat="0" applyAlignment="0" applyProtection="0">
      <alignment vertical="center"/>
    </xf>
    <xf numFmtId="0" fontId="17" fillId="22" borderId="544" applyNumberFormat="0" applyFont="0" applyAlignment="0" applyProtection="0">
      <alignment vertical="center"/>
    </xf>
    <xf numFmtId="0" fontId="48" fillId="0" borderId="546" applyNumberFormat="0" applyFill="0" applyAlignment="0" applyProtection="0">
      <alignment vertical="center"/>
    </xf>
    <xf numFmtId="0" fontId="203" fillId="33" borderId="543" applyNumberFormat="0" applyAlignment="0" applyProtection="0"/>
    <xf numFmtId="0" fontId="49" fillId="23" borderId="545" applyNumberFormat="0" applyAlignment="0" applyProtection="0">
      <alignment vertical="center"/>
    </xf>
    <xf numFmtId="0" fontId="17" fillId="22" borderId="544" applyNumberFormat="0" applyFon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49" fillId="23" borderId="545" applyNumberFormat="0" applyAlignment="0" applyProtection="0">
      <alignment vertical="center"/>
    </xf>
    <xf numFmtId="0" fontId="48" fillId="0" borderId="546" applyNumberFormat="0" applyFill="0" applyAlignment="0" applyProtection="0">
      <alignment vertical="center"/>
    </xf>
    <xf numFmtId="0" fontId="208" fillId="58" borderId="543" applyNumberFormat="0" applyAlignment="0" applyProtection="0"/>
    <xf numFmtId="0" fontId="218" fillId="33" borderId="545" applyNumberFormat="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18" fillId="33" borderId="545" applyNumberFormat="0" applyAlignment="0" applyProtection="0"/>
    <xf numFmtId="0" fontId="220" fillId="0" borderId="546" applyNumberFormat="0" applyFill="0" applyAlignment="0" applyProtection="0"/>
    <xf numFmtId="0" fontId="44" fillId="23" borderId="543" applyNumberFormat="0" applyAlignment="0" applyProtection="0">
      <alignment vertical="center"/>
    </xf>
    <xf numFmtId="0" fontId="17" fillId="22" borderId="544" applyNumberFormat="0" applyFont="0" applyAlignment="0" applyProtection="0">
      <alignment vertical="center"/>
    </xf>
    <xf numFmtId="0" fontId="51" fillId="7" borderId="543" applyNumberFormat="0" applyAlignment="0" applyProtection="0">
      <alignment vertical="center"/>
    </xf>
    <xf numFmtId="0" fontId="44" fillId="23" borderId="543" applyNumberFormat="0" applyAlignment="0" applyProtection="0">
      <alignment vertical="center"/>
    </xf>
    <xf numFmtId="0" fontId="49" fillId="23" borderId="545" applyNumberFormat="0" applyAlignment="0" applyProtection="0">
      <alignment vertical="center"/>
    </xf>
    <xf numFmtId="0" fontId="17" fillId="22" borderId="544" applyNumberFormat="0" applyFont="0" applyAlignment="0" applyProtection="0">
      <alignment vertical="center"/>
    </xf>
    <xf numFmtId="0" fontId="51" fillId="7" borderId="543" applyNumberFormat="0" applyAlignment="0" applyProtection="0">
      <alignment vertical="center"/>
    </xf>
    <xf numFmtId="0" fontId="44" fillId="23"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218" fillId="33" borderId="545" applyNumberFormat="0" applyAlignment="0" applyProtection="0"/>
    <xf numFmtId="0" fontId="220" fillId="0" borderId="546" applyNumberFormat="0" applyFill="0" applyAlignment="0" applyProtection="0"/>
    <xf numFmtId="0" fontId="38" fillId="73" borderId="5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8" fillId="73" borderId="544" applyNumberFormat="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38" fillId="73" borderId="544"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3" fillId="33"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208" fillId="58" borderId="543"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20" fillId="0" borderId="546" applyNumberFormat="0" applyFill="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51" fillId="7" borderId="543" applyNumberFormat="0" applyAlignment="0" applyProtection="0">
      <alignment vertical="center"/>
    </xf>
    <xf numFmtId="0" fontId="38" fillId="73" borderId="544" applyNumberFormat="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08" fillId="58" borderId="543" applyNumberFormat="0" applyAlignment="0" applyProtection="0"/>
    <xf numFmtId="0" fontId="208" fillId="58" borderId="543" applyNumberFormat="0" applyAlignment="0" applyProtection="0"/>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38" fillId="73" borderId="544" applyNumberFormat="0" applyAlignment="0" applyProtection="0"/>
    <xf numFmtId="0" fontId="220" fillId="0" borderId="546" applyNumberFormat="0" applyFill="0" applyAlignment="0" applyProtection="0"/>
    <xf numFmtId="0" fontId="220" fillId="0" borderId="546" applyNumberFormat="0" applyFill="0" applyAlignment="0" applyProtection="0"/>
    <xf numFmtId="0" fontId="38" fillId="73" borderId="544"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218" fillId="33" borderId="545"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220" fillId="0" borderId="546" applyNumberFormat="0" applyFill="0" applyAlignment="0" applyProtection="0"/>
    <xf numFmtId="0" fontId="220" fillId="0" borderId="546" applyNumberFormat="0" applyFill="0" applyAlignment="0" applyProtection="0"/>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208" fillId="58" borderId="543" applyNumberFormat="0" applyAlignment="0" applyProtection="0"/>
    <xf numFmtId="0" fontId="208" fillId="58" borderId="543" applyNumberFormat="0" applyAlignment="0" applyProtection="0"/>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17" fillId="22" borderId="544" applyNumberFormat="0" applyFont="0" applyAlignment="0" applyProtection="0">
      <alignment vertical="center"/>
    </xf>
    <xf numFmtId="0" fontId="44" fillId="23" borderId="543" applyNumberFormat="0" applyAlignment="0" applyProtection="0">
      <alignment vertical="center"/>
    </xf>
    <xf numFmtId="0" fontId="48" fillId="0" borderId="546" applyNumberFormat="0" applyFill="0" applyAlignment="0" applyProtection="0">
      <alignment vertical="center"/>
    </xf>
    <xf numFmtId="0" fontId="49" fillId="23" borderId="545" applyNumberFormat="0" applyAlignment="0" applyProtection="0">
      <alignment vertical="center"/>
    </xf>
    <xf numFmtId="0" fontId="51" fillId="7" borderId="543" applyNumberFormat="0" applyAlignment="0" applyProtection="0">
      <alignment vertical="center"/>
    </xf>
    <xf numFmtId="0" fontId="44" fillId="23" borderId="543" applyNumberFormat="0" applyAlignment="0" applyProtection="0">
      <alignment vertical="center"/>
    </xf>
    <xf numFmtId="0" fontId="51" fillId="7" borderId="543" applyNumberFormat="0" applyAlignment="0" applyProtection="0">
      <alignment vertical="center"/>
    </xf>
    <xf numFmtId="0" fontId="16" fillId="2" borderId="0" applyNumberFormat="0" applyBorder="0" applyAlignment="0" applyProtection="0">
      <alignment vertical="center"/>
    </xf>
    <xf numFmtId="0" fontId="16" fillId="3" borderId="0" applyNumberFormat="0" applyBorder="0" applyAlignment="0" applyProtection="0">
      <alignment vertical="center"/>
    </xf>
    <xf numFmtId="0" fontId="16" fillId="4" borderId="0" applyNumberFormat="0" applyBorder="0" applyAlignment="0" applyProtection="0">
      <alignment vertical="center"/>
    </xf>
    <xf numFmtId="0" fontId="16" fillId="5" borderId="0" applyNumberFormat="0" applyBorder="0" applyAlignment="0" applyProtection="0">
      <alignment vertical="center"/>
    </xf>
    <xf numFmtId="0" fontId="16" fillId="6" borderId="0" applyNumberFormat="0" applyBorder="0" applyAlignment="0" applyProtection="0">
      <alignment vertical="center"/>
    </xf>
    <xf numFmtId="0" fontId="16" fillId="7" borderId="0" applyNumberFormat="0" applyBorder="0" applyAlignment="0" applyProtection="0">
      <alignment vertical="center"/>
    </xf>
    <xf numFmtId="0" fontId="16" fillId="8"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5" borderId="0" applyNumberFormat="0" applyBorder="0" applyAlignment="0" applyProtection="0">
      <alignment vertical="center"/>
    </xf>
    <xf numFmtId="0" fontId="16" fillId="8" borderId="0" applyNumberFormat="0" applyBorder="0" applyAlignment="0" applyProtection="0">
      <alignment vertical="center"/>
    </xf>
    <xf numFmtId="0" fontId="16" fillId="11" borderId="0" applyNumberFormat="0" applyBorder="0" applyAlignment="0" applyProtection="0">
      <alignment vertical="center"/>
    </xf>
    <xf numFmtId="0" fontId="37" fillId="12" borderId="0" applyNumberFormat="0" applyBorder="0" applyAlignment="0" applyProtection="0">
      <alignment vertical="center"/>
    </xf>
    <xf numFmtId="0" fontId="37" fillId="9" borderId="0" applyNumberFormat="0" applyBorder="0" applyAlignment="0" applyProtection="0">
      <alignment vertical="center"/>
    </xf>
    <xf numFmtId="0" fontId="37" fillId="10"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7" fillId="19" borderId="0" applyNumberFormat="0" applyBorder="0" applyAlignment="0" applyProtection="0">
      <alignment vertical="center"/>
    </xf>
    <xf numFmtId="0" fontId="39" fillId="0" borderId="0" applyNumberFormat="0" applyFill="0" applyBorder="0" applyAlignment="0" applyProtection="0">
      <alignment vertical="center"/>
    </xf>
    <xf numFmtId="0" fontId="40" fillId="20" borderId="1" applyNumberFormat="0" applyAlignment="0" applyProtection="0">
      <alignment vertical="center"/>
    </xf>
    <xf numFmtId="0" fontId="41" fillId="21" borderId="0" applyNumberFormat="0" applyBorder="0" applyAlignment="0" applyProtection="0">
      <alignment vertical="center"/>
    </xf>
    <xf numFmtId="0" fontId="22" fillId="0" borderId="0" applyNumberFormat="0" applyFill="0" applyBorder="0" applyAlignment="0" applyProtection="0">
      <alignment vertical="top"/>
      <protection locked="0"/>
    </xf>
    <xf numFmtId="0" fontId="17" fillId="22" borderId="547" applyNumberFormat="0" applyFont="0" applyAlignment="0" applyProtection="0">
      <alignment vertical="center"/>
    </xf>
    <xf numFmtId="0" fontId="42" fillId="0" borderId="3" applyNumberFormat="0" applyFill="0" applyAlignment="0" applyProtection="0">
      <alignment vertical="center"/>
    </xf>
    <xf numFmtId="0" fontId="43" fillId="3" borderId="0" applyNumberFormat="0" applyBorder="0" applyAlignment="0" applyProtection="0">
      <alignment vertical="center"/>
    </xf>
    <xf numFmtId="0" fontId="44" fillId="23" borderId="548" applyNumberFormat="0" applyAlignment="0" applyProtection="0">
      <alignment vertical="center"/>
    </xf>
    <xf numFmtId="0" fontId="35" fillId="0" borderId="0" applyNumberFormat="0" applyFill="0" applyBorder="0" applyAlignment="0" applyProtection="0">
      <alignment vertical="center"/>
    </xf>
    <xf numFmtId="0" fontId="45" fillId="0" borderId="5" applyNumberFormat="0" applyFill="0" applyAlignment="0" applyProtection="0">
      <alignment vertical="center"/>
    </xf>
    <xf numFmtId="0" fontId="46" fillId="0" borderId="6" applyNumberFormat="0" applyFill="0" applyAlignment="0" applyProtection="0">
      <alignment vertical="center"/>
    </xf>
    <xf numFmtId="0" fontId="47" fillId="0" borderId="7" applyNumberFormat="0" applyFill="0" applyAlignment="0" applyProtection="0">
      <alignment vertical="center"/>
    </xf>
    <xf numFmtId="0" fontId="47" fillId="0" borderId="0" applyNumberFormat="0" applyFill="0" applyBorder="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0" fillId="0" borderId="0" applyNumberFormat="0" applyFill="0" applyBorder="0" applyAlignment="0" applyProtection="0">
      <alignment vertical="center"/>
    </xf>
    <xf numFmtId="0" fontId="51" fillId="7" borderId="548" applyNumberFormat="0" applyAlignment="0" applyProtection="0">
      <alignment vertical="center"/>
    </xf>
    <xf numFmtId="0" fontId="53" fillId="4" borderId="0" applyNumberFormat="0" applyBorder="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5" fillId="0" borderId="0" applyNumberFormat="0" applyFill="0" applyBorder="0" applyAlignment="0" applyProtection="0"/>
    <xf numFmtId="0" fontId="208" fillId="58" borderId="548" applyNumberFormat="0" applyAlignment="0" applyProtection="0"/>
    <xf numFmtId="0" fontId="208" fillId="58" borderId="548" applyNumberFormat="0" applyAlignment="0" applyProtection="0"/>
    <xf numFmtId="0" fontId="198" fillId="0" borderId="0"/>
    <xf numFmtId="0" fontId="38" fillId="0" borderId="0"/>
    <xf numFmtId="0" fontId="38"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38" fillId="0" borderId="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48" fillId="0" borderId="549" applyNumberFormat="0" applyFill="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48" fillId="0" borderId="549" applyNumberFormat="0" applyFill="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48" fillId="0" borderId="549" applyNumberFormat="0" applyFill="0" applyAlignment="0" applyProtection="0">
      <alignment vertical="center"/>
    </xf>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44" fillId="23" borderId="548"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49" fillId="23" borderId="550"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48" fillId="0" borderId="549" applyNumberFormat="0" applyFill="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48" fillId="0" borderId="549" applyNumberFormat="0" applyFill="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48" fillId="0" borderId="549" applyNumberFormat="0" applyFill="0" applyAlignment="0" applyProtection="0">
      <alignment vertical="center"/>
    </xf>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44" fillId="23" borderId="548"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49" fillId="23" borderId="550"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4" fillId="23"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49" fillId="23" borderId="550"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51" fillId="7" borderId="548" applyNumberFormat="0" applyAlignment="0" applyProtection="0">
      <alignment vertical="center"/>
    </xf>
    <xf numFmtId="0" fontId="48" fillId="0" borderId="549" applyNumberFormat="0" applyFill="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48" fillId="0" borderId="549" applyNumberFormat="0" applyFill="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03" fillId="33" borderId="548"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38" fillId="73" borderId="547"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38" fillId="73" borderId="547"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220" fillId="0" borderId="549" applyNumberFormat="0" applyFill="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03" fillId="33"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208" fillId="58" borderId="548" applyNumberFormat="0" applyAlignment="0" applyProtection="0"/>
    <xf numFmtId="0" fontId="208" fillId="58" borderId="548"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49" fillId="23" borderId="550" applyNumberFormat="0" applyAlignment="0" applyProtection="0">
      <alignment vertical="center"/>
    </xf>
    <xf numFmtId="0" fontId="48" fillId="0" borderId="549" applyNumberFormat="0" applyFill="0" applyAlignment="0" applyProtection="0">
      <alignment vertical="center"/>
    </xf>
    <xf numFmtId="0" fontId="44" fillId="23" borderId="548"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48" fillId="0" borderId="549" applyNumberFormat="0" applyFill="0" applyAlignment="0" applyProtection="0">
      <alignment vertical="center"/>
    </xf>
    <xf numFmtId="0" fontId="203" fillId="33" borderId="548" applyNumberFormat="0" applyAlignment="0" applyProtection="0"/>
    <xf numFmtId="0" fontId="49" fillId="23" borderId="550" applyNumberFormat="0" applyAlignment="0" applyProtection="0">
      <alignment vertical="center"/>
    </xf>
    <xf numFmtId="0" fontId="17" fillId="22" borderId="547" applyNumberFormat="0" applyFon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49" fillId="23" borderId="550" applyNumberFormat="0" applyAlignment="0" applyProtection="0">
      <alignment vertical="center"/>
    </xf>
    <xf numFmtId="0" fontId="48" fillId="0" borderId="549" applyNumberFormat="0" applyFill="0" applyAlignment="0" applyProtection="0">
      <alignment vertical="center"/>
    </xf>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18" fillId="33" borderId="550" applyNumberFormat="0" applyAlignment="0" applyProtection="0"/>
    <xf numFmtId="0" fontId="220" fillId="0" borderId="549" applyNumberFormat="0" applyFill="0" applyAlignment="0" applyProtection="0"/>
    <xf numFmtId="0" fontId="44" fillId="23" borderId="548"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49" fillId="23" borderId="550" applyNumberFormat="0" applyAlignment="0" applyProtection="0">
      <alignment vertical="center"/>
    </xf>
    <xf numFmtId="0" fontId="17" fillId="22" borderId="547" applyNumberFormat="0" applyFon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18" fillId="33" borderId="550" applyNumberFormat="0" applyAlignment="0" applyProtection="0"/>
    <xf numFmtId="0" fontId="220" fillId="0" borderId="549" applyNumberFormat="0" applyFill="0" applyAlignment="0" applyProtection="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8" fillId="73" borderId="547"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38" fillId="73" borderId="547"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3" fillId="33"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208" fillId="58" borderId="548"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20" fillId="0" borderId="549" applyNumberFormat="0" applyFill="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51" fillId="7" borderId="548" applyNumberFormat="0" applyAlignment="0" applyProtection="0">
      <alignment vertical="center"/>
    </xf>
    <xf numFmtId="0" fontId="38" fillId="73" borderId="547" applyNumberFormat="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08" fillId="58" borderId="548" applyNumberFormat="0" applyAlignment="0" applyProtection="0"/>
    <xf numFmtId="0" fontId="208" fillId="58" borderId="548" applyNumberFormat="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38" fillId="73" borderId="547" applyNumberFormat="0" applyAlignment="0" applyProtection="0"/>
    <xf numFmtId="0" fontId="220" fillId="0" borderId="549" applyNumberFormat="0" applyFill="0" applyAlignment="0" applyProtection="0"/>
    <xf numFmtId="0" fontId="220" fillId="0" borderId="549" applyNumberFormat="0" applyFill="0" applyAlignment="0" applyProtection="0"/>
    <xf numFmtId="0" fontId="38" fillId="73" borderId="547"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218" fillId="33" borderId="550"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220" fillId="0" borderId="549" applyNumberFormat="0" applyFill="0" applyAlignment="0" applyProtection="0"/>
    <xf numFmtId="0" fontId="220" fillId="0" borderId="549" applyNumberFormat="0" applyFill="0" applyAlignment="0" applyProtection="0"/>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208" fillId="58" borderId="548" applyNumberFormat="0" applyAlignment="0" applyProtection="0"/>
    <xf numFmtId="0" fontId="208" fillId="58" borderId="548" applyNumberFormat="0" applyAlignment="0" applyProtection="0"/>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17" fillId="22" borderId="547" applyNumberFormat="0" applyFont="0" applyAlignment="0" applyProtection="0">
      <alignment vertical="center"/>
    </xf>
    <xf numFmtId="0" fontId="44" fillId="23" borderId="548" applyNumberFormat="0" applyAlignment="0" applyProtection="0">
      <alignment vertical="center"/>
    </xf>
    <xf numFmtId="0" fontId="48" fillId="0" borderId="549" applyNumberFormat="0" applyFill="0" applyAlignment="0" applyProtection="0">
      <alignment vertical="center"/>
    </xf>
    <xf numFmtId="0" fontId="49" fillId="23" borderId="550" applyNumberFormat="0" applyAlignment="0" applyProtection="0">
      <alignment vertical="center"/>
    </xf>
    <xf numFmtId="0" fontId="51" fillId="7" borderId="548" applyNumberFormat="0" applyAlignment="0" applyProtection="0">
      <alignment vertical="center"/>
    </xf>
    <xf numFmtId="0" fontId="44" fillId="23" borderId="548" applyNumberFormat="0" applyAlignment="0" applyProtection="0">
      <alignment vertical="center"/>
    </xf>
    <xf numFmtId="0" fontId="51" fillId="7" borderId="548" applyNumberFormat="0" applyAlignment="0" applyProtection="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412">
    <xf numFmtId="0" fontId="0" fillId="0" borderId="0" xfId="0"/>
    <xf numFmtId="0" fontId="17" fillId="0" borderId="0" xfId="0" applyFont="1" applyAlignment="1">
      <alignment vertical="center"/>
    </xf>
    <xf numFmtId="0" fontId="20" fillId="0" borderId="0" xfId="0" applyFont="1" applyAlignment="1">
      <alignment vertical="center"/>
    </xf>
    <xf numFmtId="0" fontId="19" fillId="0" borderId="0" xfId="0" applyFont="1" applyBorder="1" applyAlignment="1">
      <alignment horizontal="center" vertical="center"/>
    </xf>
    <xf numFmtId="0" fontId="17" fillId="0" borderId="0" xfId="0" applyFont="1" applyBorder="1" applyAlignment="1">
      <alignment vertical="center"/>
    </xf>
    <xf numFmtId="0" fontId="23" fillId="0" borderId="0" xfId="0" applyFont="1" applyFill="1" applyBorder="1" applyAlignment="1">
      <alignment vertical="center"/>
    </xf>
    <xf numFmtId="0" fontId="19" fillId="0" borderId="0" xfId="0" applyFont="1" applyBorder="1" applyAlignment="1">
      <alignment vertical="center"/>
    </xf>
    <xf numFmtId="14" fontId="17" fillId="0" borderId="0" xfId="0" applyNumberFormat="1" applyFont="1" applyAlignment="1">
      <alignment vertical="center"/>
    </xf>
    <xf numFmtId="0" fontId="17" fillId="0" borderId="0" xfId="0" applyFont="1" applyFill="1" applyAlignment="1">
      <alignment vertical="center"/>
    </xf>
    <xf numFmtId="14" fontId="17" fillId="0" borderId="0" xfId="0" applyNumberFormat="1" applyFont="1" applyAlignment="1">
      <alignment vertical="center"/>
    </xf>
    <xf numFmtId="0" fontId="21" fillId="0" borderId="0" xfId="0" applyFont="1" applyBorder="1" applyAlignment="1">
      <alignment horizontal="left" vertical="center"/>
    </xf>
    <xf numFmtId="0" fontId="17" fillId="0" borderId="0" xfId="0" applyFont="1"/>
    <xf numFmtId="0" fontId="26" fillId="0" borderId="0" xfId="0" applyFont="1"/>
    <xf numFmtId="0" fontId="27" fillId="0" borderId="0" xfId="0" applyFont="1" applyBorder="1" applyAlignment="1">
      <alignment horizontal="center" vertical="center"/>
    </xf>
    <xf numFmtId="0" fontId="27" fillId="0" borderId="0" xfId="0" applyFont="1" applyBorder="1" applyAlignment="1">
      <alignment horizontal="left" vertical="center"/>
    </xf>
    <xf numFmtId="0" fontId="17" fillId="0" borderId="0" xfId="0" applyFont="1" applyAlignment="1">
      <alignment horizontal="left" vertical="center"/>
    </xf>
    <xf numFmtId="0" fontId="27" fillId="0" borderId="0" xfId="0" applyFont="1"/>
    <xf numFmtId="0" fontId="27" fillId="0" borderId="0" xfId="0" applyFont="1" applyAlignment="1">
      <alignment horizontal="center" vertical="center"/>
    </xf>
    <xf numFmtId="0" fontId="27" fillId="0" borderId="0" xfId="0" applyFont="1" applyBorder="1"/>
    <xf numFmtId="179" fontId="27" fillId="0" borderId="0" xfId="0" applyNumberFormat="1" applyFont="1" applyBorder="1" applyAlignment="1">
      <alignment horizontal="center" vertical="center"/>
    </xf>
    <xf numFmtId="0" fontId="25" fillId="0" borderId="0" xfId="0" applyFont="1" applyAlignment="1">
      <alignment vertical="center"/>
    </xf>
    <xf numFmtId="0" fontId="27" fillId="0" borderId="0" xfId="0" applyFont="1" applyAlignment="1">
      <alignment vertical="center"/>
    </xf>
    <xf numFmtId="14" fontId="25" fillId="0" borderId="0" xfId="0" applyNumberFormat="1" applyFont="1" applyAlignment="1">
      <alignment vertical="center"/>
    </xf>
    <xf numFmtId="0" fontId="25" fillId="0" borderId="0" xfId="0" applyFont="1" applyBorder="1" applyAlignment="1">
      <alignment horizontal="left" vertical="center"/>
    </xf>
    <xf numFmtId="0" fontId="31" fillId="0" borderId="0" xfId="0" applyFont="1"/>
    <xf numFmtId="0" fontId="24" fillId="0" borderId="0" xfId="0" applyFont="1"/>
    <xf numFmtId="0" fontId="25" fillId="0" borderId="0" xfId="0" applyFont="1" applyBorder="1"/>
    <xf numFmtId="0" fontId="25" fillId="24" borderId="10" xfId="0" applyFont="1" applyFill="1" applyBorder="1" applyAlignment="1">
      <alignment horizontal="center" vertical="center" shrinkToFit="1"/>
    </xf>
    <xf numFmtId="0" fontId="27" fillId="0" borderId="0" xfId="0" applyFont="1" applyBorder="1" applyAlignment="1">
      <alignment vertical="center"/>
    </xf>
    <xf numFmtId="14" fontId="27" fillId="0" borderId="0" xfId="0" applyNumberFormat="1" applyFont="1" applyAlignment="1">
      <alignment vertical="center"/>
    </xf>
    <xf numFmtId="0" fontId="25" fillId="24" borderId="11" xfId="0" applyFont="1" applyFill="1" applyBorder="1" applyAlignment="1">
      <alignment horizontal="center" vertical="center" shrinkToFit="1"/>
    </xf>
    <xf numFmtId="0" fontId="25" fillId="24" borderId="11" xfId="0" applyFont="1" applyFill="1" applyBorder="1" applyAlignment="1">
      <alignment horizontal="center" vertical="center" wrapText="1"/>
    </xf>
    <xf numFmtId="0" fontId="19" fillId="0" borderId="0" xfId="0" applyFont="1" applyBorder="1"/>
    <xf numFmtId="0" fontId="30" fillId="0" borderId="0" xfId="0" applyFont="1"/>
    <xf numFmtId="0" fontId="0" fillId="0" borderId="0" xfId="0" applyFill="1"/>
    <xf numFmtId="0" fontId="19" fillId="0" borderId="0" xfId="0" applyFont="1" applyAlignment="1">
      <alignment vertical="center"/>
    </xf>
    <xf numFmtId="0" fontId="25" fillId="0" borderId="0" xfId="0" applyFont="1" applyBorder="1" applyAlignment="1">
      <alignment horizontal="center" vertical="center"/>
    </xf>
    <xf numFmtId="0" fontId="27" fillId="0" borderId="0" xfId="0" applyFont="1" applyAlignment="1"/>
    <xf numFmtId="14" fontId="29" fillId="0" borderId="0" xfId="0" applyNumberFormat="1" applyFont="1" applyBorder="1" applyAlignment="1">
      <alignment horizontal="center" vertical="center"/>
    </xf>
    <xf numFmtId="0" fontId="27" fillId="0" borderId="0" xfId="0" applyFont="1" applyBorder="1" applyAlignment="1">
      <alignment horizontal="left" vertical="center" shrinkToFit="1"/>
    </xf>
    <xf numFmtId="0" fontId="0" fillId="0" borderId="0" xfId="0" applyBorder="1" applyAlignment="1">
      <alignment vertical="center" shrinkToFit="1"/>
    </xf>
    <xf numFmtId="0" fontId="24" fillId="0" borderId="0" xfId="0" applyFont="1" applyAlignment="1">
      <alignment vertical="center"/>
    </xf>
    <xf numFmtId="0" fontId="24" fillId="0" borderId="0" xfId="0" applyFont="1" applyFill="1" applyAlignment="1">
      <alignment vertical="center"/>
    </xf>
    <xf numFmtId="0" fontId="33" fillId="0" borderId="0" xfId="0" applyFont="1" applyAlignment="1">
      <alignment vertical="center"/>
    </xf>
    <xf numFmtId="0" fontId="32" fillId="0" borderId="0" xfId="0" applyFont="1" applyFill="1" applyBorder="1" applyAlignment="1">
      <alignment horizontal="center" vertical="center" shrinkToFit="1"/>
    </xf>
    <xf numFmtId="0" fontId="28" fillId="0" borderId="0" xfId="0" applyFont="1" applyFill="1" applyBorder="1" applyAlignment="1">
      <alignment horizontal="center" vertical="center"/>
    </xf>
    <xf numFmtId="14" fontId="19" fillId="0" borderId="0" xfId="0" applyNumberFormat="1" applyFont="1" applyAlignment="1">
      <alignment vertical="center"/>
    </xf>
    <xf numFmtId="0" fontId="25" fillId="24" borderId="14" xfId="0" applyFont="1" applyFill="1" applyBorder="1" applyAlignment="1">
      <alignment horizontal="center" vertical="center" wrapText="1"/>
    </xf>
    <xf numFmtId="0" fontId="25" fillId="24" borderId="15" xfId="0" applyFont="1" applyFill="1" applyBorder="1" applyAlignment="1">
      <alignment horizontal="center" vertical="center" shrinkToFit="1"/>
    </xf>
    <xf numFmtId="0" fontId="25" fillId="24" borderId="13" xfId="0" applyFont="1" applyFill="1" applyBorder="1" applyAlignment="1">
      <alignment horizontal="center" vertical="center" shrinkToFit="1"/>
    </xf>
    <xf numFmtId="0" fontId="25" fillId="24" borderId="14" xfId="0" applyFont="1" applyFill="1" applyBorder="1" applyAlignment="1">
      <alignment horizontal="center" vertical="center" shrinkToFit="1"/>
    </xf>
    <xf numFmtId="0" fontId="25" fillId="0" borderId="0" xfId="0" applyFont="1" applyBorder="1" applyAlignment="1"/>
    <xf numFmtId="0" fontId="34" fillId="0" borderId="0" xfId="41" applyFont="1" applyAlignment="1" applyProtection="1">
      <alignment vertical="center"/>
    </xf>
    <xf numFmtId="0" fontId="27" fillId="0" borderId="0" xfId="0" applyFont="1" applyAlignment="1">
      <alignment shrinkToFit="1"/>
    </xf>
    <xf numFmtId="0" fontId="27" fillId="0" borderId="0" xfId="0" applyFont="1" applyBorder="1" applyAlignment="1">
      <alignment vertical="center" shrinkToFit="1"/>
    </xf>
    <xf numFmtId="0" fontId="25" fillId="25" borderId="0" xfId="0" applyFont="1" applyFill="1"/>
    <xf numFmtId="0" fontId="27" fillId="25" borderId="0" xfId="0" applyFont="1" applyFill="1"/>
    <xf numFmtId="0" fontId="27" fillId="25" borderId="0" xfId="0" applyFont="1" applyFill="1" applyAlignment="1">
      <alignment horizontal="center" vertical="center"/>
    </xf>
    <xf numFmtId="0" fontId="27" fillId="25" borderId="0" xfId="0" applyFont="1" applyFill="1" applyBorder="1" applyAlignment="1">
      <alignment horizontal="center" vertical="center"/>
    </xf>
    <xf numFmtId="0" fontId="17" fillId="25" borderId="0" xfId="0" applyFont="1" applyFill="1"/>
    <xf numFmtId="0" fontId="17" fillId="25" borderId="0" xfId="0" applyFont="1" applyFill="1" applyAlignment="1">
      <alignment vertical="center"/>
    </xf>
    <xf numFmtId="0" fontId="20" fillId="25" borderId="0" xfId="0" applyFont="1" applyFill="1" applyAlignment="1">
      <alignment vertical="center"/>
    </xf>
    <xf numFmtId="0" fontId="33" fillId="25" borderId="0" xfId="0" applyFont="1" applyFill="1" applyAlignment="1">
      <alignment vertical="center"/>
    </xf>
    <xf numFmtId="0" fontId="24" fillId="25" borderId="0" xfId="0" applyFont="1" applyFill="1" applyAlignment="1">
      <alignment vertical="center"/>
    </xf>
    <xf numFmtId="0" fontId="23" fillId="25" borderId="0" xfId="0" applyFont="1" applyFill="1" applyBorder="1" applyAlignment="1">
      <alignment vertical="center"/>
    </xf>
    <xf numFmtId="0" fontId="19" fillId="25" borderId="0" xfId="0" applyFont="1" applyFill="1" applyBorder="1" applyAlignment="1">
      <alignment vertical="center"/>
    </xf>
    <xf numFmtId="0" fontId="19" fillId="25" borderId="0" xfId="0" applyFont="1" applyFill="1" applyBorder="1" applyAlignment="1">
      <alignment horizontal="center" vertical="center"/>
    </xf>
    <xf numFmtId="0" fontId="17" fillId="25" borderId="0" xfId="0" applyFont="1" applyFill="1" applyBorder="1" applyAlignment="1">
      <alignment vertical="center"/>
    </xf>
    <xf numFmtId="0" fontId="27" fillId="25" borderId="0" xfId="0" applyFont="1" applyFill="1" applyBorder="1" applyAlignment="1">
      <alignment horizontal="left" vertical="center"/>
    </xf>
    <xf numFmtId="0" fontId="27" fillId="25" borderId="0" xfId="0" applyFont="1" applyFill="1" applyAlignment="1">
      <alignment shrinkToFit="1"/>
    </xf>
    <xf numFmtId="0" fontId="17" fillId="0" borderId="0" xfId="0" applyFont="1" applyBorder="1" applyAlignment="1">
      <alignment horizontal="left" vertical="center"/>
    </xf>
    <xf numFmtId="0" fontId="17" fillId="0" borderId="0" xfId="0" applyFont="1" applyFill="1" applyBorder="1" applyAlignment="1">
      <alignment vertical="center"/>
    </xf>
    <xf numFmtId="0" fontId="17" fillId="0" borderId="0" xfId="0" applyFont="1" applyAlignment="1"/>
    <xf numFmtId="0" fontId="54" fillId="0" borderId="0" xfId="56" applyFont="1">
      <alignment vertical="center"/>
    </xf>
    <xf numFmtId="0" fontId="61" fillId="26" borderId="0" xfId="56" applyFont="1" applyFill="1" applyBorder="1" applyAlignment="1">
      <alignment vertical="center"/>
    </xf>
    <xf numFmtId="0" fontId="54" fillId="26" borderId="0" xfId="56" applyFont="1" applyFill="1" applyBorder="1" applyAlignment="1">
      <alignment vertical="center"/>
    </xf>
    <xf numFmtId="0" fontId="54" fillId="0" borderId="0" xfId="56" applyFont="1" applyFill="1">
      <alignment vertical="center"/>
    </xf>
    <xf numFmtId="0" fontId="58" fillId="0" borderId="0" xfId="56" applyFont="1" applyFill="1" applyBorder="1" applyAlignment="1">
      <alignment horizontal="center" vertical="center"/>
    </xf>
    <xf numFmtId="0" fontId="64" fillId="0" borderId="0" xfId="56" applyFont="1" applyFill="1" applyBorder="1" applyAlignment="1">
      <alignment horizontal="left" vertical="center"/>
    </xf>
    <xf numFmtId="0" fontId="65" fillId="0" borderId="0" xfId="56" applyFont="1" applyFill="1">
      <alignment vertical="center"/>
    </xf>
    <xf numFmtId="0" fontId="66" fillId="0" borderId="0" xfId="56" applyFont="1" applyFill="1" applyBorder="1" applyAlignment="1">
      <alignment horizontal="center" vertical="center"/>
    </xf>
    <xf numFmtId="0" fontId="66" fillId="0" borderId="0" xfId="56" applyFont="1" applyFill="1" applyBorder="1" applyAlignment="1">
      <alignment horizontal="right" vertical="center"/>
    </xf>
    <xf numFmtId="0" fontId="66" fillId="0" borderId="0" xfId="56" applyFont="1" applyFill="1" applyBorder="1" applyAlignment="1">
      <alignment horizontal="left" vertical="center"/>
    </xf>
    <xf numFmtId="0" fontId="65" fillId="0" borderId="0" xfId="56" applyFont="1">
      <alignment vertical="center"/>
    </xf>
    <xf numFmtId="0" fontId="24" fillId="0" borderId="0" xfId="0" applyFont="1" applyBorder="1" applyAlignment="1">
      <alignment vertical="center"/>
    </xf>
    <xf numFmtId="0" fontId="24" fillId="0" borderId="0" xfId="0" applyFont="1" applyBorder="1"/>
    <xf numFmtId="0" fontId="24" fillId="0" borderId="19" xfId="0" applyFont="1" applyBorder="1" applyAlignment="1">
      <alignment vertical="center"/>
    </xf>
    <xf numFmtId="0" fontId="24" fillId="0" borderId="20" xfId="0" applyFont="1" applyBorder="1" applyAlignment="1">
      <alignment vertical="center"/>
    </xf>
    <xf numFmtId="0" fontId="24" fillId="0" borderId="16" xfId="0" applyFont="1" applyBorder="1" applyAlignment="1">
      <alignment vertical="center"/>
    </xf>
    <xf numFmtId="0" fontId="24" fillId="0" borderId="21" xfId="0" applyFont="1" applyBorder="1" applyAlignment="1">
      <alignment vertical="center"/>
    </xf>
    <xf numFmtId="0" fontId="24" fillId="0" borderId="21" xfId="0" applyFont="1" applyBorder="1" applyAlignment="1">
      <alignment horizontal="left" vertical="center"/>
    </xf>
    <xf numFmtId="0" fontId="24" fillId="0" borderId="21" xfId="0" applyFont="1" applyBorder="1" applyAlignment="1">
      <alignment horizontal="center" vertical="center"/>
    </xf>
    <xf numFmtId="0" fontId="24" fillId="0" borderId="20" xfId="0" applyFont="1" applyBorder="1" applyAlignment="1">
      <alignment horizontal="left" vertical="center"/>
    </xf>
    <xf numFmtId="0" fontId="24" fillId="0" borderId="0" xfId="0" applyFont="1" applyBorder="1" applyAlignment="1">
      <alignment horizontal="center" vertical="center"/>
    </xf>
    <xf numFmtId="0" fontId="24" fillId="0" borderId="0" xfId="0" applyFont="1" applyBorder="1" applyAlignment="1">
      <alignment horizontal="left" vertical="center"/>
    </xf>
    <xf numFmtId="0" fontId="24" fillId="0" borderId="0" xfId="0" applyFont="1" applyAlignment="1"/>
    <xf numFmtId="0" fontId="69" fillId="0" borderId="0" xfId="41" applyFont="1" applyAlignment="1" applyProtection="1">
      <alignment vertical="center"/>
    </xf>
    <xf numFmtId="0" fontId="24" fillId="0" borderId="0" xfId="0" applyFont="1" applyAlignment="1">
      <alignment shrinkToFit="1"/>
    </xf>
    <xf numFmtId="0" fontId="33" fillId="0" borderId="0" xfId="0" applyFont="1" applyFill="1" applyBorder="1" applyAlignment="1" applyProtection="1">
      <alignment horizontal="center" vertical="center"/>
      <protection locked="0"/>
    </xf>
    <xf numFmtId="177" fontId="33" fillId="0" borderId="0" xfId="0" applyNumberFormat="1" applyFont="1" applyFill="1" applyBorder="1" applyAlignment="1" applyProtection="1">
      <alignment horizontal="center" vertical="center"/>
    </xf>
    <xf numFmtId="177" fontId="33" fillId="0" borderId="0" xfId="0" applyNumberFormat="1" applyFont="1" applyBorder="1" applyAlignment="1" applyProtection="1">
      <alignment horizontal="center" vertical="center"/>
      <protection locked="0"/>
    </xf>
    <xf numFmtId="178" fontId="33" fillId="0" borderId="0" xfId="0" applyNumberFormat="1" applyFont="1" applyFill="1" applyBorder="1" applyAlignment="1" applyProtection="1">
      <alignment horizontal="center" vertical="center"/>
    </xf>
    <xf numFmtId="178" fontId="33" fillId="0" borderId="0" xfId="0" quotePrefix="1" applyNumberFormat="1" applyFont="1" applyFill="1" applyBorder="1" applyAlignment="1" applyProtection="1">
      <alignment horizontal="center" vertical="center"/>
    </xf>
    <xf numFmtId="179" fontId="33" fillId="0" borderId="0" xfId="0" applyNumberFormat="1" applyFont="1" applyFill="1" applyBorder="1" applyAlignment="1" applyProtection="1">
      <alignment horizontal="center" vertical="center"/>
      <protection locked="0"/>
    </xf>
    <xf numFmtId="177" fontId="33" fillId="0" borderId="0" xfId="0" applyNumberFormat="1" applyFont="1" applyFill="1" applyBorder="1" applyAlignment="1" applyProtection="1">
      <alignment horizontal="center" vertical="center"/>
      <protection locked="0"/>
    </xf>
    <xf numFmtId="0" fontId="20" fillId="0" borderId="0" xfId="0" applyFont="1" applyFill="1" applyBorder="1"/>
    <xf numFmtId="0" fontId="32" fillId="0" borderId="0" xfId="0" applyFont="1" applyFill="1" applyBorder="1" applyAlignment="1">
      <alignment horizontal="center" vertical="center"/>
    </xf>
    <xf numFmtId="179" fontId="33" fillId="0" borderId="0" xfId="0" applyNumberFormat="1" applyFont="1" applyFill="1" applyBorder="1" applyAlignment="1">
      <alignment horizontal="center" vertical="center" shrinkToFit="1"/>
    </xf>
    <xf numFmtId="0" fontId="33" fillId="0" borderId="0" xfId="0" applyFont="1" applyFill="1" applyBorder="1" applyAlignment="1">
      <alignment horizontal="center" vertical="center" shrinkToFit="1"/>
    </xf>
    <xf numFmtId="178" fontId="33" fillId="0" borderId="0" xfId="0" applyNumberFormat="1" applyFont="1" applyFill="1" applyBorder="1" applyAlignment="1">
      <alignment horizontal="center" vertical="center" shrinkToFit="1"/>
    </xf>
    <xf numFmtId="179" fontId="71" fillId="0" borderId="0" xfId="0" applyNumberFormat="1" applyFont="1" applyFill="1" applyBorder="1" applyAlignment="1">
      <alignment horizontal="center" vertical="center" shrinkToFit="1"/>
    </xf>
    <xf numFmtId="0" fontId="33" fillId="0" borderId="0" xfId="0" quotePrefix="1" applyFont="1" applyFill="1" applyBorder="1" applyAlignment="1">
      <alignment horizontal="center" vertical="center" shrinkToFit="1"/>
    </xf>
    <xf numFmtId="0" fontId="24" fillId="0" borderId="0" xfId="0" applyFont="1" applyFill="1" applyBorder="1"/>
    <xf numFmtId="0" fontId="20" fillId="0" borderId="0" xfId="0" applyFont="1" applyBorder="1" applyAlignment="1">
      <alignment horizontal="center" vertical="center"/>
    </xf>
    <xf numFmtId="179" fontId="32" fillId="0" borderId="0" xfId="0" applyNumberFormat="1" applyFont="1" applyFill="1" applyBorder="1" applyAlignment="1" applyProtection="1">
      <alignment horizontal="center" vertical="center"/>
      <protection locked="0"/>
    </xf>
    <xf numFmtId="0" fontId="32" fillId="0" borderId="0" xfId="0" applyFont="1" applyFill="1" applyBorder="1"/>
    <xf numFmtId="0" fontId="33" fillId="0" borderId="0" xfId="0" applyFont="1"/>
    <xf numFmtId="0" fontId="67" fillId="0" borderId="0" xfId="0" applyFont="1" applyAlignment="1">
      <alignment vertical="center"/>
    </xf>
    <xf numFmtId="0" fontId="28" fillId="0" borderId="0" xfId="0" applyFont="1" applyBorder="1" applyAlignment="1">
      <alignment horizontal="left" vertical="center"/>
    </xf>
    <xf numFmtId="0" fontId="75" fillId="26" borderId="32" xfId="0" applyFont="1" applyFill="1" applyBorder="1" applyAlignment="1">
      <alignment vertical="center" shrinkToFit="1"/>
    </xf>
    <xf numFmtId="0" fontId="75" fillId="26" borderId="31" xfId="0" applyFont="1" applyFill="1" applyBorder="1" applyAlignment="1">
      <alignment vertical="center" shrinkToFit="1"/>
    </xf>
    <xf numFmtId="0" fontId="75" fillId="26" borderId="33" xfId="0" applyFont="1" applyFill="1" applyBorder="1" applyAlignment="1">
      <alignment vertical="center" shrinkToFit="1"/>
    </xf>
    <xf numFmtId="0" fontId="75" fillId="26" borderId="34" xfId="0" applyFont="1" applyFill="1" applyBorder="1" applyAlignment="1">
      <alignment vertical="center" shrinkToFit="1"/>
    </xf>
    <xf numFmtId="0" fontId="75" fillId="0" borderId="33" xfId="0" applyFont="1" applyBorder="1" applyAlignment="1">
      <alignment vertical="center" shrinkToFit="1"/>
    </xf>
    <xf numFmtId="0" fontId="21" fillId="0" borderId="0" xfId="0" applyFont="1" applyFill="1" applyBorder="1"/>
    <xf numFmtId="0" fontId="17" fillId="0" borderId="38" xfId="0" applyFont="1" applyBorder="1" applyAlignment="1">
      <alignment vertical="center"/>
    </xf>
    <xf numFmtId="0" fontId="72" fillId="0" borderId="0" xfId="0" applyFont="1" applyBorder="1" applyAlignment="1">
      <alignment horizontal="left" vertical="center"/>
    </xf>
    <xf numFmtId="0" fontId="75" fillId="26" borderId="40" xfId="0" applyFont="1" applyFill="1" applyBorder="1" applyAlignment="1">
      <alignment vertical="center" shrinkToFit="1"/>
    </xf>
    <xf numFmtId="0" fontId="75" fillId="26" borderId="42" xfId="0" applyFont="1" applyFill="1" applyBorder="1" applyAlignment="1">
      <alignment vertical="center" shrinkToFit="1"/>
    </xf>
    <xf numFmtId="177" fontId="32" fillId="0" borderId="0" xfId="0" applyNumberFormat="1" applyFont="1" applyFill="1" applyBorder="1" applyAlignment="1" applyProtection="1">
      <alignment horizontal="center" vertical="center"/>
    </xf>
    <xf numFmtId="177" fontId="32" fillId="0" borderId="0" xfId="0" applyNumberFormat="1" applyFont="1" applyBorder="1" applyAlignment="1" applyProtection="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0" xfId="0" applyAlignment="1">
      <alignment vertical="center"/>
    </xf>
    <xf numFmtId="0" fontId="20" fillId="24" borderId="12" xfId="0" applyFont="1" applyFill="1" applyBorder="1" applyAlignment="1">
      <alignment horizontal="center" vertical="center" shrinkToFit="1"/>
    </xf>
    <xf numFmtId="0" fontId="20" fillId="24" borderId="11" xfId="0" applyFont="1" applyFill="1" applyBorder="1" applyAlignment="1">
      <alignment horizontal="center" vertical="center" shrinkToFit="1"/>
    </xf>
    <xf numFmtId="0" fontId="24" fillId="0" borderId="38" xfId="0" applyFont="1" applyBorder="1" applyAlignment="1">
      <alignment horizontal="left" vertical="center"/>
    </xf>
    <xf numFmtId="0" fontId="20" fillId="0" borderId="0" xfId="0" applyFont="1" applyBorder="1" applyAlignment="1">
      <alignment vertical="center"/>
    </xf>
    <xf numFmtId="0" fontId="20" fillId="24" borderId="15" xfId="0" applyFont="1" applyFill="1" applyBorder="1" applyAlignment="1">
      <alignment horizontal="center" vertical="center" shrinkToFit="1"/>
    </xf>
    <xf numFmtId="0" fontId="20" fillId="0" borderId="0" xfId="0" applyFont="1" applyFill="1" applyAlignment="1">
      <alignment vertical="center"/>
    </xf>
    <xf numFmtId="0" fontId="19" fillId="0" borderId="0" xfId="0" applyFont="1" applyFill="1" applyBorder="1" applyAlignment="1">
      <alignment horizontal="center" vertical="center"/>
    </xf>
    <xf numFmtId="0" fontId="20" fillId="24" borderId="10" xfId="0" applyFont="1" applyFill="1" applyBorder="1" applyAlignment="1">
      <alignment horizontal="center" vertical="center" shrinkToFit="1"/>
    </xf>
    <xf numFmtId="0" fontId="25" fillId="24" borderId="11" xfId="0" applyFont="1" applyFill="1" applyBorder="1" applyAlignment="1">
      <alignment horizontal="center" vertical="center" wrapText="1" shrinkToFit="1"/>
    </xf>
    <xf numFmtId="0" fontId="25" fillId="24" borderId="14" xfId="0" applyFont="1" applyFill="1" applyBorder="1" applyAlignment="1">
      <alignment horizontal="center" vertical="center" wrapText="1" shrinkToFit="1"/>
    </xf>
    <xf numFmtId="0" fontId="25" fillId="24" borderId="15" xfId="0" applyFont="1" applyFill="1" applyBorder="1" applyAlignment="1">
      <alignment horizontal="center" vertical="center" wrapText="1" shrinkToFit="1"/>
    </xf>
    <xf numFmtId="0" fontId="25" fillId="24" borderId="13" xfId="0" applyFont="1" applyFill="1" applyBorder="1" applyAlignment="1">
      <alignment horizontal="center" vertical="center" wrapText="1" shrinkToFit="1"/>
    </xf>
    <xf numFmtId="0" fontId="25" fillId="24" borderId="10" xfId="0" applyFont="1" applyFill="1" applyBorder="1" applyAlignment="1">
      <alignment horizontal="center" vertical="center" wrapText="1" shrinkToFit="1"/>
    </xf>
    <xf numFmtId="0" fontId="27" fillId="0" borderId="0" xfId="0" applyFont="1" applyFill="1"/>
    <xf numFmtId="0" fontId="27" fillId="0" borderId="0" xfId="0" applyFont="1" applyFill="1" applyAlignment="1">
      <alignment shrinkToFit="1"/>
    </xf>
    <xf numFmtId="0" fontId="27" fillId="0" borderId="0" xfId="0" applyFont="1" applyFill="1" applyBorder="1" applyAlignment="1">
      <alignment horizontal="center" vertical="center"/>
    </xf>
    <xf numFmtId="0" fontId="27" fillId="0" borderId="0" xfId="0" applyFont="1" applyFill="1" applyBorder="1" applyAlignment="1">
      <alignment horizontal="left" vertical="center"/>
    </xf>
    <xf numFmtId="0" fontId="17" fillId="0" borderId="0" xfId="0" applyFont="1" applyFill="1"/>
    <xf numFmtId="0" fontId="21" fillId="24" borderId="45" xfId="0" applyFont="1" applyFill="1" applyBorder="1" applyAlignment="1">
      <alignment horizontal="center" vertical="center" shrinkToFit="1"/>
    </xf>
    <xf numFmtId="0" fontId="21" fillId="24" borderId="11" xfId="0" applyFont="1" applyFill="1" applyBorder="1" applyAlignment="1">
      <alignment horizontal="center" vertical="center" shrinkToFit="1"/>
    </xf>
    <xf numFmtId="0" fontId="21" fillId="24" borderId="10" xfId="0" applyFont="1" applyFill="1" applyBorder="1" applyAlignment="1">
      <alignment horizontal="center" vertical="center" shrinkToFit="1"/>
    </xf>
    <xf numFmtId="0" fontId="25" fillId="24" borderId="45" xfId="0" applyFont="1" applyFill="1" applyBorder="1" applyAlignment="1">
      <alignment horizontal="center" vertical="center" wrapText="1" shrinkToFit="1"/>
    </xf>
    <xf numFmtId="0" fontId="20" fillId="24" borderId="26" xfId="0" applyFont="1" applyFill="1" applyBorder="1" applyAlignment="1">
      <alignment horizontal="center" vertical="center" shrinkToFit="1"/>
    </xf>
    <xf numFmtId="0" fontId="25" fillId="24" borderId="26" xfId="0" applyFont="1" applyFill="1" applyBorder="1" applyAlignment="1">
      <alignment horizontal="center" vertical="center" wrapText="1" shrinkToFit="1"/>
    </xf>
    <xf numFmtId="0" fontId="21" fillId="24" borderId="26" xfId="0" applyFont="1" applyFill="1" applyBorder="1" applyAlignment="1">
      <alignment horizontal="center" vertical="center" shrinkToFit="1"/>
    </xf>
    <xf numFmtId="0" fontId="21" fillId="24" borderId="15" xfId="0" applyFont="1" applyFill="1" applyBorder="1" applyAlignment="1">
      <alignment horizontal="center" vertical="center" shrinkToFit="1"/>
    </xf>
    <xf numFmtId="0" fontId="21" fillId="24" borderId="14" xfId="0" applyFont="1" applyFill="1" applyBorder="1" applyAlignment="1">
      <alignment horizontal="center" vertical="center" wrapText="1" shrinkToFit="1"/>
    </xf>
    <xf numFmtId="0" fontId="21" fillId="24" borderId="10" xfId="0" applyFont="1" applyFill="1" applyBorder="1" applyAlignment="1">
      <alignment horizontal="center" vertical="center" wrapText="1" shrinkToFit="1"/>
    </xf>
    <xf numFmtId="0" fontId="25" fillId="24" borderId="44" xfId="0" applyFont="1" applyFill="1" applyBorder="1" applyAlignment="1">
      <alignment horizontal="center" vertical="center" wrapText="1" shrinkToFit="1"/>
    </xf>
    <xf numFmtId="0" fontId="25" fillId="24" borderId="43" xfId="0" applyFont="1" applyFill="1" applyBorder="1" applyAlignment="1">
      <alignment horizontal="center" vertical="center" wrapText="1" shrinkToFit="1"/>
    </xf>
    <xf numFmtId="0" fontId="0" fillId="0" borderId="0" xfId="0" applyBorder="1" applyAlignment="1"/>
    <xf numFmtId="0" fontId="27" fillId="0" borderId="0" xfId="0" applyFont="1" applyBorder="1" applyAlignment="1"/>
    <xf numFmtId="0" fontId="0" fillId="0" borderId="0" xfId="0" applyBorder="1"/>
    <xf numFmtId="0" fontId="57" fillId="0" borderId="47" xfId="56" applyFont="1" applyBorder="1" applyAlignment="1">
      <alignment horizontal="left" vertical="center"/>
    </xf>
    <xf numFmtId="0" fontId="57" fillId="0" borderId="48" xfId="56" applyFont="1" applyBorder="1" applyAlignment="1">
      <alignment horizontal="left" vertical="center"/>
    </xf>
    <xf numFmtId="0" fontId="57" fillId="0" borderId="49" xfId="56" applyFont="1" applyFill="1" applyBorder="1" applyAlignment="1">
      <alignment horizontal="left" vertical="center"/>
    </xf>
    <xf numFmtId="0" fontId="56" fillId="0" borderId="50" xfId="56" applyFont="1" applyBorder="1" applyAlignment="1">
      <alignment horizontal="justify" vertical="center"/>
    </xf>
    <xf numFmtId="0" fontId="56" fillId="0" borderId="48" xfId="56" applyFont="1" applyBorder="1" applyAlignment="1">
      <alignment horizontal="justify" vertical="center"/>
    </xf>
    <xf numFmtId="0" fontId="57" fillId="0" borderId="48" xfId="56" applyFont="1" applyBorder="1" applyAlignment="1">
      <alignment horizontal="justify" vertical="center"/>
    </xf>
    <xf numFmtId="0" fontId="56" fillId="0" borderId="50" xfId="56" applyFont="1" applyBorder="1" applyAlignment="1">
      <alignment horizontal="left" vertical="center"/>
    </xf>
    <xf numFmtId="0" fontId="56" fillId="0" borderId="48" xfId="56" applyFont="1" applyBorder="1" applyAlignment="1">
      <alignment horizontal="left" vertical="center"/>
    </xf>
    <xf numFmtId="0" fontId="57" fillId="0" borderId="49" xfId="56" applyFont="1" applyBorder="1" applyAlignment="1">
      <alignment horizontal="left" vertical="center"/>
    </xf>
    <xf numFmtId="0" fontId="57" fillId="0" borderId="48" xfId="56" applyFont="1" applyBorder="1" applyAlignment="1">
      <alignment horizontal="left" vertical="center" wrapText="1"/>
    </xf>
    <xf numFmtId="0" fontId="57" fillId="0" borderId="51" xfId="56" applyFont="1" applyBorder="1" applyAlignment="1">
      <alignment horizontal="justify" vertical="center"/>
    </xf>
    <xf numFmtId="0" fontId="54" fillId="0" borderId="48" xfId="56" applyFont="1" applyBorder="1">
      <alignment vertical="center"/>
    </xf>
    <xf numFmtId="0" fontId="57" fillId="0" borderId="47" xfId="56" applyFont="1" applyFill="1" applyBorder="1" applyAlignment="1">
      <alignment horizontal="left" vertical="center"/>
    </xf>
    <xf numFmtId="0" fontId="19" fillId="0" borderId="0" xfId="0" applyFont="1" applyAlignment="1">
      <alignment horizontal="left" vertical="center"/>
    </xf>
    <xf numFmtId="0" fontId="63" fillId="0" borderId="0" xfId="56" applyFont="1" applyFill="1" applyBorder="1">
      <alignment vertical="center"/>
    </xf>
    <xf numFmtId="0" fontId="62" fillId="0" borderId="0" xfId="56" applyFont="1" applyFill="1" applyBorder="1">
      <alignment vertical="center"/>
    </xf>
    <xf numFmtId="0" fontId="58" fillId="0" borderId="0" xfId="56" applyFont="1" applyFill="1" applyBorder="1" applyAlignment="1">
      <alignment vertical="center"/>
    </xf>
    <xf numFmtId="0" fontId="54" fillId="0" borderId="0" xfId="56" applyFont="1" applyFill="1" applyBorder="1">
      <alignment vertical="center"/>
    </xf>
    <xf numFmtId="0" fontId="59" fillId="0" borderId="0" xfId="56" applyFont="1" applyFill="1" applyBorder="1" applyAlignment="1">
      <alignment vertical="center"/>
    </xf>
    <xf numFmtId="0" fontId="54" fillId="0" borderId="0" xfId="56" applyFont="1" applyBorder="1">
      <alignment vertical="center"/>
    </xf>
    <xf numFmtId="0" fontId="19" fillId="0" borderId="0" xfId="0" applyFont="1" applyAlignment="1">
      <alignment horizontal="right" vertical="center"/>
    </xf>
    <xf numFmtId="0" fontId="57" fillId="0" borderId="48" xfId="56" applyFont="1" applyBorder="1" applyAlignment="1">
      <alignment horizontal="justify" vertical="center" wrapText="1"/>
    </xf>
    <xf numFmtId="0" fontId="60" fillId="0" borderId="0" xfId="56" applyFont="1" applyFill="1" applyAlignment="1">
      <alignment horizontal="right" vertical="center"/>
    </xf>
    <xf numFmtId="0" fontId="60" fillId="0" borderId="0" xfId="56" applyFont="1" applyFill="1">
      <alignment vertical="center"/>
    </xf>
    <xf numFmtId="0" fontId="57" fillId="0" borderId="0" xfId="56" applyFont="1" applyFill="1">
      <alignment vertical="center"/>
    </xf>
    <xf numFmtId="0" fontId="57" fillId="0" borderId="50" xfId="56" applyFont="1" applyFill="1" applyBorder="1" applyAlignment="1">
      <alignment horizontal="left" vertical="center"/>
    </xf>
    <xf numFmtId="0" fontId="57" fillId="0" borderId="51" xfId="56" applyFont="1" applyBorder="1" applyAlignment="1">
      <alignment horizontal="left" vertical="center" wrapText="1"/>
    </xf>
    <xf numFmtId="0" fontId="19" fillId="0" borderId="0" xfId="0" applyFont="1" applyFill="1" applyBorder="1" applyAlignment="1">
      <alignment vertical="center"/>
    </xf>
    <xf numFmtId="0" fontId="33" fillId="0" borderId="0" xfId="0" applyFont="1" applyFill="1"/>
    <xf numFmtId="0" fontId="27" fillId="0" borderId="0" xfId="0" applyFont="1" applyFill="1" applyBorder="1" applyAlignment="1">
      <alignment vertical="center"/>
    </xf>
    <xf numFmtId="0" fontId="25" fillId="0" borderId="0" xfId="0" applyFont="1" applyFill="1" applyBorder="1" applyAlignment="1">
      <alignment horizontal="center" vertical="center"/>
    </xf>
    <xf numFmtId="0" fontId="17" fillId="0" borderId="0" xfId="0" applyFont="1" applyFill="1" applyAlignment="1">
      <alignment horizontal="left" vertical="center"/>
    </xf>
    <xf numFmtId="0" fontId="86" fillId="24" borderId="52" xfId="56" applyFont="1" applyFill="1" applyBorder="1" applyAlignment="1">
      <alignment vertical="center" wrapText="1"/>
    </xf>
    <xf numFmtId="0" fontId="86" fillId="27" borderId="53" xfId="56" applyFont="1" applyFill="1" applyBorder="1" applyAlignment="1">
      <alignment vertical="center" wrapText="1"/>
    </xf>
    <xf numFmtId="0" fontId="86" fillId="27" borderId="54" xfId="56" applyFont="1" applyFill="1" applyBorder="1" applyAlignment="1">
      <alignment vertical="center" wrapText="1"/>
    </xf>
    <xf numFmtId="0" fontId="86" fillId="27" borderId="55" xfId="56" applyFont="1" applyFill="1" applyBorder="1" applyAlignment="1">
      <alignment vertical="center" wrapText="1"/>
    </xf>
    <xf numFmtId="0" fontId="86" fillId="27" borderId="56" xfId="56" applyFont="1" applyFill="1" applyBorder="1" applyAlignment="1">
      <alignment vertical="center" wrapText="1"/>
    </xf>
    <xf numFmtId="0" fontId="86" fillId="27" borderId="57" xfId="56" applyFont="1" applyFill="1" applyBorder="1" applyAlignment="1">
      <alignment vertical="center" wrapText="1"/>
    </xf>
    <xf numFmtId="0" fontId="57" fillId="0" borderId="58" xfId="56" applyFont="1" applyBorder="1" applyAlignment="1">
      <alignment horizontal="justify" vertical="center"/>
    </xf>
    <xf numFmtId="0" fontId="57" fillId="0" borderId="59" xfId="56" applyFont="1" applyBorder="1" applyAlignment="1">
      <alignment horizontal="justify" vertical="center" wrapText="1"/>
    </xf>
    <xf numFmtId="0" fontId="57" fillId="24" borderId="60" xfId="56" applyFont="1" applyFill="1" applyBorder="1" applyAlignment="1">
      <alignment vertical="center"/>
    </xf>
    <xf numFmtId="0" fontId="57" fillId="0" borderId="59" xfId="56" applyFont="1" applyBorder="1" applyAlignment="1">
      <alignment horizontal="justify" vertical="center"/>
    </xf>
    <xf numFmtId="0" fontId="57" fillId="27" borderId="61" xfId="56" applyFont="1" applyFill="1" applyBorder="1" applyAlignment="1">
      <alignment vertical="center"/>
    </xf>
    <xf numFmtId="0" fontId="57" fillId="27" borderId="19" xfId="56" applyFont="1" applyFill="1" applyBorder="1" applyAlignment="1">
      <alignment vertical="center"/>
    </xf>
    <xf numFmtId="0" fontId="57" fillId="27" borderId="16" xfId="56" applyFont="1" applyFill="1" applyBorder="1" applyAlignment="1">
      <alignment vertical="center"/>
    </xf>
    <xf numFmtId="0" fontId="57" fillId="0" borderId="62" xfId="56" applyFont="1" applyBorder="1" applyAlignment="1">
      <alignment horizontal="justify" vertical="center"/>
    </xf>
    <xf numFmtId="0" fontId="57" fillId="27" borderId="22" xfId="56" applyFont="1" applyFill="1" applyBorder="1" applyAlignment="1">
      <alignment vertical="center"/>
    </xf>
    <xf numFmtId="0" fontId="57" fillId="0" borderId="63" xfId="56" applyFont="1" applyBorder="1" applyAlignment="1">
      <alignment horizontal="justify" vertical="center"/>
    </xf>
    <xf numFmtId="0" fontId="57" fillId="27" borderId="22" xfId="56" applyFont="1" applyFill="1" applyBorder="1" applyAlignment="1">
      <alignment vertical="top"/>
    </xf>
    <xf numFmtId="0" fontId="57" fillId="27" borderId="16" xfId="56" applyFont="1" applyFill="1" applyBorder="1" applyAlignment="1">
      <alignment vertical="top"/>
    </xf>
    <xf numFmtId="0" fontId="57" fillId="0" borderId="59" xfId="56" applyFont="1" applyBorder="1" applyAlignment="1">
      <alignment horizontal="left" vertical="center"/>
    </xf>
    <xf numFmtId="0" fontId="57" fillId="0" borderId="59" xfId="56" applyFont="1" applyBorder="1" applyAlignment="1">
      <alignment horizontal="left" vertical="center" wrapText="1"/>
    </xf>
    <xf numFmtId="0" fontId="57" fillId="0" borderId="62" xfId="56" applyFont="1" applyBorder="1" applyAlignment="1">
      <alignment horizontal="left" vertical="center" wrapText="1"/>
    </xf>
    <xf numFmtId="0" fontId="57" fillId="27" borderId="64" xfId="56" applyFont="1" applyFill="1" applyBorder="1" applyAlignment="1">
      <alignment vertical="center"/>
    </xf>
    <xf numFmtId="0" fontId="57" fillId="0" borderId="65" xfId="56" applyFont="1" applyBorder="1" applyAlignment="1">
      <alignment horizontal="justify" vertical="center"/>
    </xf>
    <xf numFmtId="0" fontId="57" fillId="28" borderId="61" xfId="56" applyFont="1" applyFill="1" applyBorder="1" applyAlignment="1">
      <alignment vertical="center"/>
    </xf>
    <xf numFmtId="0" fontId="86" fillId="28" borderId="53" xfId="56" applyFont="1" applyFill="1" applyBorder="1" applyAlignment="1">
      <alignment vertical="center"/>
    </xf>
    <xf numFmtId="0" fontId="21" fillId="0" borderId="0" xfId="0" applyFont="1" applyFill="1" applyBorder="1" applyAlignment="1"/>
    <xf numFmtId="0" fontId="17" fillId="0" borderId="0" xfId="0" applyFont="1" applyFill="1" applyBorder="1" applyAlignment="1"/>
    <xf numFmtId="0" fontId="33" fillId="0" borderId="0" xfId="0" applyFont="1" applyBorder="1" applyAlignment="1">
      <alignment vertical="center"/>
    </xf>
    <xf numFmtId="0" fontId="28" fillId="24" borderId="27" xfId="0" applyFont="1" applyFill="1" applyBorder="1" applyAlignment="1">
      <alignment horizontal="center" vertical="center"/>
    </xf>
    <xf numFmtId="0" fontId="28" fillId="24" borderId="28" xfId="0" applyFont="1" applyFill="1" applyBorder="1" applyAlignment="1">
      <alignment horizontal="center" vertical="center" shrinkToFit="1"/>
    </xf>
    <xf numFmtId="0" fontId="28" fillId="24" borderId="24" xfId="0" applyFont="1" applyFill="1" applyBorder="1" applyAlignment="1">
      <alignment horizontal="center" vertical="center" shrinkToFit="1"/>
    </xf>
    <xf numFmtId="0" fontId="79" fillId="0" borderId="0" xfId="0" applyFont="1" applyBorder="1" applyAlignment="1">
      <alignment horizontal="left" vertical="center"/>
    </xf>
    <xf numFmtId="179" fontId="24" fillId="0" borderId="68" xfId="0" applyNumberFormat="1" applyFont="1" applyFill="1" applyBorder="1" applyAlignment="1" applyProtection="1">
      <alignment horizontal="center" vertical="center"/>
      <protection locked="0"/>
    </xf>
    <xf numFmtId="0" fontId="33" fillId="0" borderId="0" xfId="0" applyFont="1" applyFill="1" applyBorder="1" applyAlignment="1">
      <alignment horizontal="center" vertical="center"/>
    </xf>
    <xf numFmtId="177" fontId="67" fillId="0" borderId="0" xfId="0" applyNumberFormat="1" applyFont="1" applyFill="1" applyBorder="1" applyAlignment="1" applyProtection="1">
      <alignment horizontal="center" vertical="center"/>
    </xf>
    <xf numFmtId="0" fontId="19" fillId="25" borderId="0" xfId="0" applyFont="1" applyFill="1" applyBorder="1" applyAlignment="1">
      <alignment horizontal="left" vertical="center"/>
    </xf>
    <xf numFmtId="0" fontId="17" fillId="0" borderId="21" xfId="0" applyFont="1" applyBorder="1" applyAlignment="1">
      <alignment vertical="center"/>
    </xf>
    <xf numFmtId="0" fontId="24" fillId="0" borderId="20" xfId="0" applyFont="1" applyFill="1" applyBorder="1" applyAlignment="1">
      <alignment vertical="center"/>
    </xf>
    <xf numFmtId="0" fontId="24" fillId="0" borderId="21" xfId="0" applyFont="1" applyFill="1" applyBorder="1" applyAlignment="1">
      <alignment horizontal="left" vertical="center"/>
    </xf>
    <xf numFmtId="0" fontId="24" fillId="0" borderId="20" xfId="0" applyFont="1" applyFill="1" applyBorder="1" applyAlignment="1">
      <alignment horizontal="left" vertical="center"/>
    </xf>
    <xf numFmtId="0" fontId="24" fillId="0" borderId="0" xfId="0" applyFont="1" applyFill="1" applyBorder="1" applyAlignment="1">
      <alignment vertical="center"/>
    </xf>
    <xf numFmtId="0" fontId="25" fillId="0" borderId="0" xfId="0" applyFont="1" applyFill="1"/>
    <xf numFmtId="0" fontId="27" fillId="0" borderId="0" xfId="0" applyFont="1" applyFill="1" applyAlignment="1">
      <alignment horizontal="center" vertical="center"/>
    </xf>
    <xf numFmtId="0" fontId="57" fillId="0" borderId="47" xfId="56" applyFont="1" applyBorder="1" applyAlignment="1">
      <alignment horizontal="justify" vertical="center"/>
    </xf>
    <xf numFmtId="0" fontId="57" fillId="0" borderId="50" xfId="56" applyFont="1" applyBorder="1" applyAlignment="1">
      <alignment horizontal="justify" vertical="center"/>
    </xf>
    <xf numFmtId="0" fontId="54" fillId="0" borderId="51" xfId="56" applyFont="1" applyBorder="1">
      <alignment vertical="center"/>
    </xf>
    <xf numFmtId="0" fontId="33" fillId="0" borderId="55" xfId="0" applyFont="1" applyFill="1" applyBorder="1" applyAlignment="1">
      <alignment horizontal="center" vertical="center"/>
    </xf>
    <xf numFmtId="0" fontId="24" fillId="26" borderId="0" xfId="0" applyFont="1" applyFill="1" applyBorder="1" applyAlignment="1">
      <alignment vertical="center"/>
    </xf>
    <xf numFmtId="0" fontId="24" fillId="26" borderId="0" xfId="0" applyFont="1" applyFill="1" applyBorder="1" applyAlignment="1">
      <alignment horizontal="left" vertical="center"/>
    </xf>
    <xf numFmtId="0" fontId="24" fillId="26" borderId="0" xfId="0" applyFont="1" applyFill="1" applyBorder="1" applyAlignment="1">
      <alignment horizontal="center" vertical="center"/>
    </xf>
    <xf numFmtId="0" fontId="21" fillId="0" borderId="0" xfId="0" applyFont="1" applyFill="1" applyBorder="1" applyAlignment="1">
      <alignment horizontal="center" vertical="center" wrapText="1"/>
    </xf>
    <xf numFmtId="0" fontId="27" fillId="0" borderId="0" xfId="0" applyFont="1" applyFill="1" applyAlignment="1">
      <alignment vertical="center"/>
    </xf>
    <xf numFmtId="14" fontId="17" fillId="0" borderId="0" xfId="0" applyNumberFormat="1" applyFont="1" applyFill="1" applyAlignment="1">
      <alignment vertical="center"/>
    </xf>
    <xf numFmtId="177" fontId="95" fillId="0" borderId="0" xfId="0" applyNumberFormat="1" applyFont="1" applyFill="1" applyBorder="1" applyAlignment="1" applyProtection="1">
      <alignment horizontal="center" vertical="center"/>
    </xf>
    <xf numFmtId="0" fontId="17" fillId="27" borderId="0" xfId="0" applyFont="1" applyFill="1" applyAlignment="1">
      <alignment vertical="center"/>
    </xf>
    <xf numFmtId="177" fontId="94" fillId="0" borderId="0" xfId="0" applyNumberFormat="1" applyFont="1" applyFill="1" applyBorder="1" applyAlignment="1" applyProtection="1">
      <alignment horizontal="center" vertical="center"/>
    </xf>
    <xf numFmtId="0" fontId="34" fillId="0" borderId="0" xfId="41" applyFont="1" applyFill="1" applyAlignment="1" applyProtection="1">
      <alignment vertical="center"/>
    </xf>
    <xf numFmtId="0" fontId="27" fillId="0" borderId="0" xfId="0" applyFont="1" applyFill="1" applyBorder="1"/>
    <xf numFmtId="179" fontId="93" fillId="0" borderId="0" xfId="0" applyNumberFormat="1" applyFont="1" applyFill="1" applyBorder="1" applyAlignment="1" applyProtection="1">
      <alignment horizontal="center" vertical="center"/>
      <protection locked="0"/>
    </xf>
    <xf numFmtId="177" fontId="67" fillId="0" borderId="0" xfId="0" applyNumberFormat="1" applyFont="1" applyFill="1" applyBorder="1" applyAlignment="1">
      <alignment vertical="center" wrapText="1"/>
    </xf>
    <xf numFmtId="0" fontId="33" fillId="0" borderId="0" xfId="0" applyFont="1" applyFill="1" applyBorder="1" applyAlignment="1">
      <alignment vertical="center"/>
    </xf>
    <xf numFmtId="0" fontId="21" fillId="0" borderId="21" xfId="0" applyFont="1" applyFill="1" applyBorder="1" applyAlignment="1"/>
    <xf numFmtId="0" fontId="0" fillId="0" borderId="0" xfId="0" applyBorder="1" applyAlignment="1">
      <alignment shrinkToFit="1"/>
    </xf>
    <xf numFmtId="0" fontId="67" fillId="0" borderId="0" xfId="0" applyFont="1" applyFill="1" applyBorder="1" applyAlignment="1">
      <alignment horizontal="center" vertical="center"/>
    </xf>
    <xf numFmtId="0" fontId="67" fillId="0" borderId="0" xfId="0" applyFont="1" applyFill="1" applyBorder="1" applyAlignment="1">
      <alignment vertical="center"/>
    </xf>
    <xf numFmtId="0" fontId="24" fillId="0" borderId="0" xfId="0" applyFont="1" applyFill="1" applyBorder="1" applyAlignment="1" applyProtection="1">
      <alignment horizontal="center" vertical="center"/>
      <protection locked="0"/>
    </xf>
    <xf numFmtId="177" fontId="24" fillId="0" borderId="0" xfId="0" applyNumberFormat="1" applyFont="1" applyFill="1" applyBorder="1" applyAlignment="1" applyProtection="1">
      <alignment horizontal="center" vertical="center"/>
    </xf>
    <xf numFmtId="177" fontId="24" fillId="0" borderId="0" xfId="0" applyNumberFormat="1" applyFont="1" applyFill="1" applyBorder="1" applyAlignment="1" applyProtection="1">
      <alignment horizontal="center" vertical="center"/>
      <protection locked="0"/>
    </xf>
    <xf numFmtId="179" fontId="24" fillId="0" borderId="0" xfId="0" applyNumberFormat="1" applyFont="1" applyFill="1" applyBorder="1" applyAlignment="1" applyProtection="1">
      <alignment horizontal="center" vertical="center"/>
    </xf>
    <xf numFmtId="179" fontId="24" fillId="0" borderId="0" xfId="0" applyNumberFormat="1" applyFont="1" applyFill="1" applyBorder="1" applyAlignment="1" applyProtection="1">
      <alignment horizontal="center" vertical="center"/>
      <protection locked="0"/>
    </xf>
    <xf numFmtId="0" fontId="17" fillId="0" borderId="20" xfId="0" applyFont="1" applyBorder="1" applyAlignment="1">
      <alignment vertical="center"/>
    </xf>
    <xf numFmtId="0" fontId="24" fillId="0" borderId="21" xfId="0" applyFont="1" applyFill="1" applyBorder="1" applyAlignment="1">
      <alignment horizontal="center" vertical="center"/>
    </xf>
    <xf numFmtId="0" fontId="17" fillId="0" borderId="0" xfId="0" applyFont="1" applyFill="1" applyBorder="1" applyAlignment="1">
      <alignment horizontal="center" vertical="center" wrapText="1"/>
    </xf>
    <xf numFmtId="179" fontId="17" fillId="0" borderId="0" xfId="0" applyNumberFormat="1" applyFont="1" applyFill="1" applyBorder="1" applyAlignment="1">
      <alignment horizontal="center" vertical="center" wrapText="1"/>
    </xf>
    <xf numFmtId="0" fontId="17" fillId="0" borderId="0" xfId="0" applyFont="1" applyFill="1" applyBorder="1" applyAlignment="1">
      <alignment horizontal="center" vertical="center"/>
    </xf>
    <xf numFmtId="14" fontId="17" fillId="0" borderId="0" xfId="0" applyNumberFormat="1" applyFont="1" applyFill="1" applyBorder="1" applyAlignment="1">
      <alignment horizontal="center" vertical="center"/>
    </xf>
    <xf numFmtId="0" fontId="32" fillId="0" borderId="0" xfId="0" applyFont="1" applyFill="1" applyBorder="1" applyAlignment="1">
      <alignment vertical="center" wrapText="1"/>
    </xf>
    <xf numFmtId="0" fontId="27" fillId="0" borderId="20" xfId="0" applyFont="1" applyBorder="1"/>
    <xf numFmtId="0" fontId="27" fillId="0" borderId="21" xfId="0" applyFont="1" applyBorder="1"/>
    <xf numFmtId="0" fontId="101" fillId="0" borderId="0" xfId="0" applyFont="1" applyAlignment="1">
      <alignment vertical="center"/>
    </xf>
    <xf numFmtId="179" fontId="67" fillId="0" borderId="0" xfId="0" applyNumberFormat="1" applyFont="1" applyFill="1" applyBorder="1" applyAlignment="1">
      <alignment horizontal="left" vertical="center" shrinkToFit="1"/>
    </xf>
    <xf numFmtId="14" fontId="17" fillId="0" borderId="0" xfId="0" applyNumberFormat="1" applyFont="1" applyBorder="1" applyAlignment="1">
      <alignment horizontal="right" vertical="center"/>
    </xf>
    <xf numFmtId="0" fontId="67" fillId="0" borderId="55" xfId="0" applyFont="1" applyFill="1" applyBorder="1" applyAlignment="1">
      <alignment horizontal="center" vertical="center"/>
    </xf>
    <xf numFmtId="0" fontId="0" fillId="0" borderId="21" xfId="0" applyBorder="1" applyAlignment="1">
      <alignment vertical="center"/>
    </xf>
    <xf numFmtId="0" fontId="67" fillId="0" borderId="54" xfId="0" applyFont="1" applyFill="1" applyBorder="1" applyAlignment="1">
      <alignment horizontal="center" vertical="center"/>
    </xf>
    <xf numFmtId="0" fontId="67" fillId="0" borderId="56" xfId="0" applyFont="1" applyFill="1" applyBorder="1" applyAlignment="1">
      <alignment vertical="center"/>
    </xf>
    <xf numFmtId="0" fontId="17" fillId="0" borderId="56" xfId="0" applyFont="1" applyFill="1" applyBorder="1" applyAlignment="1">
      <alignment vertical="center"/>
    </xf>
    <xf numFmtId="0" fontId="17" fillId="0" borderId="0" xfId="0" applyFont="1" applyBorder="1" applyAlignment="1"/>
    <xf numFmtId="0" fontId="20" fillId="0" borderId="0" xfId="0" applyFont="1" applyBorder="1" applyAlignment="1">
      <alignment horizontal="left" vertical="center"/>
    </xf>
    <xf numFmtId="177" fontId="67" fillId="0" borderId="22" xfId="0" applyNumberFormat="1" applyFont="1" applyFill="1" applyBorder="1" applyAlignment="1" applyProtection="1">
      <alignment horizontal="center" vertical="center"/>
    </xf>
    <xf numFmtId="0" fontId="24" fillId="0" borderId="0" xfId="0" applyFont="1" applyFill="1" applyBorder="1" applyAlignment="1">
      <alignment vertical="center" shrinkToFit="1"/>
    </xf>
    <xf numFmtId="0" fontId="17" fillId="0" borderId="0" xfId="0" applyFont="1" applyFill="1" applyBorder="1" applyAlignment="1">
      <alignment vertical="center" shrinkToFit="1"/>
    </xf>
    <xf numFmtId="0" fontId="20" fillId="0" borderId="0" xfId="0" applyFont="1" applyFill="1" applyBorder="1" applyAlignment="1">
      <alignment horizontal="center" vertical="center" shrinkToFit="1"/>
    </xf>
    <xf numFmtId="0" fontId="25" fillId="0" borderId="0" xfId="0" applyFont="1" applyFill="1" applyBorder="1" applyAlignment="1">
      <alignment horizontal="center" vertical="center" shrinkToFit="1"/>
    </xf>
    <xf numFmtId="179" fontId="24" fillId="0" borderId="0" xfId="0" applyNumberFormat="1" applyFont="1" applyFill="1" applyBorder="1" applyAlignment="1">
      <alignment horizontal="center" vertical="center"/>
    </xf>
    <xf numFmtId="0" fontId="0" fillId="0" borderId="0" xfId="0" applyFill="1" applyBorder="1" applyAlignment="1">
      <alignment horizontal="center" vertical="center"/>
    </xf>
    <xf numFmtId="0" fontId="19" fillId="0" borderId="0" xfId="0" applyFont="1" applyFill="1" applyBorder="1" applyAlignment="1">
      <alignment horizontal="center" vertical="center" shrinkToFit="1"/>
    </xf>
    <xf numFmtId="0" fontId="77" fillId="26" borderId="0" xfId="0" applyFont="1" applyFill="1" applyBorder="1" applyAlignment="1">
      <alignment horizontal="center" vertical="center" shrinkToFit="1"/>
    </xf>
    <xf numFmtId="0" fontId="79" fillId="0" borderId="0" xfId="0" applyNumberFormat="1" applyFont="1" applyBorder="1" applyAlignment="1">
      <alignment horizontal="left" vertical="center"/>
    </xf>
    <xf numFmtId="0" fontId="77" fillId="0" borderId="0" xfId="0" applyFont="1" applyFill="1" applyBorder="1" applyAlignment="1">
      <alignment vertical="center" shrinkToFit="1"/>
    </xf>
    <xf numFmtId="0" fontId="32" fillId="0" borderId="21" xfId="0" applyFont="1" applyFill="1" applyBorder="1" applyAlignment="1">
      <alignment vertical="center"/>
    </xf>
    <xf numFmtId="0" fontId="0" fillId="0" borderId="0" xfId="0" applyFill="1" applyBorder="1" applyAlignment="1"/>
    <xf numFmtId="0" fontId="19" fillId="0" borderId="0" xfId="0" applyFont="1" applyFill="1" applyBorder="1" applyAlignment="1">
      <alignment vertical="center" shrinkToFit="1"/>
    </xf>
    <xf numFmtId="0" fontId="0" fillId="0" borderId="0" xfId="0" applyFill="1" applyBorder="1" applyAlignment="1">
      <alignment horizontal="center" vertical="center" shrinkToFit="1"/>
    </xf>
    <xf numFmtId="0" fontId="17" fillId="0" borderId="22" xfId="0" applyFont="1" applyFill="1" applyBorder="1" applyAlignment="1">
      <alignment vertical="center"/>
    </xf>
    <xf numFmtId="0" fontId="19" fillId="0" borderId="38" xfId="0" applyFont="1" applyFill="1" applyBorder="1" applyAlignment="1">
      <alignment vertical="center" shrinkToFit="1"/>
    </xf>
    <xf numFmtId="0" fontId="24" fillId="0" borderId="16" xfId="0" applyFont="1" applyFill="1" applyBorder="1" applyAlignment="1">
      <alignment vertical="center"/>
    </xf>
    <xf numFmtId="0" fontId="27" fillId="0" borderId="21" xfId="0" applyFont="1" applyBorder="1" applyAlignment="1">
      <alignment horizontal="center" vertical="center"/>
    </xf>
    <xf numFmtId="0" fontId="21" fillId="0" borderId="21" xfId="0" applyFont="1" applyBorder="1" applyAlignment="1">
      <alignment horizontal="left" vertical="center"/>
    </xf>
    <xf numFmtId="0" fontId="19" fillId="0" borderId="23" xfId="0" applyFont="1" applyFill="1" applyBorder="1" applyAlignment="1">
      <alignment vertical="center" shrinkToFit="1"/>
    </xf>
    <xf numFmtId="0" fontId="24" fillId="0" borderId="19" xfId="0" applyFont="1" applyFill="1" applyBorder="1" applyAlignment="1">
      <alignment vertical="center"/>
    </xf>
    <xf numFmtId="0" fontId="0" fillId="0" borderId="20" xfId="0" applyBorder="1" applyAlignment="1">
      <alignment vertical="center"/>
    </xf>
    <xf numFmtId="0" fontId="27" fillId="0" borderId="38" xfId="0" applyFont="1" applyBorder="1" applyAlignment="1">
      <alignment vertical="center"/>
    </xf>
    <xf numFmtId="0" fontId="27" fillId="0" borderId="38" xfId="0" applyFont="1" applyBorder="1" applyAlignment="1">
      <alignment horizontal="center" vertical="center"/>
    </xf>
    <xf numFmtId="0" fontId="0" fillId="0" borderId="23" xfId="0" applyBorder="1" applyAlignment="1">
      <alignment vertical="center"/>
    </xf>
    <xf numFmtId="0" fontId="32" fillId="0" borderId="0" xfId="0" applyFont="1" applyFill="1" applyBorder="1" applyAlignment="1">
      <alignment vertical="center" shrinkToFit="1"/>
    </xf>
    <xf numFmtId="0" fontId="0" fillId="0" borderId="0" xfId="0" applyFill="1" applyBorder="1" applyAlignment="1">
      <alignment vertical="center" shrinkToFit="1"/>
    </xf>
    <xf numFmtId="0" fontId="24" fillId="0" borderId="16" xfId="0" applyFont="1" applyBorder="1" applyAlignment="1">
      <alignment horizontal="center" vertical="center"/>
    </xf>
    <xf numFmtId="0" fontId="27" fillId="0" borderId="23" xfId="0" applyFont="1" applyBorder="1" applyAlignment="1">
      <alignment vertical="center"/>
    </xf>
    <xf numFmtId="0" fontId="32" fillId="0" borderId="0" xfId="0" applyFont="1" applyFill="1" applyBorder="1" applyAlignment="1">
      <alignment vertical="center"/>
    </xf>
    <xf numFmtId="0" fontId="20" fillId="24" borderId="11" xfId="0" applyFont="1" applyFill="1" applyBorder="1" applyAlignment="1">
      <alignment horizontal="center" vertical="center" wrapText="1" shrinkToFit="1"/>
    </xf>
    <xf numFmtId="0" fontId="20" fillId="24" borderId="10" xfId="0" applyFont="1" applyFill="1" applyBorder="1" applyAlignment="1">
      <alignment horizontal="center" vertical="center" wrapText="1" shrinkToFit="1"/>
    </xf>
    <xf numFmtId="14" fontId="27" fillId="0" borderId="0" xfId="0" applyNumberFormat="1" applyFont="1" applyBorder="1" applyAlignment="1">
      <alignment vertical="center"/>
    </xf>
    <xf numFmtId="0" fontId="57" fillId="0" borderId="63" xfId="56" applyFont="1" applyFill="1" applyBorder="1" applyAlignment="1">
      <alignment horizontal="left" vertical="center" wrapText="1"/>
    </xf>
    <xf numFmtId="0" fontId="77" fillId="0" borderId="0" xfId="0" applyFont="1" applyFill="1" applyBorder="1" applyAlignment="1">
      <alignment horizontal="center" vertical="center" shrinkToFit="1"/>
    </xf>
    <xf numFmtId="0" fontId="27" fillId="0" borderId="0" xfId="0" applyFont="1" applyFill="1" applyBorder="1" applyAlignment="1"/>
    <xf numFmtId="0" fontId="27" fillId="0" borderId="20" xfId="0" applyFont="1" applyBorder="1" applyAlignment="1">
      <alignment vertical="center"/>
    </xf>
    <xf numFmtId="0" fontId="21" fillId="0" borderId="20" xfId="0" applyFont="1" applyBorder="1" applyAlignment="1">
      <alignment horizontal="left" vertical="center"/>
    </xf>
    <xf numFmtId="0" fontId="27" fillId="0" borderId="37" xfId="0" applyFont="1" applyBorder="1" applyAlignment="1">
      <alignment vertical="center"/>
    </xf>
    <xf numFmtId="0" fontId="24" fillId="0" borderId="0" xfId="0" applyFont="1" applyFill="1" applyBorder="1" applyAlignment="1">
      <alignment horizontal="center" vertical="center"/>
    </xf>
    <xf numFmtId="0" fontId="30" fillId="0" borderId="0" xfId="0" applyFont="1" applyFill="1"/>
    <xf numFmtId="0" fontId="22" fillId="0" borderId="51" xfId="41" applyFill="1" applyBorder="1" applyAlignment="1" applyProtection="1">
      <alignment vertical="center"/>
    </xf>
    <xf numFmtId="0" fontId="57" fillId="30" borderId="10" xfId="56" applyFont="1" applyFill="1" applyBorder="1" applyAlignment="1">
      <alignment vertical="center"/>
    </xf>
    <xf numFmtId="0" fontId="57" fillId="30" borderId="52" xfId="56" applyFont="1" applyFill="1" applyBorder="1" applyAlignment="1">
      <alignment vertical="center"/>
    </xf>
    <xf numFmtId="0" fontId="57" fillId="30" borderId="61" xfId="56" applyFont="1" applyFill="1" applyBorder="1" applyAlignment="1">
      <alignment vertical="center" shrinkToFit="1"/>
    </xf>
    <xf numFmtId="0" fontId="57" fillId="30" borderId="55" xfId="56" applyFont="1" applyFill="1" applyBorder="1" applyAlignment="1">
      <alignment vertical="center" shrinkToFit="1"/>
    </xf>
    <xf numFmtId="0" fontId="57" fillId="0" borderId="49" xfId="56" applyFont="1" applyBorder="1" applyAlignment="1">
      <alignment horizontal="justify" vertical="center"/>
    </xf>
    <xf numFmtId="0" fontId="54" fillId="0" borderId="59" xfId="56" applyFont="1" applyBorder="1">
      <alignment vertical="center"/>
    </xf>
    <xf numFmtId="0" fontId="54" fillId="0" borderId="62" xfId="56" applyFont="1" applyBorder="1">
      <alignment vertical="center"/>
    </xf>
    <xf numFmtId="0" fontId="57" fillId="0" borderId="62" xfId="56" applyFont="1" applyBorder="1" applyAlignment="1">
      <alignment horizontal="left" vertical="center"/>
    </xf>
    <xf numFmtId="0" fontId="57" fillId="0" borderId="63" xfId="56" applyFont="1" applyBorder="1" applyAlignment="1">
      <alignment horizontal="left" vertical="center"/>
    </xf>
    <xf numFmtId="0" fontId="57" fillId="0" borderId="76" xfId="56" applyFont="1" applyBorder="1" applyAlignment="1">
      <alignment horizontal="left" vertical="center"/>
    </xf>
    <xf numFmtId="0" fontId="57" fillId="24" borderId="61" xfId="56" applyFont="1" applyFill="1" applyBorder="1" applyAlignment="1">
      <alignment vertical="center"/>
    </xf>
    <xf numFmtId="0" fontId="86" fillId="24" borderId="53" xfId="56" applyFont="1" applyFill="1" applyBorder="1" applyAlignment="1">
      <alignment vertical="center"/>
    </xf>
    <xf numFmtId="0" fontId="21" fillId="24" borderId="77" xfId="0" applyFont="1" applyFill="1" applyBorder="1" applyAlignment="1">
      <alignment horizontal="center" vertical="center"/>
    </xf>
    <xf numFmtId="0" fontId="21" fillId="24" borderId="21" xfId="0" applyFont="1" applyFill="1" applyBorder="1" applyAlignment="1">
      <alignment horizontal="center" vertical="center"/>
    </xf>
    <xf numFmtId="0" fontId="27" fillId="0" borderId="37" xfId="0" applyFont="1" applyBorder="1"/>
    <xf numFmtId="0" fontId="27" fillId="0" borderId="38" xfId="0" applyFont="1" applyBorder="1"/>
    <xf numFmtId="0" fontId="27" fillId="0" borderId="23" xfId="0" applyFont="1" applyBorder="1"/>
    <xf numFmtId="0" fontId="0" fillId="0" borderId="0" xfId="0" applyFont="1" applyBorder="1" applyAlignment="1">
      <alignment horizontal="left" vertical="center"/>
    </xf>
    <xf numFmtId="0" fontId="54" fillId="0" borderId="65" xfId="56" applyFont="1" applyBorder="1">
      <alignment vertical="center"/>
    </xf>
    <xf numFmtId="0" fontId="57" fillId="31" borderId="57" xfId="56" applyFont="1" applyFill="1" applyBorder="1" applyAlignment="1">
      <alignment vertical="center" shrinkToFit="1"/>
    </xf>
    <xf numFmtId="0" fontId="96" fillId="0" borderId="0" xfId="56" applyFont="1" applyBorder="1" applyAlignment="1">
      <alignment vertical="center"/>
    </xf>
    <xf numFmtId="0" fontId="96" fillId="0" borderId="0" xfId="56" applyFont="1" applyBorder="1" applyAlignment="1">
      <alignment horizontal="center" vertical="center"/>
    </xf>
    <xf numFmtId="0" fontId="96" fillId="0" borderId="0" xfId="56" applyFont="1" applyFill="1" applyBorder="1" applyAlignment="1">
      <alignment vertical="center"/>
    </xf>
    <xf numFmtId="0" fontId="67" fillId="0" borderId="0" xfId="56" applyFont="1" applyBorder="1" applyAlignment="1">
      <alignment vertical="center"/>
    </xf>
    <xf numFmtId="0" fontId="17" fillId="29" borderId="0" xfId="0" applyFont="1" applyFill="1" applyAlignment="1">
      <alignment vertical="center"/>
    </xf>
    <xf numFmtId="0" fontId="25" fillId="0" borderId="0" xfId="0" applyFont="1" applyFill="1" applyBorder="1"/>
    <xf numFmtId="0" fontId="27" fillId="0" borderId="19" xfId="0" applyFont="1" applyFill="1" applyBorder="1"/>
    <xf numFmtId="0" fontId="27" fillId="0" borderId="22" xfId="0" applyFont="1" applyFill="1" applyBorder="1"/>
    <xf numFmtId="0" fontId="27" fillId="0" borderId="16" xfId="0" applyFont="1" applyFill="1" applyBorder="1"/>
    <xf numFmtId="0" fontId="20" fillId="0" borderId="0" xfId="0" applyFont="1" applyBorder="1" applyAlignment="1">
      <alignment horizontal="right" vertical="center"/>
    </xf>
    <xf numFmtId="0" fontId="67" fillId="0" borderId="0" xfId="0" applyFont="1" applyBorder="1" applyAlignment="1">
      <alignment horizontal="center" vertical="center"/>
    </xf>
    <xf numFmtId="0" fontId="20" fillId="0" borderId="0" xfId="0" applyFont="1" applyFill="1" applyBorder="1" applyAlignment="1">
      <alignment horizontal="center" vertical="center"/>
    </xf>
    <xf numFmtId="0" fontId="21" fillId="0" borderId="0" xfId="0" applyFont="1" applyFill="1" applyBorder="1" applyAlignment="1">
      <alignment horizontal="center" vertical="center"/>
    </xf>
    <xf numFmtId="0" fontId="72" fillId="0" borderId="0" xfId="0" applyFont="1" applyBorder="1" applyAlignment="1">
      <alignment vertical="center"/>
    </xf>
    <xf numFmtId="0" fontId="28" fillId="24" borderId="18" xfId="0" applyFont="1" applyFill="1" applyBorder="1" applyAlignment="1">
      <alignment horizontal="center" vertical="center" wrapText="1"/>
    </xf>
    <xf numFmtId="0" fontId="28" fillId="24" borderId="26" xfId="0" applyFont="1" applyFill="1" applyBorder="1" applyAlignment="1">
      <alignment horizontal="center" vertical="center"/>
    </xf>
    <xf numFmtId="0" fontId="28" fillId="24" borderId="78" xfId="0" applyFont="1" applyFill="1" applyBorder="1" applyAlignment="1">
      <alignment horizontal="center" vertical="center" wrapText="1"/>
    </xf>
    <xf numFmtId="0" fontId="28" fillId="24" borderId="79" xfId="0" applyFont="1" applyFill="1" applyBorder="1" applyAlignment="1">
      <alignment horizontal="center" vertical="center" wrapText="1"/>
    </xf>
    <xf numFmtId="0" fontId="28" fillId="24" borderId="79" xfId="0" applyFont="1" applyFill="1" applyBorder="1" applyAlignment="1">
      <alignment horizontal="center" vertical="center"/>
    </xf>
    <xf numFmtId="0" fontId="0" fillId="0" borderId="0" xfId="0" applyAlignment="1">
      <alignment shrinkToFit="1"/>
    </xf>
    <xf numFmtId="0" fontId="98" fillId="0" borderId="0" xfId="0" applyFont="1" applyFill="1" applyBorder="1" applyAlignment="1">
      <alignment vertical="center"/>
    </xf>
    <xf numFmtId="0" fontId="27" fillId="0" borderId="0" xfId="0" applyFont="1" applyBorder="1" applyAlignment="1">
      <alignment shrinkToFit="1"/>
    </xf>
    <xf numFmtId="0" fontId="20" fillId="0" borderId="0" xfId="0" applyFont="1" applyFill="1" applyBorder="1" applyAlignment="1">
      <alignment horizontal="center" vertical="center" wrapText="1"/>
    </xf>
    <xf numFmtId="0" fontId="79" fillId="0" borderId="0" xfId="0" applyFont="1" applyBorder="1" applyAlignment="1">
      <alignment horizontal="right" vertical="center"/>
    </xf>
    <xf numFmtId="0" fontId="27" fillId="0" borderId="55" xfId="0" applyFont="1" applyFill="1" applyBorder="1"/>
    <xf numFmtId="14" fontId="19" fillId="0" borderId="0" xfId="0" applyNumberFormat="1" applyFont="1" applyAlignment="1">
      <alignment horizontal="left" vertical="center"/>
    </xf>
    <xf numFmtId="0" fontId="57" fillId="31" borderId="56" xfId="56" applyFont="1" applyFill="1" applyBorder="1" applyAlignment="1">
      <alignment vertical="center" shrinkToFit="1"/>
    </xf>
    <xf numFmtId="0" fontId="27" fillId="0" borderId="0" xfId="0" applyFont="1" applyFill="1" applyBorder="1" applyAlignment="1">
      <alignment vertical="center" shrinkToFit="1"/>
    </xf>
    <xf numFmtId="0" fontId="0" fillId="0" borderId="0" xfId="0" applyFill="1" applyBorder="1" applyAlignment="1">
      <alignment shrinkToFit="1"/>
    </xf>
    <xf numFmtId="0" fontId="0" fillId="0" borderId="0" xfId="0" applyAlignment="1">
      <alignment horizontal="center"/>
    </xf>
    <xf numFmtId="0" fontId="24" fillId="0" borderId="0" xfId="0" applyFont="1" applyFill="1" applyBorder="1" applyAlignment="1">
      <alignment shrinkToFit="1"/>
    </xf>
    <xf numFmtId="0" fontId="24" fillId="0" borderId="0" xfId="0" applyFont="1" applyBorder="1" applyAlignment="1">
      <alignment vertical="center" shrinkToFit="1"/>
    </xf>
    <xf numFmtId="0" fontId="24" fillId="0" borderId="54" xfId="0" applyFont="1" applyFill="1" applyBorder="1" applyAlignment="1">
      <alignment horizontal="center"/>
    </xf>
    <xf numFmtId="0" fontId="90" fillId="0" borderId="0" xfId="0" applyFont="1" applyFill="1" applyBorder="1" applyAlignment="1">
      <alignment shrinkToFit="1"/>
    </xf>
    <xf numFmtId="0" fontId="98" fillId="0" borderId="0" xfId="0" applyFont="1" applyFill="1" applyBorder="1" applyAlignment="1">
      <alignment horizontal="center" vertical="center"/>
    </xf>
    <xf numFmtId="0" fontId="21" fillId="0" borderId="0" xfId="0" applyFont="1" applyFill="1" applyBorder="1" applyAlignment="1">
      <alignment vertical="center"/>
    </xf>
    <xf numFmtId="0" fontId="107" fillId="0" borderId="0" xfId="56" applyFont="1" applyBorder="1" applyAlignment="1">
      <alignment vertical="center"/>
    </xf>
    <xf numFmtId="0" fontId="21" fillId="32" borderId="83" xfId="0" applyFont="1" applyFill="1" applyBorder="1" applyAlignment="1">
      <alignment horizontal="center" vertical="center" shrinkToFit="1"/>
    </xf>
    <xf numFmtId="0" fontId="21" fillId="32" borderId="86" xfId="0" applyFont="1" applyFill="1" applyBorder="1" applyAlignment="1">
      <alignment horizontal="center" vertical="center" wrapText="1"/>
    </xf>
    <xf numFmtId="0" fontId="21" fillId="32" borderId="89" xfId="0" applyFont="1" applyFill="1" applyBorder="1" applyAlignment="1">
      <alignment horizontal="center" vertical="center"/>
    </xf>
    <xf numFmtId="0" fontId="34" fillId="0" borderId="0" xfId="41" applyNumberFormat="1" applyFont="1" applyFill="1" applyBorder="1" applyAlignment="1" applyProtection="1">
      <alignment vertical="center"/>
    </xf>
    <xf numFmtId="0" fontId="17" fillId="33" borderId="0" xfId="0" applyFont="1" applyFill="1"/>
    <xf numFmtId="0" fontId="17" fillId="34" borderId="0" xfId="0" applyFont="1" applyFill="1" applyAlignment="1">
      <alignment vertical="center"/>
    </xf>
    <xf numFmtId="0" fontId="67" fillId="0" borderId="93" xfId="0" applyFont="1" applyFill="1" applyBorder="1" applyAlignment="1">
      <alignment vertical="center"/>
    </xf>
    <xf numFmtId="49" fontId="67" fillId="0" borderId="0" xfId="54" applyNumberFormat="1" applyFont="1" applyFill="1" applyBorder="1" applyAlignment="1" applyProtection="1">
      <alignment vertical="center"/>
    </xf>
    <xf numFmtId="0" fontId="109" fillId="0" borderId="63" xfId="56" applyFont="1" applyBorder="1">
      <alignment vertical="center"/>
    </xf>
    <xf numFmtId="0" fontId="72" fillId="0" borderId="0" xfId="0" applyFont="1" applyFill="1" applyAlignment="1">
      <alignment vertical="center"/>
    </xf>
    <xf numFmtId="0" fontId="32" fillId="0" borderId="0" xfId="0" applyFont="1" applyFill="1" applyBorder="1" applyAlignment="1">
      <alignment horizontal="left" vertical="center"/>
    </xf>
    <xf numFmtId="0" fontId="28" fillId="0" borderId="0" xfId="0" applyFont="1" applyFill="1" applyBorder="1" applyAlignment="1">
      <alignment horizontal="left" vertical="center"/>
    </xf>
    <xf numFmtId="0" fontId="24" fillId="0" borderId="0" xfId="0" applyFont="1" applyFill="1" applyBorder="1" applyAlignment="1" applyProtection="1">
      <alignment horizontal="left" vertical="center"/>
      <protection locked="0"/>
    </xf>
    <xf numFmtId="0" fontId="29" fillId="0" borderId="0" xfId="0" applyFont="1"/>
    <xf numFmtId="181" fontId="0" fillId="0" borderId="0" xfId="0" applyNumberFormat="1"/>
    <xf numFmtId="0" fontId="91" fillId="0" borderId="0" xfId="0" applyFont="1" applyBorder="1" applyAlignment="1"/>
    <xf numFmtId="0" fontId="0" fillId="0" borderId="0" xfId="0" applyFont="1"/>
    <xf numFmtId="177" fontId="27" fillId="0" borderId="0" xfId="0" applyNumberFormat="1" applyFont="1" applyBorder="1" applyAlignment="1">
      <alignment wrapText="1"/>
    </xf>
    <xf numFmtId="0" fontId="25" fillId="0" borderId="0" xfId="0" applyFont="1" applyBorder="1" applyAlignment="1">
      <alignment vertical="center"/>
    </xf>
    <xf numFmtId="0" fontId="24" fillId="0" borderId="56" xfId="0" applyFont="1" applyFill="1" applyBorder="1" applyAlignment="1">
      <alignment horizontal="center"/>
    </xf>
    <xf numFmtId="0" fontId="24" fillId="0" borderId="55" xfId="0" applyFont="1" applyFill="1" applyBorder="1" applyAlignment="1">
      <alignment horizontal="center"/>
    </xf>
    <xf numFmtId="0" fontId="96" fillId="0" borderId="0" xfId="0" applyFont="1" applyFill="1" applyBorder="1" applyAlignment="1" applyProtection="1">
      <alignment horizontal="center" vertical="center"/>
      <protection locked="0"/>
    </xf>
    <xf numFmtId="179" fontId="96" fillId="0" borderId="0" xfId="0" applyNumberFormat="1" applyFont="1" applyFill="1" applyBorder="1" applyAlignment="1" applyProtection="1">
      <alignment horizontal="center" vertical="center"/>
      <protection locked="0"/>
    </xf>
    <xf numFmtId="0" fontId="79" fillId="0" borderId="0" xfId="0" applyFont="1" applyAlignment="1">
      <alignment vertical="center"/>
    </xf>
    <xf numFmtId="177" fontId="95" fillId="0" borderId="22" xfId="0" applyNumberFormat="1" applyFont="1" applyFill="1" applyBorder="1" applyAlignment="1" applyProtection="1">
      <alignment horizontal="center" vertical="center"/>
    </xf>
    <xf numFmtId="177" fontId="96" fillId="0" borderId="0" xfId="0" applyNumberFormat="1" applyFont="1" applyFill="1" applyBorder="1" applyAlignment="1">
      <alignment horizontal="center" vertical="center"/>
    </xf>
    <xf numFmtId="177" fontId="96" fillId="0" borderId="0" xfId="0" applyNumberFormat="1" applyFont="1" applyFill="1" applyBorder="1" applyAlignment="1" applyProtection="1">
      <alignment horizontal="center" vertical="center"/>
    </xf>
    <xf numFmtId="0" fontId="21" fillId="0" borderId="97" xfId="0" applyFont="1" applyFill="1" applyBorder="1" applyAlignment="1"/>
    <xf numFmtId="179" fontId="24" fillId="0" borderId="37" xfId="0" applyNumberFormat="1" applyFont="1" applyFill="1" applyBorder="1" applyAlignment="1">
      <alignment horizontal="center" vertical="center"/>
    </xf>
    <xf numFmtId="180" fontId="19" fillId="0" borderId="0" xfId="0" applyNumberFormat="1" applyFont="1" applyFill="1" applyBorder="1" applyAlignment="1">
      <alignment horizontal="center" vertical="center"/>
    </xf>
    <xf numFmtId="0" fontId="25" fillId="25" borderId="0" xfId="0" applyFont="1" applyFill="1" applyAlignment="1"/>
    <xf numFmtId="0" fontId="27" fillId="25" borderId="0" xfId="0" applyFont="1" applyFill="1" applyAlignment="1"/>
    <xf numFmtId="0" fontId="17" fillId="25" borderId="0" xfId="0" applyFont="1" applyFill="1" applyAlignment="1"/>
    <xf numFmtId="0" fontId="27" fillId="25" borderId="0" xfId="0" applyFont="1" applyFill="1" applyBorder="1" applyAlignment="1"/>
    <xf numFmtId="0" fontId="17" fillId="25" borderId="0" xfId="0" applyFont="1" applyFill="1" applyBorder="1" applyAlignment="1"/>
    <xf numFmtId="0" fontId="72" fillId="0" borderId="0" xfId="0" applyFont="1" applyAlignment="1"/>
    <xf numFmtId="179" fontId="72" fillId="0" borderId="0" xfId="0" applyNumberFormat="1" applyFont="1" applyFill="1" applyBorder="1" applyAlignment="1">
      <alignment horizontal="left"/>
    </xf>
    <xf numFmtId="0" fontId="72" fillId="0" borderId="0" xfId="0" applyFont="1" applyAlignment="1">
      <alignment horizontal="left"/>
    </xf>
    <xf numFmtId="0" fontId="24" fillId="0" borderId="0" xfId="0" applyFont="1" applyAlignment="1">
      <alignment horizontal="left"/>
    </xf>
    <xf numFmtId="0" fontId="111" fillId="24" borderId="11" xfId="0" applyFont="1" applyFill="1" applyBorder="1" applyAlignment="1">
      <alignment horizontal="center" vertical="center" wrapText="1" shrinkToFit="1"/>
    </xf>
    <xf numFmtId="0" fontId="21" fillId="24" borderId="0" xfId="0" applyFont="1" applyFill="1" applyBorder="1" applyAlignment="1">
      <alignment horizontal="center" vertical="center" shrinkToFit="1"/>
    </xf>
    <xf numFmtId="177" fontId="94" fillId="25" borderId="0" xfId="0" applyNumberFormat="1" applyFont="1" applyFill="1" applyBorder="1" applyAlignment="1" applyProtection="1">
      <alignment horizontal="center" vertical="center"/>
    </xf>
    <xf numFmtId="0" fontId="17" fillId="35" borderId="0" xfId="0" applyFont="1" applyFill="1" applyAlignment="1">
      <alignment vertical="center"/>
    </xf>
    <xf numFmtId="0" fontId="17" fillId="0" borderId="0" xfId="0" applyFont="1" applyFill="1" applyAlignment="1">
      <alignment vertical="center" shrinkToFit="1"/>
    </xf>
    <xf numFmtId="0" fontId="27" fillId="0" borderId="0" xfId="0" applyFont="1" applyFill="1" applyAlignment="1"/>
    <xf numFmtId="0" fontId="27" fillId="35" borderId="0" xfId="0" applyFont="1" applyFill="1"/>
    <xf numFmtId="0" fontId="17" fillId="35" borderId="0" xfId="0" applyFont="1" applyFill="1"/>
    <xf numFmtId="0" fontId="26" fillId="0" borderId="0" xfId="0" applyFont="1" applyFill="1"/>
    <xf numFmtId="0" fontId="25" fillId="36" borderId="11" xfId="0" applyFont="1" applyFill="1" applyBorder="1" applyAlignment="1">
      <alignment horizontal="center" vertical="center" shrinkToFit="1"/>
    </xf>
    <xf numFmtId="179" fontId="24" fillId="36" borderId="75" xfId="0" applyNumberFormat="1" applyFont="1" applyFill="1" applyBorder="1" applyAlignment="1">
      <alignment horizontal="center" vertical="center"/>
    </xf>
    <xf numFmtId="179" fontId="24" fillId="36" borderId="37" xfId="0" applyNumberFormat="1" applyFont="1" applyFill="1" applyBorder="1" applyAlignment="1">
      <alignment horizontal="center" vertical="center"/>
    </xf>
    <xf numFmtId="0" fontId="57" fillId="0" borderId="48" xfId="56" applyFont="1" applyFill="1" applyBorder="1" applyAlignment="1">
      <alignment horizontal="left" vertical="center"/>
    </xf>
    <xf numFmtId="0" fontId="54" fillId="0" borderId="49" xfId="56" applyFont="1" applyBorder="1">
      <alignment vertical="center"/>
    </xf>
    <xf numFmtId="179" fontId="24" fillId="0" borderId="0" xfId="0" applyNumberFormat="1" applyFont="1" applyFill="1" applyBorder="1" applyAlignment="1">
      <alignment vertical="center"/>
    </xf>
    <xf numFmtId="0" fontId="67" fillId="0" borderId="56" xfId="0" applyFont="1" applyFill="1" applyBorder="1" applyAlignment="1">
      <alignment horizontal="center" vertical="center"/>
    </xf>
    <xf numFmtId="0" fontId="25" fillId="0" borderId="0" xfId="0" applyFont="1" applyFill="1" applyBorder="1" applyAlignment="1">
      <alignment horizontal="center" vertical="center" wrapText="1" shrinkToFit="1"/>
    </xf>
    <xf numFmtId="177" fontId="17" fillId="0" borderId="0" xfId="0" applyNumberFormat="1" applyFont="1" applyFill="1" applyBorder="1" applyAlignment="1">
      <alignment horizontal="center" vertical="center"/>
    </xf>
    <xf numFmtId="0" fontId="27" fillId="0" borderId="21" xfId="0" applyFont="1" applyFill="1" applyBorder="1" applyAlignment="1">
      <alignment vertical="center"/>
    </xf>
    <xf numFmtId="0" fontId="24" fillId="0" borderId="92" xfId="0" applyFont="1" applyFill="1" applyBorder="1" applyAlignment="1">
      <alignment vertical="center"/>
    </xf>
    <xf numFmtId="0" fontId="85" fillId="0" borderId="104" xfId="0" applyFont="1" applyFill="1" applyBorder="1" applyAlignment="1">
      <alignment vertical="center"/>
    </xf>
    <xf numFmtId="0" fontId="33" fillId="0" borderId="104" xfId="0" applyFont="1" applyFill="1" applyBorder="1" applyAlignment="1">
      <alignment vertical="center"/>
    </xf>
    <xf numFmtId="0" fontId="20" fillId="0" borderId="0" xfId="0" applyFont="1" applyFill="1" applyBorder="1" applyAlignment="1">
      <alignment vertical="center" shrinkToFit="1"/>
    </xf>
    <xf numFmtId="0" fontId="21" fillId="0" borderId="0" xfId="0" applyFont="1" applyAlignment="1">
      <alignment vertical="center"/>
    </xf>
    <xf numFmtId="0" fontId="19" fillId="0" borderId="0" xfId="0" applyFont="1" applyBorder="1" applyAlignment="1"/>
    <xf numFmtId="0" fontId="27" fillId="0" borderId="21" xfId="0" applyFont="1" applyBorder="1" applyAlignment="1">
      <alignment vertical="center"/>
    </xf>
    <xf numFmtId="0" fontId="24" fillId="0" borderId="54" xfId="0" applyFont="1" applyBorder="1" applyAlignment="1">
      <alignment vertical="center"/>
    </xf>
    <xf numFmtId="0" fontId="24" fillId="0" borderId="56" xfId="0" applyFont="1" applyBorder="1" applyAlignment="1">
      <alignment vertical="center"/>
    </xf>
    <xf numFmtId="0" fontId="24" fillId="0" borderId="55" xfId="0" applyFont="1" applyBorder="1" applyAlignment="1">
      <alignment vertical="center"/>
    </xf>
    <xf numFmtId="0" fontId="24" fillId="0" borderId="55" xfId="0" applyFont="1" applyBorder="1"/>
    <xf numFmtId="0" fontId="27" fillId="0" borderId="21" xfId="0" applyFont="1" applyFill="1" applyBorder="1"/>
    <xf numFmtId="0" fontId="27" fillId="0" borderId="21" xfId="0" applyFont="1" applyFill="1" applyBorder="1" applyAlignment="1">
      <alignment horizontal="center" vertical="center"/>
    </xf>
    <xf numFmtId="0" fontId="27" fillId="0" borderId="23" xfId="0" applyFont="1" applyFill="1" applyBorder="1"/>
    <xf numFmtId="0" fontId="24" fillId="0" borderId="20" xfId="0" applyFont="1" applyBorder="1" applyAlignment="1">
      <alignment horizontal="center" vertical="center"/>
    </xf>
    <xf numFmtId="0" fontId="24" fillId="0" borderId="20" xfId="0" applyFont="1" applyFill="1" applyBorder="1" applyAlignment="1">
      <alignment horizontal="center" vertical="center"/>
    </xf>
    <xf numFmtId="0" fontId="27" fillId="0" borderId="20" xfId="0" applyFont="1" applyFill="1" applyBorder="1"/>
    <xf numFmtId="0" fontId="27" fillId="0" borderId="20" xfId="0" applyFont="1" applyFill="1" applyBorder="1" applyAlignment="1">
      <alignment horizontal="center" vertical="center"/>
    </xf>
    <xf numFmtId="177" fontId="21" fillId="0" borderId="0" xfId="0" applyNumberFormat="1" applyFont="1" applyFill="1" applyBorder="1" applyAlignment="1" applyProtection="1">
      <alignment horizontal="center" vertical="center"/>
    </xf>
    <xf numFmtId="0" fontId="105" fillId="0" borderId="0" xfId="0" applyFont="1" applyBorder="1" applyAlignment="1">
      <alignment horizontal="center"/>
    </xf>
    <xf numFmtId="0" fontId="27" fillId="0" borderId="37" xfId="0" applyFont="1" applyFill="1" applyBorder="1"/>
    <xf numFmtId="0" fontId="75" fillId="26" borderId="115" xfId="0" applyFont="1" applyFill="1" applyBorder="1" applyAlignment="1">
      <alignment vertical="center" shrinkToFit="1"/>
    </xf>
    <xf numFmtId="0" fontId="115" fillId="0" borderId="0" xfId="0" applyFont="1" applyBorder="1" applyAlignment="1">
      <alignment vertical="center"/>
    </xf>
    <xf numFmtId="0" fontId="114" fillId="0" borderId="0" xfId="0" applyFont="1" applyBorder="1" applyAlignment="1">
      <alignment vertical="center"/>
    </xf>
    <xf numFmtId="0" fontId="113" fillId="0" borderId="0" xfId="0" applyFont="1" applyBorder="1" applyAlignment="1"/>
    <xf numFmtId="0" fontId="0" fillId="0" borderId="0" xfId="0" applyFont="1" applyAlignment="1">
      <alignment vertical="center"/>
    </xf>
    <xf numFmtId="0" fontId="0" fillId="0" borderId="116" xfId="0" applyBorder="1" applyAlignment="1">
      <alignment vertical="center" shrinkToFit="1"/>
    </xf>
    <xf numFmtId="0" fontId="0" fillId="0" borderId="117" xfId="0" applyBorder="1" applyAlignment="1">
      <alignment vertical="center" shrinkToFit="1"/>
    </xf>
    <xf numFmtId="0" fontId="72" fillId="0" borderId="0" xfId="0" applyFont="1" applyAlignment="1">
      <alignment horizontal="left" vertical="center"/>
    </xf>
    <xf numFmtId="0" fontId="17" fillId="0" borderId="21" xfId="0" applyFont="1" applyFill="1" applyBorder="1" applyAlignment="1">
      <alignment vertical="center"/>
    </xf>
    <xf numFmtId="0" fontId="23" fillId="0" borderId="20" xfId="0" applyFont="1" applyFill="1" applyBorder="1" applyAlignment="1">
      <alignment vertical="center"/>
    </xf>
    <xf numFmtId="179" fontId="24" fillId="0" borderId="26" xfId="0" applyNumberFormat="1" applyFont="1" applyFill="1" applyBorder="1" applyAlignment="1">
      <alignment horizontal="center" vertical="center"/>
    </xf>
    <xf numFmtId="179" fontId="24" fillId="0" borderId="17" xfId="0" applyNumberFormat="1" applyFont="1" applyFill="1" applyBorder="1" applyAlignment="1">
      <alignment horizontal="center" vertical="center"/>
    </xf>
    <xf numFmtId="179" fontId="24" fillId="0" borderId="46" xfId="0" applyNumberFormat="1" applyFont="1" applyFill="1" applyBorder="1" applyAlignment="1">
      <alignment horizontal="center" vertical="center"/>
    </xf>
    <xf numFmtId="0" fontId="17" fillId="0" borderId="0" xfId="0" applyFont="1" applyFill="1" applyAlignment="1">
      <alignment horizontal="center" vertical="center"/>
    </xf>
    <xf numFmtId="179" fontId="118" fillId="35" borderId="37" xfId="0" applyNumberFormat="1" applyFont="1" applyFill="1" applyBorder="1" applyAlignment="1">
      <alignment horizontal="center" vertical="center"/>
    </xf>
    <xf numFmtId="177" fontId="119" fillId="35" borderId="46" xfId="0" applyNumberFormat="1" applyFont="1" applyFill="1" applyBorder="1" applyAlignment="1">
      <alignment horizontal="center" vertical="center"/>
    </xf>
    <xf numFmtId="177" fontId="119" fillId="35" borderId="13" xfId="0" applyNumberFormat="1" applyFont="1" applyFill="1" applyBorder="1" applyAlignment="1">
      <alignment horizontal="center" vertical="center"/>
    </xf>
    <xf numFmtId="177" fontId="119" fillId="35" borderId="14" xfId="0" applyNumberFormat="1" applyFont="1" applyFill="1" applyBorder="1" applyAlignment="1">
      <alignment horizontal="center" vertical="center"/>
    </xf>
    <xf numFmtId="177" fontId="119" fillId="35" borderId="11" xfId="0" applyNumberFormat="1" applyFont="1" applyFill="1" applyBorder="1" applyAlignment="1">
      <alignment horizontal="center" vertical="center"/>
    </xf>
    <xf numFmtId="0" fontId="28" fillId="24" borderId="10" xfId="0" applyFont="1" applyFill="1" applyBorder="1" applyAlignment="1">
      <alignment horizontal="center" vertical="center" wrapText="1"/>
    </xf>
    <xf numFmtId="0" fontId="28" fillId="24" borderId="121" xfId="0" applyFont="1" applyFill="1" applyBorder="1" applyAlignment="1">
      <alignment horizontal="center" vertical="center" wrapText="1"/>
    </xf>
    <xf numFmtId="0" fontId="128" fillId="0" borderId="0" xfId="0" applyFont="1"/>
    <xf numFmtId="179" fontId="24" fillId="38" borderId="74" xfId="0" applyNumberFormat="1" applyFont="1" applyFill="1" applyBorder="1" applyAlignment="1">
      <alignment horizontal="center" vertical="center"/>
    </xf>
    <xf numFmtId="179" fontId="24" fillId="38" borderId="54" xfId="0" applyNumberFormat="1" applyFont="1" applyFill="1" applyBorder="1" applyAlignment="1">
      <alignment horizontal="center" vertical="center"/>
    </xf>
    <xf numFmtId="179" fontId="24" fillId="38" borderId="75" xfId="0" applyNumberFormat="1" applyFont="1" applyFill="1" applyBorder="1" applyAlignment="1">
      <alignment horizontal="center" vertical="center"/>
    </xf>
    <xf numFmtId="179" fontId="24" fillId="38" borderId="67" xfId="0" applyNumberFormat="1" applyFont="1" applyFill="1" applyBorder="1" applyAlignment="1">
      <alignment horizontal="center" vertical="center"/>
    </xf>
    <xf numFmtId="179" fontId="24" fillId="38" borderId="98" xfId="0" applyNumberFormat="1" applyFont="1" applyFill="1" applyBorder="1" applyAlignment="1">
      <alignment horizontal="center" vertical="center"/>
    </xf>
    <xf numFmtId="179" fontId="24" fillId="38" borderId="20" xfId="0" applyNumberFormat="1" applyFont="1" applyFill="1" applyBorder="1" applyAlignment="1">
      <alignment horizontal="center" vertical="center"/>
    </xf>
    <xf numFmtId="179" fontId="24" fillId="38" borderId="19" xfId="0" applyNumberFormat="1" applyFont="1" applyFill="1" applyBorder="1" applyAlignment="1">
      <alignment horizontal="center" vertical="center"/>
    </xf>
    <xf numFmtId="179" fontId="24" fillId="38" borderId="99" xfId="0" applyNumberFormat="1" applyFont="1" applyFill="1" applyBorder="1" applyAlignment="1">
      <alignment horizontal="center" vertical="center"/>
    </xf>
    <xf numFmtId="179" fontId="129" fillId="38" borderId="67" xfId="0" applyNumberFormat="1" applyFont="1" applyFill="1" applyBorder="1" applyAlignment="1">
      <alignment horizontal="center" vertical="center"/>
    </xf>
    <xf numFmtId="179" fontId="24" fillId="38" borderId="70" xfId="0" applyNumberFormat="1" applyFont="1" applyFill="1" applyBorder="1" applyAlignment="1">
      <alignment horizontal="center" vertical="center"/>
    </xf>
    <xf numFmtId="179" fontId="24" fillId="38" borderId="37" xfId="0" applyNumberFormat="1" applyFont="1" applyFill="1" applyBorder="1" applyAlignment="1">
      <alignment horizontal="center" vertical="center"/>
    </xf>
    <xf numFmtId="179" fontId="24" fillId="38" borderId="98" xfId="0" applyNumberFormat="1" applyFont="1" applyFill="1" applyBorder="1" applyAlignment="1">
      <alignment horizontal="center" vertical="center" shrinkToFit="1"/>
    </xf>
    <xf numFmtId="179" fontId="24" fillId="38" borderId="99" xfId="0" applyNumberFormat="1" applyFont="1" applyFill="1" applyBorder="1" applyAlignment="1">
      <alignment horizontal="center" vertical="center" shrinkToFit="1"/>
    </xf>
    <xf numFmtId="179" fontId="24" fillId="38" borderId="67" xfId="0" applyNumberFormat="1" applyFont="1" applyFill="1" applyBorder="1" applyAlignment="1">
      <alignment horizontal="center" vertical="center" shrinkToFit="1"/>
    </xf>
    <xf numFmtId="179" fontId="24" fillId="38" borderId="75" xfId="0" applyNumberFormat="1" applyFont="1" applyFill="1" applyBorder="1" applyAlignment="1">
      <alignment horizontal="center" vertical="center" shrinkToFit="1"/>
    </xf>
    <xf numFmtId="179" fontId="129" fillId="38" borderId="67" xfId="0" applyNumberFormat="1" applyFont="1" applyFill="1" applyBorder="1" applyAlignment="1">
      <alignment horizontal="center" vertical="center" shrinkToFit="1"/>
    </xf>
    <xf numFmtId="179" fontId="129" fillId="38" borderId="75" xfId="0" applyNumberFormat="1" applyFont="1" applyFill="1" applyBorder="1" applyAlignment="1">
      <alignment horizontal="center" vertical="center" shrinkToFit="1"/>
    </xf>
    <xf numFmtId="0" fontId="72" fillId="0" borderId="0" xfId="0" applyFont="1" applyBorder="1" applyAlignment="1">
      <alignment horizontal="center" vertical="center"/>
    </xf>
    <xf numFmtId="0" fontId="72" fillId="0" borderId="47" xfId="0" applyFont="1" applyBorder="1" applyAlignment="1">
      <alignment vertical="center"/>
    </xf>
    <xf numFmtId="0" fontId="72" fillId="0" borderId="108" xfId="0" applyFont="1" applyBorder="1" applyAlignment="1">
      <alignment horizontal="center" vertical="center"/>
    </xf>
    <xf numFmtId="0" fontId="72" fillId="0" borderId="108" xfId="0" applyFont="1" applyBorder="1" applyAlignment="1">
      <alignment horizontal="left" vertical="center"/>
    </xf>
    <xf numFmtId="0" fontId="0" fillId="0" borderId="108" xfId="0" applyBorder="1" applyAlignment="1">
      <alignment horizontal="left" vertical="center"/>
    </xf>
    <xf numFmtId="0" fontId="0" fillId="0" borderId="108" xfId="0" applyBorder="1" applyAlignment="1">
      <alignment horizontal="center" vertical="center"/>
    </xf>
    <xf numFmtId="0" fontId="0" fillId="0" borderId="109" xfId="0" applyBorder="1"/>
    <xf numFmtId="0" fontId="72" fillId="0" borderId="122" xfId="0" applyFont="1" applyBorder="1" applyAlignment="1">
      <alignment vertical="center"/>
    </xf>
    <xf numFmtId="0" fontId="72" fillId="0" borderId="123" xfId="0" applyFont="1" applyBorder="1" applyAlignment="1">
      <alignment horizontal="left" vertical="center"/>
    </xf>
    <xf numFmtId="0" fontId="72" fillId="0" borderId="123" xfId="0" applyFont="1" applyBorder="1" applyAlignment="1">
      <alignment horizontal="center" vertical="center"/>
    </xf>
    <xf numFmtId="0" fontId="72" fillId="0" borderId="124" xfId="0" applyFont="1" applyBorder="1"/>
    <xf numFmtId="0" fontId="89" fillId="0" borderId="0" xfId="0" applyFont="1" applyAlignment="1">
      <alignment vertical="center"/>
    </xf>
    <xf numFmtId="0" fontId="0" fillId="0" borderId="123" xfId="0" applyBorder="1" applyAlignment="1">
      <alignment horizontal="left" vertical="center"/>
    </xf>
    <xf numFmtId="0" fontId="72" fillId="0" borderId="123" xfId="0" applyFont="1" applyBorder="1" applyAlignment="1">
      <alignment vertical="center"/>
    </xf>
    <xf numFmtId="0" fontId="0" fillId="0" borderId="123" xfId="0" applyBorder="1" applyAlignment="1">
      <alignment horizontal="center" vertical="center"/>
    </xf>
    <xf numFmtId="0" fontId="0" fillId="0" borderId="124" xfId="0" applyBorder="1"/>
    <xf numFmtId="0" fontId="72" fillId="0" borderId="108" xfId="0" applyFont="1" applyBorder="1" applyAlignment="1">
      <alignment vertical="center"/>
    </xf>
    <xf numFmtId="0" fontId="27" fillId="0" borderId="108" xfId="0" applyFont="1" applyBorder="1"/>
    <xf numFmtId="0" fontId="72" fillId="0" borderId="109" xfId="0" applyFont="1" applyBorder="1"/>
    <xf numFmtId="179" fontId="100" fillId="0" borderId="0" xfId="0" applyNumberFormat="1" applyFont="1" applyFill="1" applyBorder="1" applyAlignment="1" applyProtection="1">
      <alignment horizontal="center" vertical="center"/>
      <protection locked="0"/>
    </xf>
    <xf numFmtId="20" fontId="106" fillId="0" borderId="0" xfId="0" applyNumberFormat="1" applyFont="1" applyAlignment="1">
      <alignment horizontal="center" vertical="center"/>
    </xf>
    <xf numFmtId="0" fontId="131" fillId="0" borderId="0" xfId="0" applyFont="1" applyFill="1" applyBorder="1" applyAlignment="1">
      <alignment vertical="center"/>
    </xf>
    <xf numFmtId="0" fontId="131" fillId="0" borderId="0" xfId="0" applyFont="1" applyBorder="1" applyAlignment="1">
      <alignment vertical="center"/>
    </xf>
    <xf numFmtId="0" fontId="131" fillId="0" borderId="0" xfId="0" applyFont="1" applyFill="1" applyBorder="1" applyAlignment="1">
      <alignment horizontal="center" vertical="center"/>
    </xf>
    <xf numFmtId="0" fontId="131" fillId="0" borderId="0" xfId="0" applyFont="1" applyBorder="1" applyAlignment="1">
      <alignment horizontal="center" vertical="center"/>
    </xf>
    <xf numFmtId="180" fontId="131" fillId="0" borderId="0" xfId="0" applyNumberFormat="1" applyFont="1" applyFill="1" applyBorder="1" applyAlignment="1">
      <alignment horizontal="center" vertical="center"/>
    </xf>
    <xf numFmtId="0" fontId="24" fillId="26" borderId="0" xfId="0" applyFont="1" applyFill="1" applyBorder="1" applyAlignment="1">
      <alignment vertical="center" shrinkToFit="1"/>
    </xf>
    <xf numFmtId="0" fontId="132" fillId="0" borderId="0" xfId="0" applyFont="1" applyBorder="1" applyAlignment="1">
      <alignment horizontal="left" vertical="center"/>
    </xf>
    <xf numFmtId="0" fontId="72" fillId="0" borderId="0" xfId="0" applyFont="1" applyFill="1" applyBorder="1" applyAlignment="1">
      <alignment vertical="center"/>
    </xf>
    <xf numFmtId="0" fontId="128" fillId="0" borderId="0" xfId="0" applyFont="1" applyFill="1" applyBorder="1"/>
    <xf numFmtId="0" fontId="34" fillId="0" borderId="0" xfId="41" applyFont="1" applyFill="1" applyBorder="1" applyAlignment="1" applyProtection="1">
      <alignment vertical="center"/>
    </xf>
    <xf numFmtId="0" fontId="24" fillId="0" borderId="0" xfId="0" applyFont="1" applyFill="1" applyBorder="1" applyAlignment="1">
      <alignment horizontal="left" vertical="center"/>
    </xf>
    <xf numFmtId="0" fontId="67" fillId="26" borderId="0" xfId="0" applyFont="1" applyFill="1" applyBorder="1" applyAlignment="1">
      <alignment vertical="center"/>
    </xf>
    <xf numFmtId="0" fontId="34" fillId="0" borderId="0" xfId="41" applyFont="1" applyBorder="1" applyAlignment="1" applyProtection="1">
      <alignment vertical="center"/>
    </xf>
    <xf numFmtId="0" fontId="33" fillId="0" borderId="0" xfId="0" applyFont="1" applyBorder="1"/>
    <xf numFmtId="0" fontId="17" fillId="0" borderId="0" xfId="0" applyFont="1" applyFill="1" applyBorder="1"/>
    <xf numFmtId="0" fontId="67" fillId="0" borderId="20" xfId="0" applyFont="1" applyFill="1" applyBorder="1" applyAlignment="1">
      <alignment horizontal="center" vertical="center"/>
    </xf>
    <xf numFmtId="0" fontId="17" fillId="40" borderId="0" xfId="0" applyFont="1" applyFill="1" applyAlignment="1">
      <alignment vertical="center"/>
    </xf>
    <xf numFmtId="0" fontId="27" fillId="40" borderId="0" xfId="0" applyFont="1" applyFill="1" applyAlignment="1">
      <alignment vertical="center"/>
    </xf>
    <xf numFmtId="14" fontId="17" fillId="40" borderId="0" xfId="0" applyNumberFormat="1" applyFont="1" applyFill="1" applyAlignment="1">
      <alignment vertical="center"/>
    </xf>
    <xf numFmtId="0" fontId="68" fillId="40" borderId="0" xfId="0" applyFont="1" applyFill="1" applyBorder="1" applyAlignment="1">
      <alignment vertical="center"/>
    </xf>
    <xf numFmtId="0" fontId="28" fillId="40" borderId="0" xfId="0" applyFont="1" applyFill="1" applyBorder="1" applyAlignment="1">
      <alignment horizontal="center" vertical="center"/>
    </xf>
    <xf numFmtId="0" fontId="19" fillId="40" borderId="0" xfId="0" applyFont="1" applyFill="1" applyBorder="1" applyAlignment="1">
      <alignment vertical="center"/>
    </xf>
    <xf numFmtId="0" fontId="19" fillId="40" borderId="0" xfId="0" applyFont="1" applyFill="1" applyBorder="1" applyAlignment="1">
      <alignment horizontal="center" vertical="center"/>
    </xf>
    <xf numFmtId="177" fontId="67" fillId="0" borderId="56" xfId="0" applyNumberFormat="1" applyFont="1" applyFill="1" applyBorder="1" applyAlignment="1" applyProtection="1">
      <alignment horizontal="center" vertical="center"/>
    </xf>
    <xf numFmtId="0" fontId="67" fillId="0" borderId="55" xfId="0" applyFont="1" applyFill="1" applyBorder="1" applyAlignment="1">
      <alignment vertical="center"/>
    </xf>
    <xf numFmtId="177" fontId="94" fillId="0" borderId="22" xfId="0" applyNumberFormat="1" applyFont="1" applyFill="1" applyBorder="1" applyAlignment="1" applyProtection="1">
      <alignment horizontal="center" vertical="center"/>
    </xf>
    <xf numFmtId="0" fontId="17" fillId="40" borderId="0" xfId="0" applyFont="1" applyFill="1" applyBorder="1" applyAlignment="1">
      <alignment vertical="center"/>
    </xf>
    <xf numFmtId="0" fontId="17" fillId="40" borderId="0" xfId="0" applyFont="1" applyFill="1" applyBorder="1" applyAlignment="1">
      <alignment vertical="center" shrinkToFit="1"/>
    </xf>
    <xf numFmtId="0" fontId="67" fillId="40" borderId="0" xfId="0" applyFont="1" applyFill="1" applyAlignment="1">
      <alignment horizontal="right" vertical="center"/>
    </xf>
    <xf numFmtId="0" fontId="24" fillId="40" borderId="0" xfId="0" applyFont="1" applyFill="1" applyBorder="1" applyAlignment="1">
      <alignment vertical="center" shrinkToFit="1"/>
    </xf>
    <xf numFmtId="0" fontId="33" fillId="0" borderId="0" xfId="0" applyFont="1" applyFill="1" applyBorder="1" applyAlignment="1">
      <alignment horizontal="left" vertical="center"/>
    </xf>
    <xf numFmtId="0" fontId="33" fillId="40" borderId="0" xfId="0" applyFont="1" applyFill="1" applyBorder="1" applyAlignment="1">
      <alignment horizontal="left" vertical="center"/>
    </xf>
    <xf numFmtId="0" fontId="67" fillId="27" borderId="0" xfId="0" applyFont="1" applyFill="1" applyAlignment="1">
      <alignment horizontal="right" vertical="center"/>
    </xf>
    <xf numFmtId="0" fontId="67" fillId="0" borderId="0" xfId="0" applyFont="1" applyFill="1" applyAlignment="1">
      <alignment horizontal="right" vertical="center"/>
    </xf>
    <xf numFmtId="0" fontId="27" fillId="25" borderId="0" xfId="0" applyFont="1" applyFill="1" applyAlignment="1">
      <alignment vertical="center"/>
    </xf>
    <xf numFmtId="0" fontId="34" fillId="40" borderId="0" xfId="41" applyFont="1" applyFill="1" applyAlignment="1" applyProtection="1">
      <alignment vertical="center"/>
    </xf>
    <xf numFmtId="0" fontId="27" fillId="40" borderId="0" xfId="0" applyFont="1" applyFill="1" applyBorder="1" applyAlignment="1">
      <alignment vertical="center"/>
    </xf>
    <xf numFmtId="0" fontId="24" fillId="40" borderId="0" xfId="0" applyFont="1" applyFill="1" applyBorder="1" applyAlignment="1">
      <alignment vertical="center"/>
    </xf>
    <xf numFmtId="0" fontId="24" fillId="40" borderId="0" xfId="0" applyFont="1" applyFill="1" applyBorder="1" applyAlignment="1">
      <alignment horizontal="center" vertical="center"/>
    </xf>
    <xf numFmtId="0" fontId="27" fillId="40" borderId="0" xfId="0" applyFont="1" applyFill="1" applyBorder="1" applyAlignment="1">
      <alignment horizontal="center" vertical="center"/>
    </xf>
    <xf numFmtId="0" fontId="27" fillId="40" borderId="0" xfId="0" applyFont="1" applyFill="1" applyBorder="1" applyAlignment="1">
      <alignment horizontal="left" vertical="center"/>
    </xf>
    <xf numFmtId="0" fontId="25" fillId="40" borderId="0" xfId="0" applyFont="1" applyFill="1" applyAlignment="1">
      <alignment vertical="center"/>
    </xf>
    <xf numFmtId="0" fontId="27" fillId="40" borderId="0" xfId="0" applyFont="1" applyFill="1" applyAlignment="1">
      <alignment horizontal="center" vertical="center"/>
    </xf>
    <xf numFmtId="0" fontId="27" fillId="40" borderId="0" xfId="0" applyFont="1" applyFill="1" applyAlignment="1">
      <alignment shrinkToFit="1"/>
    </xf>
    <xf numFmtId="0" fontId="30" fillId="40" borderId="0" xfId="0" applyFont="1" applyFill="1" applyAlignment="1">
      <alignment vertical="center"/>
    </xf>
    <xf numFmtId="0" fontId="24" fillId="40" borderId="0" xfId="0" applyFont="1" applyFill="1" applyBorder="1" applyAlignment="1" applyProtection="1">
      <alignment horizontal="center" vertical="center"/>
      <protection locked="0"/>
    </xf>
    <xf numFmtId="177" fontId="24" fillId="40" borderId="0" xfId="0" applyNumberFormat="1" applyFont="1" applyFill="1" applyBorder="1" applyAlignment="1" applyProtection="1">
      <alignment horizontal="center" vertical="center"/>
    </xf>
    <xf numFmtId="177" fontId="24" fillId="40" borderId="0" xfId="0" applyNumberFormat="1" applyFont="1" applyFill="1" applyBorder="1" applyAlignment="1" applyProtection="1">
      <alignment horizontal="center" vertical="center"/>
      <protection locked="0"/>
    </xf>
    <xf numFmtId="179" fontId="24" fillId="40" borderId="0" xfId="0" applyNumberFormat="1" applyFont="1" applyFill="1" applyBorder="1" applyAlignment="1" applyProtection="1">
      <alignment horizontal="center" vertical="center"/>
    </xf>
    <xf numFmtId="14" fontId="17" fillId="40" borderId="0" xfId="0" applyNumberFormat="1" applyFont="1" applyFill="1" applyBorder="1" applyAlignment="1">
      <alignment horizontal="center" vertical="center"/>
    </xf>
    <xf numFmtId="0" fontId="17" fillId="40" borderId="0" xfId="0" applyFont="1" applyFill="1" applyBorder="1" applyAlignment="1">
      <alignment horizontal="center" vertical="center" wrapText="1"/>
    </xf>
    <xf numFmtId="0" fontId="27" fillId="25" borderId="0" xfId="0" applyFont="1" applyFill="1" applyBorder="1" applyAlignment="1">
      <alignment vertical="center"/>
    </xf>
    <xf numFmtId="179" fontId="17" fillId="25" borderId="0" xfId="0" applyNumberFormat="1" applyFont="1" applyFill="1" applyBorder="1" applyAlignment="1">
      <alignment horizontal="center" vertical="center" wrapText="1"/>
    </xf>
    <xf numFmtId="0" fontId="17" fillId="25" borderId="0" xfId="0" applyFont="1" applyFill="1" applyBorder="1" applyAlignment="1">
      <alignment horizontal="center" vertical="center"/>
    </xf>
    <xf numFmtId="0" fontId="67" fillId="40" borderId="0" xfId="0" applyFont="1" applyFill="1" applyBorder="1" applyAlignment="1">
      <alignment horizontal="right" vertical="center"/>
    </xf>
    <xf numFmtId="0" fontId="20" fillId="40" borderId="0" xfId="0" applyFont="1" applyFill="1" applyBorder="1" applyAlignment="1">
      <alignment horizontal="center" vertical="center"/>
    </xf>
    <xf numFmtId="0" fontId="68" fillId="40" borderId="0" xfId="0" applyFont="1" applyFill="1" applyBorder="1" applyAlignment="1">
      <alignment horizontal="center" vertical="center"/>
    </xf>
    <xf numFmtId="0" fontId="0" fillId="40" borderId="0" xfId="0" applyFill="1" applyBorder="1" applyAlignment="1">
      <alignment vertical="center"/>
    </xf>
    <xf numFmtId="0" fontId="33" fillId="40" borderId="0" xfId="0" applyFont="1" applyFill="1" applyBorder="1" applyAlignment="1">
      <alignment horizontal="center" vertical="center"/>
    </xf>
    <xf numFmtId="0" fontId="32" fillId="40" borderId="0" xfId="0" applyFont="1" applyFill="1" applyBorder="1" applyAlignment="1">
      <alignment horizontal="left" vertical="center"/>
    </xf>
    <xf numFmtId="0" fontId="25" fillId="0" borderId="19" xfId="0" applyFont="1" applyFill="1" applyBorder="1"/>
    <xf numFmtId="0" fontId="25" fillId="0" borderId="22" xfId="0" applyFont="1" applyFill="1" applyBorder="1"/>
    <xf numFmtId="0" fontId="25" fillId="0" borderId="16" xfId="0" applyFont="1" applyFill="1" applyBorder="1"/>
    <xf numFmtId="0" fontId="17" fillId="0" borderId="0" xfId="0" applyFont="1" applyAlignment="1">
      <alignment vertical="center" shrinkToFit="1"/>
    </xf>
    <xf numFmtId="0" fontId="57" fillId="0" borderId="59" xfId="56" applyFont="1" applyFill="1" applyBorder="1" applyAlignment="1">
      <alignment horizontal="left" vertical="center"/>
    </xf>
    <xf numFmtId="0" fontId="54" fillId="0" borderId="0" xfId="56" applyFont="1" applyAlignment="1">
      <alignment vertical="center" shrinkToFit="1"/>
    </xf>
    <xf numFmtId="0" fontId="57" fillId="0" borderId="0" xfId="56" applyFont="1" applyFill="1" applyAlignment="1">
      <alignment vertical="center" shrinkToFit="1"/>
    </xf>
    <xf numFmtId="0" fontId="22" fillId="28" borderId="126" xfId="41" applyFill="1" applyBorder="1" applyAlignment="1" applyProtection="1">
      <alignment vertical="center" shrinkToFit="1"/>
    </xf>
    <xf numFmtId="0" fontId="22" fillId="24" borderId="126" xfId="41" applyFill="1" applyBorder="1" applyAlignment="1" applyProtection="1">
      <alignment vertical="center" shrinkToFit="1"/>
    </xf>
    <xf numFmtId="0" fontId="22" fillId="24" borderId="127" xfId="41" applyFill="1" applyBorder="1" applyAlignment="1" applyProtection="1">
      <alignment vertical="center" shrinkToFit="1"/>
    </xf>
    <xf numFmtId="0" fontId="22" fillId="27" borderId="126" xfId="41" applyFill="1" applyBorder="1" applyAlignment="1" applyProtection="1">
      <alignment vertical="center" shrinkToFit="1"/>
    </xf>
    <xf numFmtId="0" fontId="22" fillId="27" borderId="128" xfId="41" applyFill="1" applyBorder="1" applyAlignment="1" applyProtection="1">
      <alignment vertical="center" shrinkToFit="1"/>
    </xf>
    <xf numFmtId="0" fontId="22" fillId="27" borderId="129" xfId="41" applyFont="1" applyFill="1" applyBorder="1" applyAlignment="1" applyProtection="1">
      <alignment vertical="center" shrinkToFit="1"/>
    </xf>
    <xf numFmtId="0" fontId="22" fillId="27" borderId="130" xfId="41" applyFont="1" applyFill="1" applyBorder="1" applyAlignment="1" applyProtection="1">
      <alignment vertical="center" shrinkToFit="1"/>
    </xf>
    <xf numFmtId="0" fontId="57" fillId="27" borderId="129" xfId="56" applyFont="1" applyFill="1" applyBorder="1" applyAlignment="1">
      <alignment vertical="center" shrinkToFit="1"/>
    </xf>
    <xf numFmtId="0" fontId="57" fillId="27" borderId="130" xfId="56" applyFont="1" applyFill="1" applyBorder="1" applyAlignment="1">
      <alignment vertical="center" shrinkToFit="1"/>
    </xf>
    <xf numFmtId="0" fontId="22" fillId="27" borderId="129" xfId="41" applyFill="1" applyBorder="1" applyAlignment="1" applyProtection="1">
      <alignment vertical="center" shrinkToFit="1"/>
    </xf>
    <xf numFmtId="0" fontId="57" fillId="27" borderId="131" xfId="56" applyFont="1" applyFill="1" applyBorder="1" applyAlignment="1">
      <alignment vertical="center" shrinkToFit="1"/>
    </xf>
    <xf numFmtId="0" fontId="19" fillId="0" borderId="0" xfId="0" applyFont="1" applyAlignment="1">
      <alignment horizontal="right" vertical="center" shrinkToFit="1"/>
    </xf>
    <xf numFmtId="0" fontId="19" fillId="0" borderId="0" xfId="0" applyFont="1" applyAlignment="1">
      <alignment horizontal="left" vertical="center" shrinkToFit="1"/>
    </xf>
    <xf numFmtId="0" fontId="22" fillId="41" borderId="129" xfId="41" applyFill="1" applyBorder="1" applyAlignment="1" applyProtection="1">
      <alignment vertical="center" shrinkToFit="1"/>
    </xf>
    <xf numFmtId="0" fontId="57" fillId="41" borderId="129" xfId="56" applyFont="1" applyFill="1" applyBorder="1" applyAlignment="1">
      <alignment vertical="center" shrinkToFit="1"/>
    </xf>
    <xf numFmtId="0" fontId="57" fillId="41" borderId="130" xfId="56" applyFont="1" applyFill="1" applyBorder="1" applyAlignment="1">
      <alignment vertical="center" shrinkToFit="1"/>
    </xf>
    <xf numFmtId="0" fontId="86" fillId="41" borderId="61" xfId="56" applyFont="1" applyFill="1" applyBorder="1" applyAlignment="1">
      <alignment vertical="center" wrapText="1"/>
    </xf>
    <xf numFmtId="0" fontId="86" fillId="41" borderId="22" xfId="56" applyFont="1" applyFill="1" applyBorder="1" applyAlignment="1">
      <alignment vertical="center" wrapText="1"/>
    </xf>
    <xf numFmtId="0" fontId="86" fillId="41" borderId="16" xfId="56" applyFont="1" applyFill="1" applyBorder="1" applyAlignment="1">
      <alignment vertical="center" wrapText="1"/>
    </xf>
    <xf numFmtId="0" fontId="86" fillId="41" borderId="19" xfId="56" applyFont="1" applyFill="1" applyBorder="1" applyAlignment="1">
      <alignment vertical="center" wrapText="1"/>
    </xf>
    <xf numFmtId="0" fontId="86" fillId="41" borderId="54" xfId="56" applyFont="1" applyFill="1" applyBorder="1" applyAlignment="1">
      <alignment vertical="center" wrapText="1"/>
    </xf>
    <xf numFmtId="0" fontId="54" fillId="41" borderId="57" xfId="56" applyFont="1" applyFill="1" applyBorder="1">
      <alignment vertical="center"/>
    </xf>
    <xf numFmtId="0" fontId="86" fillId="31" borderId="61" xfId="56" applyFont="1" applyFill="1" applyBorder="1" applyAlignment="1">
      <alignment vertical="center" wrapText="1"/>
    </xf>
    <xf numFmtId="0" fontId="86" fillId="31" borderId="22" xfId="56" applyFont="1" applyFill="1" applyBorder="1" applyAlignment="1">
      <alignment vertical="center" wrapText="1"/>
    </xf>
    <xf numFmtId="0" fontId="86" fillId="31" borderId="64" xfId="56" applyFont="1" applyFill="1" applyBorder="1" applyAlignment="1">
      <alignment vertical="center" wrapText="1"/>
    </xf>
    <xf numFmtId="0" fontId="86" fillId="30" borderId="61" xfId="56" applyFont="1" applyFill="1" applyBorder="1" applyAlignment="1">
      <alignment vertical="center" wrapText="1"/>
    </xf>
    <xf numFmtId="0" fontId="54" fillId="30" borderId="22" xfId="56" applyFont="1" applyFill="1" applyBorder="1">
      <alignment vertical="center"/>
    </xf>
    <xf numFmtId="0" fontId="86" fillId="30" borderId="12" xfId="56" applyFont="1" applyFill="1" applyBorder="1" applyAlignment="1">
      <alignment vertical="center" wrapText="1"/>
    </xf>
    <xf numFmtId="0" fontId="86" fillId="30" borderId="60" xfId="56" applyFont="1" applyFill="1" applyBorder="1" applyAlignment="1">
      <alignment vertical="center" wrapText="1"/>
    </xf>
    <xf numFmtId="0" fontId="17" fillId="42" borderId="128" xfId="41" applyFont="1" applyFill="1" applyBorder="1" applyAlignment="1" applyProtection="1">
      <alignment vertical="center" shrinkToFit="1"/>
    </xf>
    <xf numFmtId="0" fontId="19" fillId="42" borderId="129" xfId="41" applyFont="1" applyFill="1" applyBorder="1" applyAlignment="1" applyProtection="1">
      <alignment vertical="center" shrinkToFit="1"/>
    </xf>
    <xf numFmtId="0" fontId="17" fillId="42" borderId="129" xfId="41" applyFont="1" applyFill="1" applyBorder="1" applyAlignment="1" applyProtection="1">
      <alignment vertical="center" shrinkToFit="1"/>
    </xf>
    <xf numFmtId="0" fontId="57" fillId="42" borderId="53" xfId="56" applyFont="1" applyFill="1" applyBorder="1" applyAlignment="1">
      <alignment vertical="center"/>
    </xf>
    <xf numFmtId="0" fontId="86" fillId="42" borderId="61" xfId="56" applyFont="1" applyFill="1" applyBorder="1" applyAlignment="1">
      <alignment vertical="center" wrapText="1"/>
    </xf>
    <xf numFmtId="0" fontId="57" fillId="42" borderId="55" xfId="56" applyFont="1" applyFill="1" applyBorder="1" applyAlignment="1">
      <alignment vertical="center"/>
    </xf>
    <xf numFmtId="0" fontId="86" fillId="42" borderId="16" xfId="56" applyFont="1" applyFill="1" applyBorder="1" applyAlignment="1">
      <alignment vertical="center" wrapText="1"/>
    </xf>
    <xf numFmtId="0" fontId="57" fillId="42" borderId="54" xfId="56" applyFont="1" applyFill="1" applyBorder="1" applyAlignment="1">
      <alignment vertical="center"/>
    </xf>
    <xf numFmtId="0" fontId="86" fillId="42" borderId="19" xfId="56" applyFont="1" applyFill="1" applyBorder="1" applyAlignment="1">
      <alignment vertical="center" wrapText="1"/>
    </xf>
    <xf numFmtId="0" fontId="57" fillId="42" borderId="56" xfId="56" applyFont="1" applyFill="1" applyBorder="1" applyAlignment="1">
      <alignment vertical="center"/>
    </xf>
    <xf numFmtId="0" fontId="86" fillId="42" borderId="22" xfId="56" applyFont="1" applyFill="1" applyBorder="1" applyAlignment="1">
      <alignment vertical="center" wrapText="1"/>
    </xf>
    <xf numFmtId="0" fontId="57" fillId="41" borderId="22" xfId="56" applyFont="1" applyFill="1" applyBorder="1" applyAlignment="1">
      <alignment vertical="center"/>
    </xf>
    <xf numFmtId="0" fontId="86" fillId="41" borderId="56" xfId="56" applyFont="1" applyFill="1" applyBorder="1" applyAlignment="1">
      <alignment vertical="center" wrapText="1"/>
    </xf>
    <xf numFmtId="0" fontId="57" fillId="41" borderId="56" xfId="56" applyFont="1" applyFill="1" applyBorder="1" applyAlignment="1">
      <alignment vertical="center"/>
    </xf>
    <xf numFmtId="0" fontId="57" fillId="41" borderId="55" xfId="56" applyFont="1" applyFill="1" applyBorder="1" applyAlignment="1">
      <alignment vertical="center"/>
    </xf>
    <xf numFmtId="0" fontId="86" fillId="41" borderId="55" xfId="56" applyFont="1" applyFill="1" applyBorder="1" applyAlignment="1">
      <alignment vertical="center" wrapText="1"/>
    </xf>
    <xf numFmtId="0" fontId="57" fillId="41" borderId="54" xfId="56" applyFont="1" applyFill="1" applyBorder="1" applyAlignment="1">
      <alignment vertical="center"/>
    </xf>
    <xf numFmtId="0" fontId="57" fillId="41" borderId="56" xfId="56" applyFont="1" applyFill="1" applyBorder="1" applyAlignment="1">
      <alignment vertical="top"/>
    </xf>
    <xf numFmtId="0" fontId="57" fillId="41" borderId="57" xfId="56" applyFont="1" applyFill="1" applyBorder="1" applyAlignment="1">
      <alignment vertical="center"/>
    </xf>
    <xf numFmtId="0" fontId="86" fillId="41" borderId="57" xfId="56" applyFont="1" applyFill="1" applyBorder="1" applyAlignment="1">
      <alignment vertical="center" wrapText="1"/>
    </xf>
    <xf numFmtId="0" fontId="57" fillId="41" borderId="131" xfId="56" applyFont="1" applyFill="1" applyBorder="1" applyAlignment="1">
      <alignment vertical="center" shrinkToFit="1"/>
    </xf>
    <xf numFmtId="0" fontId="57" fillId="41" borderId="108" xfId="56" applyFont="1" applyFill="1" applyBorder="1" applyAlignment="1">
      <alignment vertical="center"/>
    </xf>
    <xf numFmtId="0" fontId="57" fillId="41" borderId="0" xfId="56" applyFont="1" applyFill="1" applyBorder="1" applyAlignment="1">
      <alignment vertical="center"/>
    </xf>
    <xf numFmtId="0" fontId="57" fillId="41" borderId="21" xfId="56" applyFont="1" applyFill="1" applyBorder="1" applyAlignment="1">
      <alignment vertical="center"/>
    </xf>
    <xf numFmtId="0" fontId="57" fillId="41" borderId="20" xfId="56" applyFont="1" applyFill="1" applyBorder="1" applyAlignment="1">
      <alignment vertical="center"/>
    </xf>
    <xf numFmtId="0" fontId="109" fillId="41" borderId="54" xfId="56" applyFont="1" applyFill="1" applyBorder="1">
      <alignment vertical="center"/>
    </xf>
    <xf numFmtId="0" fontId="22" fillId="41" borderId="0" xfId="41" applyFill="1" applyAlignment="1" applyProtection="1">
      <alignment shrinkToFit="1"/>
    </xf>
    <xf numFmtId="0" fontId="22" fillId="41" borderId="128" xfId="41" applyFill="1" applyBorder="1" applyAlignment="1" applyProtection="1">
      <alignment shrinkToFit="1"/>
    </xf>
    <xf numFmtId="0" fontId="22" fillId="41" borderId="130" xfId="41" applyFill="1" applyBorder="1" applyAlignment="1" applyProtection="1">
      <alignment shrinkToFit="1"/>
    </xf>
    <xf numFmtId="0" fontId="22" fillId="41" borderId="126" xfId="41" applyFill="1" applyBorder="1" applyAlignment="1" applyProtection="1">
      <alignment shrinkToFit="1"/>
    </xf>
    <xf numFmtId="0" fontId="22" fillId="41" borderId="129" xfId="41" applyFill="1" applyBorder="1" applyAlignment="1" applyProtection="1">
      <alignment shrinkToFit="1"/>
    </xf>
    <xf numFmtId="0" fontId="22" fillId="41" borderId="128" xfId="41" applyFill="1" applyBorder="1" applyAlignment="1" applyProtection="1">
      <alignment shrinkToFit="1"/>
    </xf>
    <xf numFmtId="0" fontId="22" fillId="41" borderId="131" xfId="41" applyFill="1" applyBorder="1" applyAlignment="1" applyProtection="1">
      <alignment shrinkToFit="1"/>
    </xf>
    <xf numFmtId="0" fontId="22" fillId="43" borderId="126" xfId="41" applyFill="1" applyBorder="1" applyAlignment="1" applyProtection="1">
      <alignment shrinkToFit="1"/>
    </xf>
    <xf numFmtId="0" fontId="22" fillId="43" borderId="129" xfId="41" applyFill="1" applyBorder="1" applyAlignment="1" applyProtection="1">
      <alignment shrinkToFit="1"/>
    </xf>
    <xf numFmtId="0" fontId="22" fillId="43" borderId="131" xfId="41" applyFill="1" applyBorder="1" applyAlignment="1" applyProtection="1">
      <alignment shrinkToFit="1"/>
    </xf>
    <xf numFmtId="0" fontId="22" fillId="42" borderId="129" xfId="41" applyFill="1" applyBorder="1" applyAlignment="1" applyProtection="1">
      <alignment shrinkToFit="1"/>
    </xf>
    <xf numFmtId="0" fontId="22" fillId="44" borderId="126" xfId="41" applyFill="1" applyBorder="1" applyAlignment="1" applyProtection="1">
      <alignment shrinkToFit="1"/>
    </xf>
    <xf numFmtId="0" fontId="22" fillId="44" borderId="129" xfId="41" applyFill="1" applyBorder="1" applyAlignment="1" applyProtection="1">
      <alignment shrinkToFit="1"/>
    </xf>
    <xf numFmtId="0" fontId="22" fillId="44" borderId="128" xfId="41" applyFill="1" applyBorder="1" applyAlignment="1" applyProtection="1">
      <alignment shrinkToFit="1"/>
    </xf>
    <xf numFmtId="0" fontId="22" fillId="44" borderId="132" xfId="41" applyFill="1" applyBorder="1" applyAlignment="1" applyProtection="1">
      <alignment shrinkToFit="1"/>
    </xf>
    <xf numFmtId="0" fontId="22" fillId="44" borderId="131" xfId="41" applyFill="1" applyBorder="1" applyAlignment="1" applyProtection="1">
      <alignment shrinkToFit="1"/>
    </xf>
    <xf numFmtId="0" fontId="20" fillId="24" borderId="80" xfId="0" applyFont="1" applyFill="1" applyBorder="1" applyAlignment="1">
      <alignment horizontal="center" vertical="center" shrinkToFit="1"/>
    </xf>
    <xf numFmtId="0" fontId="20" fillId="24" borderId="121" xfId="0" applyFont="1" applyFill="1" applyBorder="1" applyAlignment="1">
      <alignment horizontal="center" vertical="center" wrapText="1"/>
    </xf>
    <xf numFmtId="0" fontId="20" fillId="24" borderId="133" xfId="0" applyFont="1" applyFill="1" applyBorder="1" applyAlignment="1">
      <alignment horizontal="center" vertical="center"/>
    </xf>
    <xf numFmtId="179" fontId="20" fillId="0" borderId="0" xfId="0" applyNumberFormat="1" applyFont="1" applyFill="1" applyBorder="1" applyAlignment="1" applyProtection="1">
      <alignment horizontal="center" vertical="center"/>
      <protection locked="0"/>
    </xf>
    <xf numFmtId="177" fontId="24" fillId="0" borderId="0" xfId="0" applyNumberFormat="1" applyFont="1" applyBorder="1" applyAlignment="1" applyProtection="1">
      <alignment horizontal="left" vertical="center"/>
      <protection locked="0"/>
    </xf>
    <xf numFmtId="0" fontId="123" fillId="0" borderId="0" xfId="0" applyFont="1" applyAlignment="1">
      <alignment horizontal="left" vertical="center"/>
    </xf>
    <xf numFmtId="20" fontId="20" fillId="0" borderId="0" xfId="0" applyNumberFormat="1" applyFont="1" applyAlignment="1">
      <alignment horizontal="center" vertical="center"/>
    </xf>
    <xf numFmtId="0" fontId="24" fillId="0" borderId="0" xfId="0" quotePrefix="1" applyFont="1" applyFill="1" applyBorder="1" applyAlignment="1">
      <alignment horizontal="center" vertical="center" shrinkToFit="1"/>
    </xf>
    <xf numFmtId="179" fontId="24" fillId="0" borderId="0" xfId="0" applyNumberFormat="1" applyFont="1" applyFill="1" applyBorder="1" applyAlignment="1">
      <alignment horizontal="center" vertical="center" shrinkToFit="1"/>
    </xf>
    <xf numFmtId="0" fontId="24" fillId="0" borderId="0" xfId="0" applyFont="1" applyFill="1"/>
    <xf numFmtId="0" fontId="122" fillId="0" borderId="0" xfId="0" applyFont="1" applyAlignment="1">
      <alignment horizontal="left" vertical="center"/>
    </xf>
    <xf numFmtId="0" fontId="133" fillId="0" borderId="0" xfId="0" applyFont="1" applyFill="1" applyBorder="1" applyAlignment="1">
      <alignment vertical="center"/>
    </xf>
    <xf numFmtId="0" fontId="67" fillId="0" borderId="0" xfId="0" applyFont="1" applyFill="1" applyAlignment="1">
      <alignment vertical="center"/>
    </xf>
    <xf numFmtId="0" fontId="28" fillId="45" borderId="0" xfId="0" applyFont="1" applyFill="1" applyBorder="1" applyAlignment="1">
      <alignment horizontal="center" vertical="center"/>
    </xf>
    <xf numFmtId="0" fontId="72" fillId="45" borderId="0" xfId="0" applyFont="1" applyFill="1" applyBorder="1" applyAlignment="1">
      <alignment vertical="center"/>
    </xf>
    <xf numFmtId="0" fontId="72" fillId="45" borderId="0" xfId="0" applyFont="1" applyFill="1" applyBorder="1" applyAlignment="1">
      <alignment horizontal="left" vertical="center"/>
    </xf>
    <xf numFmtId="0" fontId="72" fillId="45" borderId="0" xfId="0" applyFont="1" applyFill="1" applyBorder="1" applyAlignment="1">
      <alignment horizontal="center" vertical="center"/>
    </xf>
    <xf numFmtId="0" fontId="67" fillId="45" borderId="0" xfId="0" applyFont="1" applyFill="1" applyBorder="1" applyAlignment="1">
      <alignment vertical="center"/>
    </xf>
    <xf numFmtId="0" fontId="27" fillId="45" borderId="0" xfId="0" applyFont="1" applyFill="1"/>
    <xf numFmtId="0" fontId="67" fillId="45" borderId="0" xfId="0" applyFont="1" applyFill="1" applyBorder="1" applyAlignment="1">
      <alignment horizontal="center" vertical="center"/>
    </xf>
    <xf numFmtId="0" fontId="24" fillId="45" borderId="0" xfId="0" applyFont="1" applyFill="1" applyBorder="1" applyAlignment="1">
      <alignment vertical="center"/>
    </xf>
    <xf numFmtId="179" fontId="33" fillId="45" borderId="0" xfId="0" applyNumberFormat="1" applyFont="1" applyFill="1" applyBorder="1" applyAlignment="1">
      <alignment horizontal="center" vertical="center" shrinkToFit="1"/>
    </xf>
    <xf numFmtId="0" fontId="17" fillId="45" borderId="0" xfId="0" applyFont="1" applyFill="1" applyBorder="1" applyAlignment="1">
      <alignment vertical="center"/>
    </xf>
    <xf numFmtId="0" fontId="24" fillId="45" borderId="0" xfId="0" applyFont="1" applyFill="1" applyAlignment="1">
      <alignment vertical="center"/>
    </xf>
    <xf numFmtId="0" fontId="20" fillId="45" borderId="0" xfId="0" applyFont="1" applyFill="1" applyBorder="1" applyAlignment="1">
      <alignment vertical="center"/>
    </xf>
    <xf numFmtId="0" fontId="20" fillId="45" borderId="0" xfId="0" applyFont="1" applyFill="1" applyBorder="1" applyAlignment="1">
      <alignment horizontal="center" vertical="center"/>
    </xf>
    <xf numFmtId="179" fontId="20" fillId="45" borderId="0" xfId="0" applyNumberFormat="1" applyFont="1" applyFill="1" applyBorder="1" applyAlignment="1" applyProtection="1">
      <alignment horizontal="center" vertical="center"/>
      <protection locked="0"/>
    </xf>
    <xf numFmtId="179" fontId="24" fillId="45" borderId="0" xfId="0" applyNumberFormat="1" applyFont="1" applyFill="1" applyBorder="1" applyAlignment="1" applyProtection="1">
      <alignment horizontal="center" vertical="center"/>
      <protection locked="0"/>
    </xf>
    <xf numFmtId="0" fontId="17" fillId="45" borderId="0" xfId="0" applyFont="1" applyFill="1" applyAlignment="1">
      <alignment vertical="center"/>
    </xf>
    <xf numFmtId="0" fontId="69" fillId="45" borderId="0" xfId="41" applyFont="1" applyFill="1" applyAlignment="1" applyProtection="1">
      <alignment vertical="center"/>
    </xf>
    <xf numFmtId="0" fontId="24" fillId="45" borderId="0" xfId="0" applyFont="1" applyFill="1" applyBorder="1" applyAlignment="1">
      <alignment horizontal="left" vertical="center"/>
    </xf>
    <xf numFmtId="0" fontId="24" fillId="45" borderId="0" xfId="0" applyFont="1" applyFill="1" applyBorder="1"/>
    <xf numFmtId="0" fontId="24" fillId="45" borderId="0" xfId="0" applyFont="1" applyFill="1" applyAlignment="1">
      <alignment shrinkToFit="1"/>
    </xf>
    <xf numFmtId="0" fontId="27" fillId="45" borderId="0" xfId="0" applyFont="1" applyFill="1" applyBorder="1"/>
    <xf numFmtId="0" fontId="17" fillId="45" borderId="0" xfId="0" applyFont="1" applyFill="1" applyAlignment="1">
      <alignment horizontal="left" vertical="center"/>
    </xf>
    <xf numFmtId="0" fontId="17" fillId="45" borderId="0" xfId="0" applyFont="1" applyFill="1"/>
    <xf numFmtId="0" fontId="109" fillId="41" borderId="57" xfId="56" applyFont="1" applyFill="1" applyBorder="1">
      <alignment vertical="center"/>
    </xf>
    <xf numFmtId="0" fontId="57" fillId="0" borderId="48" xfId="56" applyFont="1" applyFill="1" applyBorder="1" applyAlignment="1">
      <alignment horizontal="justify" vertical="center"/>
    </xf>
    <xf numFmtId="0" fontId="57" fillId="0" borderId="0" xfId="56" applyFont="1" applyFill="1" applyBorder="1" applyAlignment="1">
      <alignment vertical="center"/>
    </xf>
    <xf numFmtId="0" fontId="86" fillId="0" borderId="0" xfId="56" applyFont="1" applyFill="1" applyBorder="1" applyAlignment="1">
      <alignment vertical="center" wrapText="1"/>
    </xf>
    <xf numFmtId="0" fontId="22" fillId="0" borderId="0" xfId="41" applyFill="1" applyBorder="1" applyAlignment="1" applyProtection="1">
      <alignment shrinkToFit="1"/>
    </xf>
    <xf numFmtId="0" fontId="57" fillId="0" borderId="134" xfId="56" applyFont="1" applyBorder="1" applyAlignment="1">
      <alignment horizontal="justify" vertical="center"/>
    </xf>
    <xf numFmtId="0" fontId="57" fillId="46" borderId="135" xfId="56" applyFont="1" applyFill="1" applyBorder="1" applyAlignment="1">
      <alignment vertical="center"/>
    </xf>
    <xf numFmtId="0" fontId="86" fillId="46" borderId="136" xfId="56" applyFont="1" applyFill="1" applyBorder="1" applyAlignment="1">
      <alignment vertical="center" wrapText="1"/>
    </xf>
    <xf numFmtId="0" fontId="22" fillId="46" borderId="137" xfId="41" applyFill="1" applyBorder="1" applyAlignment="1" applyProtection="1">
      <alignment shrinkToFit="1"/>
    </xf>
    <xf numFmtId="0" fontId="72" fillId="0" borderId="76" xfId="0" applyFont="1" applyFill="1" applyBorder="1" applyAlignment="1">
      <alignment vertical="center"/>
    </xf>
    <xf numFmtId="0" fontId="72" fillId="0" borderId="108" xfId="0" applyFont="1" applyFill="1" applyBorder="1" applyAlignment="1">
      <alignment horizontal="center" vertical="center"/>
    </xf>
    <xf numFmtId="0" fontId="72" fillId="0" borderId="108" xfId="0" applyFont="1" applyFill="1" applyBorder="1" applyAlignment="1">
      <alignment horizontal="left" vertical="center"/>
    </xf>
    <xf numFmtId="0" fontId="0" fillId="0" borderId="108" xfId="0" applyFill="1" applyBorder="1" applyAlignment="1">
      <alignment horizontal="left" vertical="center"/>
    </xf>
    <xf numFmtId="0" fontId="0" fillId="0" borderId="108" xfId="0" applyFill="1" applyBorder="1" applyAlignment="1">
      <alignment horizontal="center" vertical="center"/>
    </xf>
    <xf numFmtId="0" fontId="0" fillId="0" borderId="109" xfId="0" applyFill="1" applyBorder="1"/>
    <xf numFmtId="0" fontId="72" fillId="0" borderId="64" xfId="0" applyFont="1" applyFill="1" applyBorder="1" applyAlignment="1">
      <alignment vertical="center"/>
    </xf>
    <xf numFmtId="0" fontId="0" fillId="0" borderId="123" xfId="0" applyFill="1" applyBorder="1" applyAlignment="1">
      <alignment horizontal="left" vertical="center"/>
    </xf>
    <xf numFmtId="0" fontId="72" fillId="0" borderId="123" xfId="0" applyFont="1" applyFill="1" applyBorder="1" applyAlignment="1">
      <alignment vertical="center"/>
    </xf>
    <xf numFmtId="0" fontId="0" fillId="0" borderId="123" xfId="0" applyFill="1" applyBorder="1" applyAlignment="1">
      <alignment horizontal="center" vertical="center"/>
    </xf>
    <xf numFmtId="0" fontId="72" fillId="0" borderId="123" xfId="0" applyFont="1" applyFill="1" applyBorder="1" applyAlignment="1">
      <alignment horizontal="left" vertical="center"/>
    </xf>
    <xf numFmtId="0" fontId="0" fillId="0" borderId="124" xfId="0" applyFill="1" applyBorder="1"/>
    <xf numFmtId="0" fontId="135" fillId="0" borderId="0" xfId="0" applyFont="1" applyBorder="1" applyAlignment="1">
      <alignment horizontal="left" vertical="center"/>
    </xf>
    <xf numFmtId="0" fontId="78" fillId="0" borderId="0" xfId="0" applyFont="1" applyFill="1" applyBorder="1" applyAlignment="1">
      <alignment vertical="center" shrinkToFit="1"/>
    </xf>
    <xf numFmtId="0" fontId="78" fillId="0" borderId="0" xfId="0" applyFont="1" applyBorder="1" applyAlignment="1"/>
    <xf numFmtId="0" fontId="0" fillId="0" borderId="0" xfId="0" applyFill="1" applyBorder="1"/>
    <xf numFmtId="0" fontId="72" fillId="0" borderId="0" xfId="0" applyFont="1" applyFill="1" applyBorder="1" applyAlignment="1">
      <alignment vertical="center" shrinkToFit="1"/>
    </xf>
    <xf numFmtId="0" fontId="28" fillId="0" borderId="0" xfId="0" applyFont="1" applyFill="1" applyBorder="1" applyAlignment="1">
      <alignment vertical="center"/>
    </xf>
    <xf numFmtId="0" fontId="28" fillId="0" borderId="0" xfId="0" applyFont="1" applyAlignment="1"/>
    <xf numFmtId="0" fontId="24" fillId="0" borderId="0" xfId="0" applyFont="1" applyBorder="1" applyAlignment="1">
      <alignment shrinkToFit="1"/>
    </xf>
    <xf numFmtId="0" fontId="137" fillId="0" borderId="0" xfId="0" applyFont="1" applyAlignment="1">
      <alignment vertical="center"/>
    </xf>
    <xf numFmtId="0" fontId="110" fillId="0" borderId="16" xfId="0" applyFont="1" applyBorder="1" applyAlignment="1">
      <alignment vertical="center"/>
    </xf>
    <xf numFmtId="0" fontId="32" fillId="0" borderId="0" xfId="0" applyFont="1" applyFill="1" applyBorder="1" applyAlignment="1"/>
    <xf numFmtId="0" fontId="28" fillId="24" borderId="21" xfId="0" applyFont="1" applyFill="1" applyBorder="1" applyAlignment="1">
      <alignment horizontal="center" vertical="center" shrinkToFit="1"/>
    </xf>
    <xf numFmtId="0" fontId="28" fillId="24" borderId="80" xfId="0" applyFont="1" applyFill="1" applyBorder="1" applyAlignment="1">
      <alignment horizontal="center" vertical="center" shrinkToFit="1"/>
    </xf>
    <xf numFmtId="0" fontId="25" fillId="24" borderId="74" xfId="0" applyFont="1" applyFill="1" applyBorder="1" applyAlignment="1">
      <alignment horizontal="center" vertical="center" wrapText="1" shrinkToFit="1"/>
    </xf>
    <xf numFmtId="0" fontId="25" fillId="24" borderId="37" xfId="0" applyFont="1" applyFill="1" applyBorder="1" applyAlignment="1">
      <alignment horizontal="center" vertical="center" wrapText="1" shrinkToFit="1"/>
    </xf>
    <xf numFmtId="0" fontId="25" fillId="24" borderId="75" xfId="0" applyFont="1" applyFill="1" applyBorder="1" applyAlignment="1">
      <alignment horizontal="center" vertical="center" wrapText="1" shrinkToFit="1"/>
    </xf>
    <xf numFmtId="0" fontId="25" fillId="24" borderId="20" xfId="0" applyFont="1" applyFill="1" applyBorder="1" applyAlignment="1">
      <alignment horizontal="center" vertical="center" wrapText="1" shrinkToFit="1"/>
    </xf>
    <xf numFmtId="0" fontId="25" fillId="24" borderId="54" xfId="0" applyFont="1" applyFill="1" applyBorder="1" applyAlignment="1">
      <alignment horizontal="center" vertical="center" wrapText="1" shrinkToFit="1"/>
    </xf>
    <xf numFmtId="179" fontId="24" fillId="0" borderId="10" xfId="0" applyNumberFormat="1" applyFont="1" applyFill="1" applyBorder="1" applyAlignment="1">
      <alignment vertical="center"/>
    </xf>
    <xf numFmtId="0" fontId="0" fillId="0" borderId="22" xfId="0" applyBorder="1" applyAlignment="1">
      <alignment horizontal="center" vertical="center"/>
    </xf>
    <xf numFmtId="179" fontId="24" fillId="0" borderId="139" xfId="0" applyNumberFormat="1" applyFont="1" applyFill="1" applyBorder="1" applyAlignment="1">
      <alignment horizontal="center" vertical="center"/>
    </xf>
    <xf numFmtId="0" fontId="21" fillId="0" borderId="22" xfId="0" applyFont="1" applyFill="1" applyBorder="1" applyAlignment="1">
      <alignment vertical="center" shrinkToFit="1"/>
    </xf>
    <xf numFmtId="179" fontId="138" fillId="0" borderId="0" xfId="0" applyNumberFormat="1" applyFont="1" applyFill="1" applyBorder="1" applyAlignment="1">
      <alignment horizontal="left" vertical="center"/>
    </xf>
    <xf numFmtId="179" fontId="24" fillId="38" borderId="139" xfId="0" applyNumberFormat="1" applyFont="1" applyFill="1" applyBorder="1" applyAlignment="1">
      <alignment horizontal="center" vertical="center"/>
    </xf>
    <xf numFmtId="0" fontId="140" fillId="0" borderId="93" xfId="0" applyFont="1" applyBorder="1" applyAlignment="1">
      <alignment vertical="center"/>
    </xf>
    <xf numFmtId="0" fontId="108" fillId="0" borderId="0" xfId="56" applyFont="1" applyBorder="1" applyAlignment="1">
      <alignment vertical="center"/>
    </xf>
    <xf numFmtId="0" fontId="33" fillId="0" borderId="0" xfId="0" applyFont="1" applyFill="1" applyBorder="1" applyAlignment="1" applyProtection="1">
      <alignment horizontal="left" vertical="center"/>
      <protection locked="0"/>
    </xf>
    <xf numFmtId="0" fontId="28" fillId="0" borderId="0" xfId="0" applyFont="1" applyFill="1" applyBorder="1" applyAlignment="1">
      <alignment vertical="center" wrapText="1"/>
    </xf>
    <xf numFmtId="0" fontId="72" fillId="0" borderId="0" xfId="0" applyFont="1" applyFill="1" applyBorder="1" applyAlignment="1">
      <alignment vertical="center" wrapText="1"/>
    </xf>
    <xf numFmtId="0" fontId="28" fillId="0" borderId="0" xfId="0" applyFont="1" applyFill="1" applyBorder="1" applyAlignment="1">
      <alignment horizontal="left" vertical="center" wrapText="1"/>
    </xf>
    <xf numFmtId="0" fontId="72" fillId="0" borderId="0" xfId="0" applyFont="1" applyFill="1" applyBorder="1" applyAlignment="1">
      <alignment horizontal="center" vertical="center"/>
    </xf>
    <xf numFmtId="0" fontId="72" fillId="0" borderId="0" xfId="0" applyFont="1" applyAlignment="1">
      <alignment vertical="center"/>
    </xf>
    <xf numFmtId="0" fontId="28" fillId="0" borderId="0" xfId="0" applyFont="1" applyFill="1" applyBorder="1" applyAlignment="1">
      <alignment horizontal="left" vertical="center" shrinkToFit="1"/>
    </xf>
    <xf numFmtId="0" fontId="28" fillId="0" borderId="0" xfId="0" applyFont="1" applyFill="1" applyBorder="1" applyAlignment="1">
      <alignment horizontal="center" vertical="center" shrinkToFit="1"/>
    </xf>
    <xf numFmtId="0" fontId="141" fillId="0" borderId="0" xfId="0" applyFont="1" applyAlignment="1">
      <alignment horizontal="left" vertical="center"/>
    </xf>
    <xf numFmtId="0" fontId="0" fillId="0" borderId="0" xfId="0" applyFont="1" applyFill="1" applyAlignment="1">
      <alignment vertical="center"/>
    </xf>
    <xf numFmtId="0" fontId="112" fillId="0" borderId="0" xfId="0" applyFont="1" applyBorder="1" applyAlignment="1">
      <alignment vertical="center" wrapText="1"/>
    </xf>
    <xf numFmtId="0" fontId="19" fillId="0" borderId="0" xfId="0" applyFont="1" applyFill="1" applyBorder="1" applyAlignment="1"/>
    <xf numFmtId="0" fontId="72" fillId="0" borderId="110" xfId="0" applyFont="1" applyFill="1" applyBorder="1" applyAlignment="1">
      <alignment vertical="center"/>
    </xf>
    <xf numFmtId="0" fontId="72" fillId="0" borderId="142" xfId="0" applyFont="1" applyFill="1" applyBorder="1" applyAlignment="1">
      <alignment horizontal="left" vertical="center"/>
    </xf>
    <xf numFmtId="0" fontId="25" fillId="0" borderId="22" xfId="0" applyFont="1" applyFill="1" applyBorder="1" applyAlignment="1">
      <alignment horizontal="center" vertical="center" wrapText="1" shrinkToFit="1"/>
    </xf>
    <xf numFmtId="179" fontId="72" fillId="0" borderId="0" xfId="0" applyNumberFormat="1" applyFont="1" applyFill="1" applyBorder="1" applyAlignment="1">
      <alignment horizontal="left" vertical="center"/>
    </xf>
    <xf numFmtId="0" fontId="131" fillId="0" borderId="0" xfId="0" applyFont="1" applyFill="1" applyBorder="1" applyAlignment="1">
      <alignment vertical="center" shrinkToFit="1"/>
    </xf>
    <xf numFmtId="0" fontId="0" fillId="0" borderId="0" xfId="0" applyFont="1" applyFill="1" applyBorder="1" applyAlignment="1">
      <alignment horizontal="center" vertical="center"/>
    </xf>
    <xf numFmtId="0" fontId="72" fillId="0" borderId="0" xfId="0" applyFont="1" applyFill="1" applyBorder="1" applyAlignment="1">
      <alignment horizontal="left" vertical="center"/>
    </xf>
    <xf numFmtId="0" fontId="0" fillId="0" borderId="0" xfId="0" applyFill="1" applyBorder="1" applyAlignment="1">
      <alignment horizontal="left" vertical="center"/>
    </xf>
    <xf numFmtId="0" fontId="25" fillId="0" borderId="0" xfId="0" applyFont="1" applyFill="1" applyBorder="1" applyAlignment="1">
      <alignment horizontal="left" vertical="center"/>
    </xf>
    <xf numFmtId="0" fontId="133" fillId="0" borderId="0" xfId="0" applyFont="1" applyFill="1" applyBorder="1"/>
    <xf numFmtId="0" fontId="25" fillId="0" borderId="0" xfId="0" applyFont="1" applyFill="1" applyBorder="1" applyAlignment="1"/>
    <xf numFmtId="0" fontId="27" fillId="0" borderId="0" xfId="0" applyFont="1" applyFill="1" applyBorder="1" applyAlignment="1">
      <alignment horizontal="left" vertical="center" shrinkToFit="1"/>
    </xf>
    <xf numFmtId="179" fontId="125" fillId="0" borderId="0" xfId="0" applyNumberFormat="1" applyFont="1" applyFill="1" applyBorder="1" applyAlignment="1">
      <alignment vertical="center" shrinkToFit="1"/>
    </xf>
    <xf numFmtId="179" fontId="126" fillId="0" borderId="0" xfId="0" applyNumberFormat="1" applyFont="1" applyFill="1" applyBorder="1" applyAlignment="1">
      <alignment vertical="center" shrinkToFit="1"/>
    </xf>
    <xf numFmtId="0" fontId="127" fillId="0" borderId="0" xfId="0" applyFont="1" applyFill="1" applyBorder="1" applyAlignment="1">
      <alignment horizontal="left" vertical="center" shrinkToFit="1"/>
    </xf>
    <xf numFmtId="0" fontId="0" fillId="0" borderId="0" xfId="0" applyFont="1" applyFill="1" applyAlignment="1"/>
    <xf numFmtId="0" fontId="0" fillId="25" borderId="0" xfId="0" applyFont="1" applyFill="1" applyAlignment="1">
      <alignmen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0" fillId="0" borderId="0" xfId="0" applyFont="1" applyFill="1"/>
    <xf numFmtId="0" fontId="28" fillId="24" borderId="81" xfId="0" applyFont="1" applyFill="1" applyBorder="1" applyAlignment="1">
      <alignment horizontal="center" vertical="center"/>
    </xf>
    <xf numFmtId="179" fontId="24" fillId="0" borderId="13" xfId="0" applyNumberFormat="1" applyFont="1" applyFill="1" applyBorder="1" applyAlignment="1">
      <alignment horizontal="center" vertical="center"/>
    </xf>
    <xf numFmtId="179" fontId="24" fillId="0" borderId="14" xfId="0" applyNumberFormat="1" applyFont="1" applyFill="1" applyBorder="1" applyAlignment="1">
      <alignment horizontal="center" vertical="center"/>
    </xf>
    <xf numFmtId="179" fontId="24" fillId="0" borderId="10" xfId="0" applyNumberFormat="1" applyFont="1" applyFill="1" applyBorder="1" applyAlignment="1">
      <alignment horizontal="center" vertical="center"/>
    </xf>
    <xf numFmtId="49" fontId="121" fillId="0" borderId="0" xfId="54" applyNumberFormat="1" applyFont="1" applyFill="1" applyBorder="1" applyAlignment="1" applyProtection="1">
      <alignment vertical="center"/>
    </xf>
    <xf numFmtId="0" fontId="33" fillId="0" borderId="0" xfId="0" applyFont="1" applyFill="1" applyBorder="1" applyAlignment="1">
      <alignment horizontal="center" vertical="center"/>
    </xf>
    <xf numFmtId="0" fontId="0" fillId="0" borderId="0" xfId="0" applyBorder="1" applyAlignment="1">
      <alignment vertical="center"/>
    </xf>
    <xf numFmtId="0" fontId="152" fillId="0" borderId="0" xfId="0" applyFont="1" applyFill="1" applyBorder="1" applyAlignment="1" applyProtection="1">
      <alignment horizontal="left" vertical="center"/>
      <protection locked="0"/>
    </xf>
    <xf numFmtId="0" fontId="131" fillId="0" borderId="0" xfId="0" applyFont="1" applyAlignment="1">
      <alignment vertical="center"/>
    </xf>
    <xf numFmtId="0" fontId="17" fillId="0" borderId="0" xfId="0" applyFont="1" applyAlignment="1">
      <alignment vertical="center"/>
    </xf>
    <xf numFmtId="0" fontId="17" fillId="0" borderId="0" xfId="0" applyFont="1" applyFill="1" applyAlignment="1">
      <alignment vertical="center"/>
    </xf>
    <xf numFmtId="0" fontId="20" fillId="0" borderId="0" xfId="0" applyFont="1" applyAlignment="1">
      <alignment vertical="center"/>
    </xf>
    <xf numFmtId="0" fontId="17" fillId="25" borderId="0" xfId="0" applyFont="1" applyFill="1" applyAlignment="1">
      <alignment vertical="center"/>
    </xf>
    <xf numFmtId="0" fontId="19" fillId="0" borderId="0" xfId="0" applyFont="1" applyAlignment="1">
      <alignment vertical="center"/>
    </xf>
    <xf numFmtId="0" fontId="27" fillId="0" borderId="0" xfId="0" applyFont="1" applyAlignment="1">
      <alignment vertical="center"/>
    </xf>
    <xf numFmtId="14" fontId="19" fillId="0" borderId="0" xfId="0" applyNumberFormat="1" applyFont="1" applyAlignment="1">
      <alignment vertical="center"/>
    </xf>
    <xf numFmtId="0" fontId="20" fillId="0" borderId="0" xfId="0" applyFont="1" applyFill="1" applyAlignment="1">
      <alignment vertical="center"/>
    </xf>
    <xf numFmtId="14" fontId="17" fillId="0" borderId="0" xfId="0" applyNumberFormat="1" applyFont="1" applyAlignment="1">
      <alignment vertical="center"/>
    </xf>
    <xf numFmtId="0" fontId="28" fillId="0" borderId="0" xfId="0" applyFont="1" applyFill="1" applyBorder="1" applyAlignment="1">
      <alignment horizontal="center" vertical="center"/>
    </xf>
    <xf numFmtId="0" fontId="23" fillId="0" borderId="0" xfId="0" applyFont="1" applyFill="1" applyBorder="1" applyAlignment="1">
      <alignment vertical="center"/>
    </xf>
    <xf numFmtId="0" fontId="19" fillId="0" borderId="0" xfId="0" applyFont="1" applyFill="1" applyBorder="1" applyAlignment="1">
      <alignment vertical="center"/>
    </xf>
    <xf numFmtId="0" fontId="19" fillId="0" borderId="0" xfId="0" applyFont="1" applyBorder="1" applyAlignment="1">
      <alignment vertical="center"/>
    </xf>
    <xf numFmtId="0" fontId="79" fillId="0" borderId="0" xfId="0" applyFont="1" applyFill="1" applyBorder="1" applyAlignment="1">
      <alignment horizontal="left" vertical="center"/>
    </xf>
    <xf numFmtId="0" fontId="19" fillId="0" borderId="0" xfId="0" applyFont="1" applyFill="1" applyBorder="1" applyAlignment="1">
      <alignment horizontal="center" vertical="center"/>
    </xf>
    <xf numFmtId="0" fontId="79" fillId="0" borderId="0" xfId="0" applyFont="1" applyBorder="1" applyAlignment="1">
      <alignment horizontal="left" vertical="center"/>
    </xf>
    <xf numFmtId="0" fontId="133" fillId="0" borderId="0" xfId="0" applyFont="1" applyAlignment="1">
      <alignment vertical="center"/>
    </xf>
    <xf numFmtId="177" fontId="134" fillId="0" borderId="0" xfId="0" applyNumberFormat="1" applyFont="1" applyFill="1" applyBorder="1" applyAlignment="1" applyProtection="1">
      <alignment horizontal="center" vertical="center"/>
    </xf>
    <xf numFmtId="177" fontId="134" fillId="0" borderId="0" xfId="0" applyNumberFormat="1" applyFont="1" applyFill="1" applyBorder="1" applyAlignment="1" applyProtection="1">
      <alignment horizontal="center" vertical="center"/>
      <protection locked="0"/>
    </xf>
    <xf numFmtId="179" fontId="134" fillId="0" borderId="0" xfId="0" applyNumberFormat="1" applyFont="1" applyFill="1" applyBorder="1" applyAlignment="1" applyProtection="1">
      <alignment horizontal="center" vertical="center"/>
    </xf>
    <xf numFmtId="179" fontId="134" fillId="0" borderId="0" xfId="0" applyNumberFormat="1" applyFont="1" applyFill="1" applyBorder="1" applyAlignment="1" applyProtection="1">
      <alignment horizontal="center" vertical="center"/>
      <protection locked="0"/>
    </xf>
    <xf numFmtId="177" fontId="134" fillId="0" borderId="0" xfId="0" applyNumberFormat="1" applyFont="1" applyFill="1" applyBorder="1" applyAlignment="1">
      <alignment horizontal="center" vertical="center" wrapText="1"/>
    </xf>
    <xf numFmtId="0" fontId="21" fillId="0" borderId="0" xfId="0" applyFont="1" applyFill="1" applyBorder="1" applyAlignment="1">
      <alignment vertical="center" wrapText="1"/>
    </xf>
    <xf numFmtId="0" fontId="67" fillId="0" borderId="0" xfId="0" applyFont="1" applyFill="1" applyBorder="1" applyAlignment="1" applyProtection="1">
      <alignment horizontal="center" vertical="center"/>
      <protection locked="0"/>
    </xf>
    <xf numFmtId="177" fontId="67" fillId="0" borderId="0" xfId="0" applyNumberFormat="1" applyFont="1" applyFill="1" applyBorder="1" applyAlignment="1" applyProtection="1">
      <alignment horizontal="center" vertical="center"/>
    </xf>
    <xf numFmtId="177" fontId="67" fillId="0" borderId="0" xfId="0" applyNumberFormat="1" applyFont="1" applyFill="1" applyBorder="1" applyAlignment="1" applyProtection="1">
      <alignment horizontal="center" vertical="center"/>
      <protection locked="0"/>
    </xf>
    <xf numFmtId="179" fontId="67" fillId="0" borderId="0" xfId="0" applyNumberFormat="1" applyFont="1" applyFill="1" applyBorder="1" applyAlignment="1" applyProtection="1">
      <alignment horizontal="center" vertical="center"/>
    </xf>
    <xf numFmtId="179" fontId="67" fillId="0" borderId="0" xfId="0" applyNumberFormat="1" applyFont="1" applyFill="1" applyBorder="1" applyAlignment="1" applyProtection="1">
      <alignment horizontal="center" vertical="center"/>
      <protection locked="0"/>
    </xf>
    <xf numFmtId="177" fontId="67" fillId="0" borderId="0" xfId="0" applyNumberFormat="1" applyFont="1" applyFill="1" applyBorder="1" applyAlignment="1">
      <alignment horizontal="center" vertical="center" wrapText="1"/>
    </xf>
    <xf numFmtId="0" fontId="67" fillId="0" borderId="0" xfId="0" applyFont="1" applyFill="1" applyBorder="1" applyAlignment="1">
      <alignment horizontal="center" vertical="center" wrapText="1"/>
    </xf>
    <xf numFmtId="0" fontId="17" fillId="0" borderId="0" xfId="0" applyFont="1" applyBorder="1" applyAlignment="1">
      <alignment vertical="center"/>
    </xf>
    <xf numFmtId="0" fontId="17" fillId="0" borderId="0" xfId="0" applyFont="1" applyFill="1" applyBorder="1" applyAlignment="1">
      <alignment vertical="center"/>
    </xf>
    <xf numFmtId="0" fontId="67" fillId="0" borderId="0" xfId="0" applyFont="1" applyBorder="1" applyAlignment="1">
      <alignment vertical="center"/>
    </xf>
    <xf numFmtId="0" fontId="33" fillId="0" borderId="0" xfId="0" applyFont="1" applyFill="1" applyBorder="1" applyAlignment="1">
      <alignment horizontal="center" vertical="center" wrapText="1"/>
    </xf>
    <xf numFmtId="0" fontId="20" fillId="0" borderId="0" xfId="0" applyFont="1" applyBorder="1" applyAlignment="1">
      <alignment vertical="center"/>
    </xf>
    <xf numFmtId="0" fontId="20" fillId="0" borderId="0" xfId="0" applyFont="1" applyFill="1" applyBorder="1" applyAlignment="1">
      <alignment vertical="center"/>
    </xf>
    <xf numFmtId="0" fontId="24" fillId="0" borderId="0" xfId="0" applyFont="1" applyBorder="1" applyAlignment="1">
      <alignment horizontal="left" vertical="center"/>
    </xf>
    <xf numFmtId="0" fontId="17" fillId="25" borderId="0" xfId="0" applyFont="1" applyFill="1" applyBorder="1" applyAlignment="1">
      <alignment vertical="center"/>
    </xf>
    <xf numFmtId="0" fontId="21" fillId="0" borderId="0" xfId="0" applyFont="1" applyBorder="1" applyAlignment="1">
      <alignment horizontal="left" vertical="center"/>
    </xf>
    <xf numFmtId="0" fontId="97" fillId="0" borderId="0" xfId="0" applyFont="1" applyFill="1" applyBorder="1" applyAlignment="1">
      <alignment horizontal="center" vertical="center" wrapText="1"/>
    </xf>
    <xf numFmtId="0" fontId="17" fillId="0" borderId="0" xfId="0" applyFont="1" applyAlignment="1"/>
    <xf numFmtId="0" fontId="20" fillId="0" borderId="20" xfId="0" applyFont="1" applyBorder="1" applyAlignment="1">
      <alignment vertical="center"/>
    </xf>
    <xf numFmtId="0" fontId="24" fillId="0" borderId="23" xfId="0" applyFont="1" applyBorder="1" applyAlignment="1">
      <alignment vertical="center"/>
    </xf>
    <xf numFmtId="0" fontId="33" fillId="0" borderId="0" xfId="0" applyFont="1" applyFill="1" applyBorder="1" applyAlignment="1">
      <alignment vertical="center"/>
    </xf>
    <xf numFmtId="0" fontId="24" fillId="0" borderId="0" xfId="0" applyFont="1" applyBorder="1" applyAlignment="1">
      <alignment vertical="center"/>
    </xf>
    <xf numFmtId="0" fontId="17" fillId="0" borderId="0" xfId="0" applyFont="1" applyBorder="1" applyAlignment="1">
      <alignment horizontal="left" vertical="center"/>
    </xf>
    <xf numFmtId="0" fontId="27" fillId="0" borderId="0" xfId="0" applyFont="1"/>
    <xf numFmtId="0" fontId="24" fillId="0" borderId="37" xfId="0" applyFont="1" applyBorder="1" applyAlignment="1">
      <alignment vertical="center"/>
    </xf>
    <xf numFmtId="0" fontId="24" fillId="0" borderId="0" xfId="0" applyFont="1" applyFill="1" applyBorder="1" applyAlignment="1">
      <alignment horizontal="center" vertical="center"/>
    </xf>
    <xf numFmtId="0" fontId="24" fillId="0" borderId="0" xfId="0" applyFont="1" applyBorder="1" applyAlignment="1">
      <alignment horizontal="center" vertical="center"/>
    </xf>
    <xf numFmtId="0" fontId="27" fillId="0" borderId="0" xfId="0" applyFont="1" applyBorder="1" applyAlignment="1">
      <alignment vertical="center"/>
    </xf>
    <xf numFmtId="0" fontId="27" fillId="0" borderId="0" xfId="0" applyFont="1" applyFill="1"/>
    <xf numFmtId="0" fontId="27" fillId="25" borderId="0" xfId="0" applyFont="1" applyFill="1"/>
    <xf numFmtId="0" fontId="27" fillId="0" borderId="0" xfId="0" applyFont="1" applyBorder="1"/>
    <xf numFmtId="0" fontId="27" fillId="0" borderId="0" xfId="0" applyFont="1" applyBorder="1" applyAlignment="1">
      <alignment horizontal="center" vertical="center"/>
    </xf>
    <xf numFmtId="0" fontId="27" fillId="0" borderId="0" xfId="0" applyFont="1" applyBorder="1" applyAlignment="1">
      <alignment horizontal="left" vertical="center"/>
    </xf>
    <xf numFmtId="0" fontId="27" fillId="25" borderId="0" xfId="0" applyFont="1" applyFill="1" applyAlignment="1">
      <alignment shrinkToFit="1"/>
    </xf>
    <xf numFmtId="0" fontId="27" fillId="26" borderId="0" xfId="0" applyFont="1" applyFill="1" applyAlignment="1">
      <alignment shrinkToFit="1"/>
    </xf>
    <xf numFmtId="0" fontId="27" fillId="26" borderId="0" xfId="0" applyFont="1" applyFill="1"/>
    <xf numFmtId="0" fontId="25" fillId="0" borderId="0" xfId="0" applyFont="1" applyFill="1"/>
    <xf numFmtId="0" fontId="27" fillId="0" borderId="0" xfId="0" applyFont="1" applyFill="1" applyAlignment="1">
      <alignment horizontal="center" vertical="center"/>
    </xf>
    <xf numFmtId="0" fontId="17" fillId="0" borderId="0" xfId="0" applyFont="1"/>
    <xf numFmtId="0" fontId="27" fillId="0" borderId="0" xfId="0" applyFont="1" applyAlignment="1">
      <alignment horizontal="center" vertical="center"/>
    </xf>
    <xf numFmtId="0" fontId="17" fillId="0" borderId="0" xfId="0" applyFont="1" applyFill="1"/>
    <xf numFmtId="0" fontId="30" fillId="0" borderId="0" xfId="0" applyFont="1"/>
    <xf numFmtId="0" fontId="24" fillId="0" borderId="0" xfId="0" applyFont="1"/>
    <xf numFmtId="0" fontId="31" fillId="0" borderId="0" xfId="0" applyFont="1"/>
    <xf numFmtId="0" fontId="17" fillId="25" borderId="0" xfId="0" applyFont="1" applyFill="1"/>
    <xf numFmtId="177" fontId="67" fillId="0" borderId="0" xfId="0" applyNumberFormat="1" applyFont="1" applyFill="1" applyBorder="1" applyAlignment="1">
      <alignment horizontal="center" vertical="center"/>
    </xf>
    <xf numFmtId="0" fontId="21" fillId="0" borderId="0" xfId="0" applyFont="1" applyFill="1" applyBorder="1"/>
    <xf numFmtId="0" fontId="79" fillId="25" borderId="0" xfId="0" applyFont="1" applyFill="1" applyBorder="1" applyAlignment="1">
      <alignment horizontal="left" vertical="center"/>
    </xf>
    <xf numFmtId="0" fontId="19" fillId="25" borderId="0" xfId="0" applyFont="1" applyFill="1" applyBorder="1" applyAlignment="1">
      <alignment horizontal="center" vertical="center"/>
    </xf>
    <xf numFmtId="0" fontId="19" fillId="25" borderId="0" xfId="0" applyFont="1" applyFill="1" applyAlignment="1">
      <alignment vertical="center"/>
    </xf>
    <xf numFmtId="0" fontId="19" fillId="25" borderId="0" xfId="0" applyFont="1" applyFill="1" applyAlignment="1">
      <alignment horizontal="center" vertical="center"/>
    </xf>
    <xf numFmtId="0" fontId="67" fillId="0" borderId="0" xfId="0" applyFont="1" applyBorder="1" applyAlignment="1">
      <alignment vertical="center" shrinkToFit="1"/>
    </xf>
    <xf numFmtId="0" fontId="0" fillId="0" borderId="0" xfId="0" applyBorder="1" applyAlignment="1">
      <alignment shrinkToFit="1"/>
    </xf>
    <xf numFmtId="0" fontId="67" fillId="0" borderId="0" xfId="0" applyFont="1" applyBorder="1"/>
    <xf numFmtId="0" fontId="24" fillId="25" borderId="0" xfId="0" applyFont="1" applyFill="1" applyBorder="1" applyAlignment="1">
      <alignment vertical="center"/>
    </xf>
    <xf numFmtId="0" fontId="67" fillId="0" borderId="0" xfId="0" applyFont="1" applyBorder="1" applyAlignment="1">
      <alignment shrinkToFit="1"/>
    </xf>
    <xf numFmtId="0" fontId="32" fillId="0" borderId="0" xfId="0" applyFont="1" applyBorder="1" applyAlignment="1">
      <alignment horizontal="left" vertical="center"/>
    </xf>
    <xf numFmtId="0" fontId="32" fillId="0" borderId="0" xfId="0" applyFont="1"/>
    <xf numFmtId="0" fontId="67" fillId="0" borderId="0" xfId="0" applyFont="1" applyBorder="1" applyAlignment="1">
      <alignment horizontal="left" vertical="center"/>
    </xf>
    <xf numFmtId="177" fontId="33" fillId="0" borderId="0" xfId="0" applyNumberFormat="1" applyFont="1" applyFill="1" applyBorder="1" applyAlignment="1">
      <alignment horizontal="center" vertical="center"/>
    </xf>
    <xf numFmtId="0" fontId="33" fillId="0" borderId="0" xfId="0" applyFont="1" applyAlignment="1">
      <alignment vertical="center"/>
    </xf>
    <xf numFmtId="0" fontId="67" fillId="0" borderId="0" xfId="0" applyFont="1" applyFill="1" applyBorder="1"/>
    <xf numFmtId="0" fontId="67" fillId="0" borderId="0" xfId="0" applyFont="1" applyFill="1" applyBorder="1" applyAlignment="1">
      <alignment vertical="center" shrinkToFit="1"/>
    </xf>
    <xf numFmtId="0" fontId="0" fillId="0" borderId="0" xfId="0" applyFont="1" applyFill="1" applyBorder="1" applyAlignment="1">
      <alignment shrinkToFit="1"/>
    </xf>
    <xf numFmtId="0" fontId="24" fillId="0" borderId="0" xfId="0" applyFont="1" applyFill="1" applyBorder="1" applyAlignment="1">
      <alignment vertical="center"/>
    </xf>
    <xf numFmtId="0" fontId="0" fillId="0" borderId="0" xfId="0" applyFont="1" applyFill="1" applyAlignment="1">
      <alignment vertical="center"/>
    </xf>
    <xf numFmtId="0" fontId="0" fillId="0" borderId="0" xfId="0" applyFont="1" applyFill="1" applyBorder="1" applyAlignment="1">
      <alignment vertical="center"/>
    </xf>
    <xf numFmtId="0" fontId="145" fillId="0" borderId="0" xfId="0" applyFont="1" applyFill="1" applyBorder="1"/>
    <xf numFmtId="0" fontId="145" fillId="0" borderId="0" xfId="0" applyFont="1" applyFill="1" applyBorder="1" applyAlignment="1">
      <alignment vertical="center" shrinkToFit="1"/>
    </xf>
    <xf numFmtId="0" fontId="33" fillId="0" borderId="0" xfId="0" applyFont="1" applyFill="1" applyBorder="1"/>
    <xf numFmtId="0" fontId="33" fillId="0" borderId="0" xfId="0" applyFont="1" applyFill="1" applyBorder="1" applyAlignment="1">
      <alignment shrinkToFit="1"/>
    </xf>
    <xf numFmtId="0" fontId="33" fillId="0" borderId="0" xfId="0" applyFont="1" applyFill="1" applyAlignment="1">
      <alignment vertical="center"/>
    </xf>
    <xf numFmtId="0" fontId="0" fillId="0" borderId="0" xfId="0" applyFont="1" applyBorder="1" applyAlignment="1">
      <alignment vertical="center"/>
    </xf>
    <xf numFmtId="179" fontId="99" fillId="0" borderId="0" xfId="0" applyNumberFormat="1" applyFont="1" applyFill="1" applyBorder="1" applyAlignment="1" applyProtection="1">
      <alignment horizontal="center" vertical="center"/>
      <protection locked="0"/>
    </xf>
    <xf numFmtId="179" fontId="150" fillId="0" borderId="0" xfId="0" applyNumberFormat="1" applyFont="1" applyFill="1" applyBorder="1" applyAlignment="1" applyProtection="1">
      <alignment horizontal="center" vertical="center"/>
      <protection locked="0"/>
    </xf>
    <xf numFmtId="177" fontId="24" fillId="0" borderId="141" xfId="0" applyNumberFormat="1" applyFont="1" applyFill="1" applyBorder="1" applyAlignment="1" applyProtection="1">
      <alignment horizontal="center" vertical="center"/>
    </xf>
    <xf numFmtId="179" fontId="24" fillId="0" borderId="141" xfId="0" applyNumberFormat="1" applyFont="1" applyFill="1" applyBorder="1" applyAlignment="1" applyProtection="1">
      <alignment horizontal="center" vertical="center"/>
    </xf>
    <xf numFmtId="179" fontId="0" fillId="0" borderId="141" xfId="0" applyNumberFormat="1" applyFont="1" applyFill="1" applyBorder="1" applyAlignment="1">
      <alignment horizontal="center" vertical="center" wrapText="1"/>
    </xf>
    <xf numFmtId="179" fontId="0" fillId="0" borderId="0" xfId="0" applyNumberFormat="1" applyFont="1" applyFill="1" applyBorder="1" applyAlignment="1">
      <alignment horizontal="center" vertical="center" wrapText="1"/>
    </xf>
    <xf numFmtId="0" fontId="29" fillId="0" borderId="0" xfId="0" applyFont="1" applyFill="1" applyBorder="1" applyAlignment="1">
      <alignment vertical="center"/>
    </xf>
    <xf numFmtId="0" fontId="154" fillId="0" borderId="0" xfId="0" applyFont="1" applyFill="1" applyBorder="1" applyAlignment="1" applyProtection="1">
      <alignment vertical="center"/>
      <protection locked="0"/>
    </xf>
    <xf numFmtId="0" fontId="27" fillId="0" borderId="0" xfId="0" applyFont="1" applyBorder="1" applyAlignment="1">
      <alignment vertical="center" shrinkToFit="1"/>
    </xf>
    <xf numFmtId="0" fontId="136" fillId="0" borderId="55" xfId="0" applyFont="1" applyBorder="1" applyAlignment="1">
      <alignment horizontal="left" vertical="center"/>
    </xf>
    <xf numFmtId="0" fontId="27" fillId="0" borderId="0" xfId="0" applyFont="1" applyBorder="1" applyAlignment="1">
      <alignment vertical="center" shrinkToFit="1"/>
    </xf>
    <xf numFmtId="179" fontId="24" fillId="0" borderId="0" xfId="0" applyNumberFormat="1" applyFont="1" applyFill="1" applyBorder="1" applyAlignment="1" applyProtection="1">
      <alignment horizontal="left" vertical="center"/>
    </xf>
    <xf numFmtId="0" fontId="27" fillId="0" borderId="91" xfId="0" applyFont="1" applyBorder="1" applyAlignment="1">
      <alignment horizontal="left" vertical="center" shrinkToFit="1"/>
    </xf>
    <xf numFmtId="0" fontId="27" fillId="0" borderId="0" xfId="0" applyFont="1" applyBorder="1" applyAlignment="1">
      <alignment horizontal="left" vertical="center" shrinkToFit="1"/>
    </xf>
    <xf numFmtId="0" fontId="27" fillId="0" borderId="186" xfId="0" applyFont="1" applyBorder="1" applyAlignment="1">
      <alignment horizontal="left" vertical="center" shrinkToFit="1"/>
    </xf>
    <xf numFmtId="0" fontId="24" fillId="0" borderId="105" xfId="0" applyFont="1" applyFill="1" applyBorder="1" applyAlignment="1">
      <alignment vertical="center"/>
    </xf>
    <xf numFmtId="0" fontId="0" fillId="0" borderId="0" xfId="0" applyFill="1" applyBorder="1" applyAlignment="1">
      <alignment vertical="center" shrinkToFit="1"/>
    </xf>
    <xf numFmtId="0" fontId="0" fillId="0" borderId="0" xfId="0" applyBorder="1" applyAlignment="1">
      <alignment vertical="center" shrinkToFit="1"/>
    </xf>
    <xf numFmtId="0" fontId="67" fillId="0" borderId="56" xfId="0" applyFont="1" applyBorder="1" applyAlignment="1"/>
    <xf numFmtId="0" fontId="67" fillId="0" borderId="55" xfId="0" applyFont="1" applyBorder="1" applyAlignment="1"/>
    <xf numFmtId="0" fontId="136" fillId="0" borderId="23" xfId="0" applyFont="1" applyBorder="1" applyAlignment="1">
      <alignment horizontal="left" vertical="center"/>
    </xf>
    <xf numFmtId="177" fontId="150" fillId="0" borderId="0" xfId="0" applyNumberFormat="1" applyFont="1" applyFill="1" applyBorder="1" applyAlignment="1" applyProtection="1">
      <alignment horizontal="left" vertical="center"/>
    </xf>
    <xf numFmtId="0" fontId="20" fillId="24" borderId="11" xfId="0" applyFont="1" applyFill="1" applyBorder="1" applyAlignment="1">
      <alignment horizontal="center" vertical="center" shrinkToFit="1"/>
    </xf>
    <xf numFmtId="0" fontId="20" fillId="24" borderId="12" xfId="0" applyFont="1" applyFill="1" applyBorder="1" applyAlignment="1">
      <alignment horizontal="center" vertical="center" shrinkToFit="1"/>
    </xf>
    <xf numFmtId="0" fontId="21" fillId="24" borderId="11" xfId="0" applyFont="1" applyFill="1" applyBorder="1" applyAlignment="1">
      <alignment horizontal="center" vertical="center" shrinkToFit="1"/>
    </xf>
    <xf numFmtId="0" fontId="21" fillId="24" borderId="15" xfId="0" applyFont="1" applyFill="1" applyBorder="1" applyAlignment="1">
      <alignment horizontal="center" vertical="center" shrinkToFit="1"/>
    </xf>
    <xf numFmtId="0" fontId="21" fillId="24" borderId="45" xfId="0" applyFont="1" applyFill="1" applyBorder="1" applyAlignment="1">
      <alignment horizontal="center" vertical="center" shrinkToFit="1"/>
    </xf>
    <xf numFmtId="179" fontId="24" fillId="0" borderId="141" xfId="0" applyNumberFormat="1" applyFont="1" applyFill="1" applyBorder="1" applyAlignment="1" applyProtection="1">
      <alignment horizontal="center" vertical="center"/>
      <protection locked="0"/>
    </xf>
    <xf numFmtId="0" fontId="138" fillId="0" borderId="0" xfId="0" applyFont="1" applyFill="1" applyBorder="1" applyAlignment="1" applyProtection="1">
      <alignment horizontal="left" vertical="center"/>
      <protection locked="0"/>
    </xf>
    <xf numFmtId="0" fontId="157" fillId="24" borderId="12" xfId="0" applyFont="1" applyFill="1" applyBorder="1" applyAlignment="1">
      <alignment horizontal="center" vertical="center" wrapText="1" shrinkToFit="1"/>
    </xf>
    <xf numFmtId="0" fontId="125" fillId="0" borderId="0" xfId="0" applyFont="1" applyAlignment="1">
      <alignment vertical="center"/>
    </xf>
    <xf numFmtId="0" fontId="72" fillId="0" borderId="0" xfId="0" applyFont="1"/>
    <xf numFmtId="0" fontId="159" fillId="49" borderId="0" xfId="0" applyFont="1" applyFill="1" applyAlignment="1">
      <alignment vertical="center"/>
    </xf>
    <xf numFmtId="0" fontId="160" fillId="0" borderId="0" xfId="0" applyFont="1" applyFill="1" applyAlignment="1">
      <alignment vertical="center"/>
    </xf>
    <xf numFmtId="0" fontId="160" fillId="27" borderId="0" xfId="0" applyFont="1" applyFill="1" applyAlignment="1">
      <alignment vertical="center"/>
    </xf>
    <xf numFmtId="179" fontId="88" fillId="0" borderId="0" xfId="0" applyNumberFormat="1" applyFont="1" applyFill="1" applyBorder="1" applyAlignment="1">
      <alignment horizontal="center" vertical="center" shrinkToFit="1"/>
    </xf>
    <xf numFmtId="0" fontId="17" fillId="0" borderId="0" xfId="0" applyFont="1" applyAlignment="1">
      <alignment vertical="center"/>
    </xf>
    <xf numFmtId="0" fontId="112" fillId="0" borderId="0" xfId="0" applyFont="1" applyBorder="1" applyAlignment="1">
      <alignment vertical="center"/>
    </xf>
    <xf numFmtId="0" fontId="0" fillId="0" borderId="0" xfId="0" applyFont="1" applyAlignment="1">
      <alignment vertical="center"/>
    </xf>
    <xf numFmtId="0" fontId="112" fillId="0" borderId="0" xfId="0" applyFont="1" applyBorder="1" applyAlignment="1">
      <alignment vertical="center" wrapText="1"/>
    </xf>
    <xf numFmtId="0" fontId="24" fillId="52" borderId="0" xfId="0" applyFont="1" applyFill="1" applyAlignment="1">
      <alignment vertical="center"/>
    </xf>
    <xf numFmtId="0" fontId="0" fillId="0" borderId="0" xfId="0"/>
    <xf numFmtId="177" fontId="24" fillId="52" borderId="69" xfId="0" applyNumberFormat="1" applyFont="1" applyFill="1" applyBorder="1" applyAlignment="1" applyProtection="1">
      <alignment horizontal="center" vertical="center"/>
    </xf>
    <xf numFmtId="179" fontId="24" fillId="52" borderId="37" xfId="0" applyNumberFormat="1" applyFont="1" applyFill="1" applyBorder="1" applyAlignment="1" applyProtection="1">
      <alignment horizontal="center" vertical="center"/>
    </xf>
    <xf numFmtId="177" fontId="24" fillId="52" borderId="70" xfId="0" applyNumberFormat="1" applyFont="1" applyFill="1" applyBorder="1" applyAlignment="1" applyProtection="1">
      <alignment horizontal="center" vertical="center"/>
      <protection locked="0"/>
    </xf>
    <xf numFmtId="179" fontId="24" fillId="52" borderId="20" xfId="0" applyNumberFormat="1" applyFont="1" applyFill="1" applyBorder="1" applyAlignment="1" applyProtection="1">
      <alignment horizontal="center" vertical="center"/>
    </xf>
    <xf numFmtId="177" fontId="24" fillId="52" borderId="19" xfId="0" applyNumberFormat="1" applyFont="1" applyFill="1" applyBorder="1" applyAlignment="1" applyProtection="1">
      <alignment horizontal="center" vertical="center"/>
    </xf>
    <xf numFmtId="179" fontId="24" fillId="52" borderId="12" xfId="0" applyNumberFormat="1" applyFont="1" applyFill="1" applyBorder="1" applyAlignment="1" applyProtection="1">
      <alignment horizontal="center" vertical="center"/>
      <protection locked="0"/>
    </xf>
    <xf numFmtId="179" fontId="24" fillId="52" borderId="17" xfId="0" applyNumberFormat="1" applyFont="1" applyFill="1" applyBorder="1" applyAlignment="1" applyProtection="1">
      <alignment horizontal="center" vertical="center"/>
      <protection locked="0"/>
    </xf>
    <xf numFmtId="179" fontId="24" fillId="52" borderId="68" xfId="0" applyNumberFormat="1" applyFont="1" applyFill="1" applyBorder="1" applyAlignment="1" applyProtection="1">
      <alignment horizontal="center" vertical="center"/>
      <protection locked="0"/>
    </xf>
    <xf numFmtId="177" fontId="24" fillId="52" borderId="20" xfId="0" applyNumberFormat="1" applyFont="1" applyFill="1" applyBorder="1" applyAlignment="1" applyProtection="1">
      <alignment horizontal="center" vertical="center"/>
    </xf>
    <xf numFmtId="179" fontId="24" fillId="52" borderId="71" xfId="0" applyNumberFormat="1" applyFont="1" applyFill="1" applyBorder="1" applyAlignment="1" applyProtection="1">
      <alignment horizontal="center" vertical="center"/>
      <protection locked="0"/>
    </xf>
    <xf numFmtId="177" fontId="24" fillId="52" borderId="26" xfId="0" applyNumberFormat="1" applyFont="1" applyFill="1" applyBorder="1" applyAlignment="1" applyProtection="1">
      <alignment horizontal="center" vertical="center"/>
    </xf>
    <xf numFmtId="0" fontId="25" fillId="0" borderId="92" xfId="0" applyFont="1" applyFill="1" applyBorder="1" applyAlignment="1"/>
    <xf numFmtId="0" fontId="0" fillId="0" borderId="104" xfId="0" applyBorder="1" applyAlignment="1"/>
    <xf numFmtId="0" fontId="25" fillId="0" borderId="105" xfId="0" applyFont="1" applyFill="1" applyBorder="1" applyAlignment="1"/>
    <xf numFmtId="0" fontId="28" fillId="0" borderId="0" xfId="0" applyFont="1" applyFill="1" applyBorder="1" applyAlignment="1">
      <alignment horizontal="center" vertical="center" wrapText="1"/>
    </xf>
    <xf numFmtId="0" fontId="27" fillId="0" borderId="0" xfId="0" applyFont="1" applyBorder="1" applyAlignment="1">
      <alignment vertical="center" shrinkToFit="1"/>
    </xf>
    <xf numFmtId="0" fontId="148" fillId="0" borderId="0" xfId="0" applyFont="1" applyFill="1" applyBorder="1" applyAlignment="1">
      <alignment vertical="center" wrapText="1"/>
    </xf>
    <xf numFmtId="49" fontId="67" fillId="0" borderId="0" xfId="0" quotePrefix="1" applyNumberFormat="1" applyFont="1" applyFill="1" applyBorder="1" applyAlignment="1" applyProtection="1">
      <alignment horizontal="center" vertical="center"/>
    </xf>
    <xf numFmtId="179" fontId="151" fillId="0" borderId="0" xfId="0" applyNumberFormat="1" applyFont="1" applyFill="1" applyBorder="1" applyAlignment="1">
      <alignment horizontal="center" vertical="center"/>
    </xf>
    <xf numFmtId="0" fontId="132" fillId="0" borderId="0" xfId="0" applyFont="1" applyFill="1" applyBorder="1" applyAlignment="1">
      <alignment horizontal="center" vertical="center" shrinkToFit="1"/>
    </xf>
    <xf numFmtId="49" fontId="145" fillId="0" borderId="0" xfId="0" quotePrefix="1" applyNumberFormat="1" applyFont="1" applyFill="1" applyBorder="1" applyAlignment="1" applyProtection="1">
      <alignment horizontal="center" vertical="center"/>
    </xf>
    <xf numFmtId="0" fontId="145" fillId="0" borderId="0" xfId="0" applyFont="1" applyFill="1" applyBorder="1" applyAlignment="1">
      <alignment horizontal="center" vertical="center"/>
    </xf>
    <xf numFmtId="0" fontId="132" fillId="0" borderId="0" xfId="0" applyFont="1" applyFill="1" applyBorder="1" applyAlignment="1" applyProtection="1">
      <alignment horizontal="left" vertical="center"/>
      <protection locked="0"/>
    </xf>
    <xf numFmtId="0" fontId="33" fillId="0" borderId="0" xfId="0" applyFont="1" applyFill="1" applyBorder="1" applyAlignment="1">
      <alignment vertical="center" shrinkToFit="1"/>
    </xf>
    <xf numFmtId="49" fontId="33" fillId="0" borderId="0" xfId="0" applyNumberFormat="1" applyFont="1" applyFill="1" applyBorder="1" applyAlignment="1" applyProtection="1">
      <alignment horizontal="center" vertical="center"/>
    </xf>
    <xf numFmtId="179" fontId="33" fillId="0" borderId="0" xfId="0" applyNumberFormat="1" applyFont="1" applyFill="1" applyBorder="1" applyAlignment="1">
      <alignment horizontal="center" vertical="center"/>
    </xf>
    <xf numFmtId="179" fontId="144" fillId="0" borderId="0" xfId="0" applyNumberFormat="1" applyFont="1" applyFill="1" applyBorder="1" applyAlignment="1">
      <alignment horizontal="center" vertical="center"/>
    </xf>
    <xf numFmtId="177" fontId="33" fillId="0" borderId="0" xfId="0" applyNumberFormat="1" applyFont="1" applyFill="1" applyBorder="1" applyAlignment="1">
      <alignment horizontal="center" vertical="center" wrapText="1"/>
    </xf>
    <xf numFmtId="49" fontId="158" fillId="0" borderId="0" xfId="0" applyNumberFormat="1" applyFont="1" applyFill="1" applyBorder="1" applyAlignment="1" applyProtection="1">
      <alignment horizontal="center" vertical="center"/>
    </xf>
    <xf numFmtId="179" fontId="158" fillId="0" borderId="0" xfId="0" applyNumberFormat="1" applyFont="1" applyFill="1" applyBorder="1" applyAlignment="1">
      <alignment horizontal="center" vertical="center"/>
    </xf>
    <xf numFmtId="0" fontId="158" fillId="0" borderId="0" xfId="0" applyFont="1" applyFill="1" applyBorder="1" applyAlignment="1">
      <alignment horizontal="center" vertical="center"/>
    </xf>
    <xf numFmtId="177" fontId="158" fillId="0" borderId="0" xfId="0" applyNumberFormat="1" applyFont="1" applyFill="1" applyBorder="1" applyAlignment="1">
      <alignment horizontal="center" vertical="center" wrapText="1"/>
    </xf>
    <xf numFmtId="177" fontId="158" fillId="0" borderId="0" xfId="0" applyNumberFormat="1" applyFont="1" applyFill="1" applyBorder="1" applyAlignment="1">
      <alignment horizontal="center" vertical="center"/>
    </xf>
    <xf numFmtId="49" fontId="33" fillId="0" borderId="0" xfId="0" quotePrefix="1" applyNumberFormat="1" applyFont="1" applyFill="1" applyBorder="1" applyAlignment="1" applyProtection="1">
      <alignment horizontal="center" vertical="center"/>
    </xf>
    <xf numFmtId="0" fontId="33" fillId="0" borderId="0" xfId="0" applyFont="1" applyBorder="1" applyAlignment="1">
      <alignment horizontal="left" vertical="center"/>
    </xf>
    <xf numFmtId="49" fontId="132" fillId="0" borderId="0" xfId="0" applyNumberFormat="1" applyFont="1" applyFill="1" applyBorder="1" applyAlignment="1" applyProtection="1">
      <alignment horizontal="center" vertical="center"/>
      <protection locked="0"/>
    </xf>
    <xf numFmtId="49" fontId="163" fillId="0" borderId="0" xfId="0" applyNumberFormat="1" applyFont="1" applyFill="1" applyBorder="1" applyAlignment="1" applyProtection="1">
      <alignment horizontal="center" vertical="center"/>
      <protection locked="0"/>
    </xf>
    <xf numFmtId="179" fontId="33" fillId="0" borderId="0" xfId="0" applyNumberFormat="1" applyFont="1" applyFill="1" applyBorder="1" applyAlignment="1" applyProtection="1">
      <alignment horizontal="center" vertical="center"/>
    </xf>
    <xf numFmtId="0" fontId="0" fillId="0" borderId="0" xfId="0" applyBorder="1" applyAlignment="1">
      <alignment horizontal="center" vertical="center"/>
    </xf>
    <xf numFmtId="0" fontId="20" fillId="24" borderId="12" xfId="0" applyFont="1" applyFill="1" applyBorder="1" applyAlignment="1">
      <alignment horizontal="center" vertical="center" shrinkToFit="1"/>
    </xf>
    <xf numFmtId="179" fontId="24" fillId="0" borderId="0" xfId="0" applyNumberFormat="1" applyFont="1" applyFill="1" applyBorder="1" applyAlignment="1">
      <alignment horizontal="center" vertical="center"/>
    </xf>
    <xf numFmtId="0" fontId="20" fillId="0" borderId="0" xfId="0" applyFont="1" applyFill="1" applyBorder="1" applyAlignment="1">
      <alignment horizontal="center" vertical="center" shrinkToFit="1"/>
    </xf>
    <xf numFmtId="0" fontId="67" fillId="0" borderId="0" xfId="0" applyFont="1" applyFill="1" applyBorder="1" applyAlignment="1">
      <alignment horizontal="center" vertical="center"/>
    </xf>
    <xf numFmtId="179" fontId="24" fillId="0" borderId="0" xfId="0" applyNumberFormat="1" applyFont="1" applyFill="1" applyBorder="1" applyAlignment="1">
      <alignment horizontal="center" vertical="center"/>
    </xf>
    <xf numFmtId="179" fontId="24" fillId="36" borderId="20" xfId="0" applyNumberFormat="1" applyFont="1" applyFill="1" applyBorder="1" applyAlignment="1">
      <alignment horizontal="center" vertical="center"/>
    </xf>
    <xf numFmtId="0" fontId="67" fillId="0" borderId="0" xfId="0" applyFont="1" applyFill="1" applyBorder="1" applyAlignment="1">
      <alignment horizontal="center" vertical="center" shrinkToFit="1"/>
    </xf>
    <xf numFmtId="0" fontId="133" fillId="0" borderId="0" xfId="0" applyFont="1"/>
    <xf numFmtId="177" fontId="67" fillId="0" borderId="21" xfId="0" applyNumberFormat="1" applyFont="1" applyFill="1" applyBorder="1" applyAlignment="1" applyProtection="1">
      <alignment horizontal="center" vertical="center"/>
    </xf>
    <xf numFmtId="0" fontId="27" fillId="0" borderId="21" xfId="0" applyFont="1" applyBorder="1" applyAlignment="1"/>
    <xf numFmtId="0" fontId="24" fillId="52" borderId="10" xfId="0" applyFont="1" applyFill="1" applyBorder="1" applyAlignment="1" applyProtection="1">
      <alignment horizontal="center" vertical="center" shrinkToFit="1"/>
      <protection locked="0"/>
    </xf>
    <xf numFmtId="179" fontId="24" fillId="52" borderId="19" xfId="0" applyNumberFormat="1" applyFont="1" applyFill="1" applyBorder="1" applyAlignment="1" applyProtection="1">
      <alignment horizontal="center" vertical="center"/>
      <protection locked="0"/>
    </xf>
    <xf numFmtId="178" fontId="142" fillId="0" borderId="0" xfId="0" quotePrefix="1" applyNumberFormat="1" applyFont="1" applyFill="1" applyBorder="1" applyAlignment="1" applyProtection="1">
      <alignment horizontal="center" vertical="center"/>
    </xf>
    <xf numFmtId="0" fontId="19" fillId="0" borderId="0" xfId="0" applyFont="1" applyBorder="1" applyAlignment="1">
      <alignment horizontal="center" vertical="center"/>
    </xf>
    <xf numFmtId="0" fontId="0" fillId="0" borderId="15" xfId="0" applyBorder="1" applyAlignment="1">
      <alignment horizontal="center" vertical="center"/>
    </xf>
    <xf numFmtId="0" fontId="17" fillId="25" borderId="15" xfId="0" applyFont="1" applyFill="1" applyBorder="1" applyAlignment="1">
      <alignment vertical="center"/>
    </xf>
    <xf numFmtId="0" fontId="17" fillId="0" borderId="15" xfId="0" applyFont="1" applyBorder="1" applyAlignment="1">
      <alignment vertical="center"/>
    </xf>
    <xf numFmtId="0" fontId="120" fillId="0" borderId="0" xfId="0" applyFont="1" applyBorder="1" applyAlignment="1">
      <alignment horizontal="left" vertical="center"/>
    </xf>
    <xf numFmtId="0" fontId="32" fillId="0" borderId="0" xfId="0" applyFont="1" applyBorder="1" applyAlignment="1">
      <alignment vertical="center"/>
    </xf>
    <xf numFmtId="0" fontId="132" fillId="0" borderId="0" xfId="0" applyFont="1" applyAlignment="1">
      <alignment vertical="center"/>
    </xf>
    <xf numFmtId="0" fontId="67" fillId="25" borderId="0" xfId="0" applyFont="1" applyFill="1" applyBorder="1" applyAlignment="1" applyProtection="1">
      <alignment horizontal="center" vertical="center"/>
      <protection locked="0"/>
    </xf>
    <xf numFmtId="177" fontId="67" fillId="25" borderId="0" xfId="0" applyNumberFormat="1" applyFont="1" applyFill="1" applyBorder="1" applyAlignment="1" applyProtection="1">
      <alignment horizontal="center" vertical="center"/>
    </xf>
    <xf numFmtId="177" fontId="67" fillId="25" borderId="0" xfId="0" applyNumberFormat="1" applyFont="1" applyFill="1" applyBorder="1" applyAlignment="1" applyProtection="1">
      <alignment horizontal="center" vertical="center"/>
      <protection locked="0"/>
    </xf>
    <xf numFmtId="179" fontId="67" fillId="25" borderId="0" xfId="0" applyNumberFormat="1" applyFont="1" applyFill="1" applyBorder="1" applyAlignment="1" applyProtection="1">
      <alignment horizontal="center" vertical="center"/>
    </xf>
    <xf numFmtId="179" fontId="67" fillId="25" borderId="0" xfId="0" applyNumberFormat="1" applyFont="1" applyFill="1" applyBorder="1" applyAlignment="1" applyProtection="1">
      <alignment horizontal="center" vertical="center"/>
      <protection locked="0"/>
    </xf>
    <xf numFmtId="0" fontId="165" fillId="0" borderId="0" xfId="0" applyFont="1" applyFill="1" applyBorder="1" applyAlignment="1">
      <alignment vertical="center"/>
    </xf>
    <xf numFmtId="0" fontId="159" fillId="0" borderId="0" xfId="0" applyFont="1" applyFill="1" applyAlignment="1">
      <alignment vertical="center"/>
    </xf>
    <xf numFmtId="0" fontId="21" fillId="24" borderId="16" xfId="0" applyFont="1" applyFill="1" applyBorder="1" applyAlignment="1">
      <alignment horizontal="center" vertical="center" shrinkToFit="1"/>
    </xf>
    <xf numFmtId="0" fontId="21" fillId="24" borderId="54" xfId="0" applyFont="1" applyFill="1" applyBorder="1" applyAlignment="1">
      <alignment horizontal="center" vertical="center" shrinkToFit="1"/>
    </xf>
    <xf numFmtId="0" fontId="21" fillId="24" borderId="55" xfId="0" applyFont="1" applyFill="1" applyBorder="1" applyAlignment="1">
      <alignment horizontal="center" vertical="center" shrinkToFit="1"/>
    </xf>
    <xf numFmtId="0" fontId="21" fillId="24" borderId="37" xfId="0" applyFont="1" applyFill="1" applyBorder="1" applyAlignment="1">
      <alignment horizontal="center" vertical="center" shrinkToFit="1"/>
    </xf>
    <xf numFmtId="0" fontId="21" fillId="24" borderId="19" xfId="0" applyFont="1" applyFill="1" applyBorder="1" applyAlignment="1">
      <alignment horizontal="center" vertical="center" shrinkToFit="1"/>
    </xf>
    <xf numFmtId="0" fontId="21" fillId="24" borderId="23" xfId="0" applyFont="1" applyFill="1" applyBorder="1" applyAlignment="1">
      <alignment horizontal="center" vertical="center" shrinkToFit="1"/>
    </xf>
    <xf numFmtId="0" fontId="21" fillId="24" borderId="62" xfId="0" applyFont="1" applyFill="1" applyBorder="1" applyAlignment="1">
      <alignment horizontal="center" vertical="center" shrinkToFit="1"/>
    </xf>
    <xf numFmtId="0" fontId="21" fillId="24" borderId="130" xfId="0" applyFont="1" applyFill="1" applyBorder="1" applyAlignment="1">
      <alignment horizontal="center" vertical="center" shrinkToFit="1"/>
    </xf>
    <xf numFmtId="0" fontId="0" fillId="0" borderId="38" xfId="0" applyFont="1" applyFill="1" applyBorder="1" applyAlignment="1">
      <alignment vertical="center"/>
    </xf>
    <xf numFmtId="0" fontId="24" fillId="0" borderId="21" xfId="0" applyFont="1" applyFill="1" applyBorder="1" applyAlignment="1">
      <alignment vertical="center"/>
    </xf>
    <xf numFmtId="0" fontId="0" fillId="0" borderId="21" xfId="0" applyFont="1" applyFill="1" applyBorder="1" applyAlignment="1">
      <alignment vertical="center"/>
    </xf>
    <xf numFmtId="0" fontId="24" fillId="0" borderId="23" xfId="0" applyFont="1" applyFill="1" applyBorder="1" applyAlignment="1">
      <alignment horizontal="left" vertical="center"/>
    </xf>
    <xf numFmtId="0" fontId="24" fillId="0" borderId="19" xfId="0" applyFont="1" applyFill="1" applyBorder="1" applyAlignment="1">
      <alignment horizontal="left" vertical="center"/>
    </xf>
    <xf numFmtId="0" fontId="24" fillId="0" borderId="37" xfId="0" applyFont="1" applyFill="1" applyBorder="1" applyAlignment="1">
      <alignment horizontal="left" vertical="center"/>
    </xf>
    <xf numFmtId="0" fontId="24" fillId="0" borderId="16" xfId="0" applyFont="1" applyFill="1" applyBorder="1" applyAlignment="1">
      <alignment horizontal="left" vertical="center"/>
    </xf>
    <xf numFmtId="14" fontId="19" fillId="0" borderId="0" xfId="0" applyNumberFormat="1" applyFont="1" applyAlignment="1">
      <alignment vertical="center"/>
    </xf>
    <xf numFmtId="0" fontId="68" fillId="0" borderId="15" xfId="0" applyFont="1" applyFill="1" applyBorder="1" applyAlignment="1">
      <alignment vertical="center"/>
    </xf>
    <xf numFmtId="179" fontId="24" fillId="0" borderId="66" xfId="0" applyNumberFormat="1" applyFont="1" applyFill="1" applyBorder="1" applyAlignment="1">
      <alignment horizontal="center" vertical="center"/>
    </xf>
    <xf numFmtId="179" fontId="89" fillId="0" borderId="0" xfId="0" applyNumberFormat="1" applyFont="1" applyFill="1" applyBorder="1" applyAlignment="1" applyProtection="1">
      <alignment horizontal="center" vertical="center"/>
      <protection locked="0"/>
    </xf>
    <xf numFmtId="177" fontId="89" fillId="0" borderId="0" xfId="0" applyNumberFormat="1" applyFont="1" applyFill="1" applyBorder="1" applyAlignment="1" applyProtection="1">
      <alignment horizontal="center" vertical="center"/>
    </xf>
    <xf numFmtId="0" fontId="167" fillId="0" borderId="0" xfId="0" applyFont="1" applyAlignment="1">
      <alignment vertical="center"/>
    </xf>
    <xf numFmtId="0" fontId="168" fillId="0" borderId="0" xfId="0" applyFont="1" applyFill="1" applyAlignment="1">
      <alignment horizontal="left" vertical="center"/>
    </xf>
    <xf numFmtId="179" fontId="130" fillId="0" borderId="0" xfId="0" applyNumberFormat="1" applyFont="1" applyFill="1" applyBorder="1" applyAlignment="1">
      <alignment horizontal="center" vertical="center"/>
    </xf>
    <xf numFmtId="0" fontId="169" fillId="0" borderId="0" xfId="0" applyFont="1" applyFill="1" applyBorder="1" applyAlignment="1" applyProtection="1">
      <alignment horizontal="left" vertical="center"/>
      <protection locked="0"/>
    </xf>
    <xf numFmtId="179" fontId="24" fillId="0" borderId="75" xfId="0" applyNumberFormat="1" applyFont="1" applyFill="1" applyBorder="1" applyAlignment="1">
      <alignment horizontal="center" vertical="center"/>
    </xf>
    <xf numFmtId="179" fontId="24" fillId="0" borderId="37" xfId="0" applyNumberFormat="1" applyFont="1" applyFill="1" applyBorder="1" applyAlignment="1">
      <alignment horizontal="center" vertical="center"/>
    </xf>
    <xf numFmtId="0" fontId="152" fillId="0" borderId="0" xfId="67" applyFont="1" applyBorder="1" applyAlignment="1">
      <alignment vertical="center"/>
    </xf>
    <xf numFmtId="0" fontId="116" fillId="0" borderId="0" xfId="0" applyFont="1" applyBorder="1" applyAlignment="1">
      <alignment vertical="center"/>
    </xf>
    <xf numFmtId="0" fontId="147" fillId="0" borderId="0" xfId="0" applyFont="1" applyBorder="1" applyAlignment="1">
      <alignment vertical="center"/>
    </xf>
    <xf numFmtId="0" fontId="162" fillId="0" borderId="0" xfId="67" applyFont="1" applyBorder="1" applyAlignment="1">
      <alignment vertical="center"/>
    </xf>
    <xf numFmtId="0" fontId="171" fillId="49" borderId="0" xfId="0" applyFont="1" applyFill="1" applyAlignment="1">
      <alignment vertical="center"/>
    </xf>
    <xf numFmtId="0" fontId="172" fillId="52" borderId="0" xfId="0" applyFont="1" applyFill="1" applyAlignment="1">
      <alignment vertical="center"/>
    </xf>
    <xf numFmtId="0" fontId="172" fillId="49" borderId="0" xfId="0" applyFont="1" applyFill="1" applyAlignment="1">
      <alignment vertical="center"/>
    </xf>
    <xf numFmtId="0" fontId="0" fillId="48" borderId="0" xfId="0" applyFont="1" applyFill="1"/>
    <xf numFmtId="0" fontId="19" fillId="0" borderId="0" xfId="0" applyFont="1" applyBorder="1" applyAlignment="1">
      <alignment horizontal="center" vertical="center"/>
    </xf>
    <xf numFmtId="0" fontId="0" fillId="0" borderId="0" xfId="0" applyAlignment="1">
      <alignment vertical="center"/>
    </xf>
    <xf numFmtId="179" fontId="150" fillId="0" borderId="0" xfId="0" applyNumberFormat="1" applyFont="1" applyFill="1" applyBorder="1" applyAlignment="1" applyProtection="1">
      <alignment horizontal="center" vertical="center"/>
    </xf>
    <xf numFmtId="0" fontId="112" fillId="0" borderId="0" xfId="0" applyFont="1" applyBorder="1" applyAlignment="1"/>
    <xf numFmtId="0" fontId="112" fillId="0" borderId="0" xfId="0" applyFont="1" applyFill="1" applyBorder="1" applyAlignment="1">
      <alignment vertical="center" shrinkToFit="1"/>
    </xf>
    <xf numFmtId="0" fontId="133" fillId="0" borderId="105" xfId="0" applyFont="1" applyFill="1" applyBorder="1" applyAlignment="1">
      <alignment vertical="center"/>
    </xf>
    <xf numFmtId="0" fontId="142" fillId="52" borderId="19" xfId="0" applyFont="1" applyFill="1" applyBorder="1" applyAlignment="1" applyProtection="1">
      <alignment horizontal="center" vertical="center"/>
      <protection locked="0"/>
    </xf>
    <xf numFmtId="0" fontId="0" fillId="0" borderId="15" xfId="0" applyFont="1" applyFill="1" applyBorder="1" applyAlignment="1">
      <alignment vertical="center"/>
    </xf>
    <xf numFmtId="177" fontId="130" fillId="49" borderId="17" xfId="0" applyNumberFormat="1" applyFont="1" applyFill="1" applyBorder="1" applyAlignment="1" applyProtection="1">
      <alignment horizontal="center" vertical="center"/>
      <protection locked="0"/>
    </xf>
    <xf numFmtId="179" fontId="130" fillId="49" borderId="72" xfId="0" applyNumberFormat="1" applyFont="1" applyFill="1" applyBorder="1" applyAlignment="1" applyProtection="1">
      <alignment horizontal="center" vertical="center"/>
      <protection locked="0"/>
    </xf>
    <xf numFmtId="177" fontId="130" fillId="49" borderId="11" xfId="0" applyNumberFormat="1" applyFont="1" applyFill="1" applyBorder="1" applyAlignment="1" applyProtection="1">
      <alignment horizontal="center" vertical="center"/>
    </xf>
    <xf numFmtId="0" fontId="21" fillId="32" borderId="87" xfId="0" applyFont="1" applyFill="1" applyBorder="1" applyAlignment="1">
      <alignment horizontal="center" vertical="center" wrapText="1"/>
    </xf>
    <xf numFmtId="0" fontId="21" fillId="32" borderId="88" xfId="0" applyFont="1" applyFill="1" applyBorder="1" applyAlignment="1">
      <alignment horizontal="center" vertical="center"/>
    </xf>
    <xf numFmtId="0" fontId="21" fillId="32" borderId="87" xfId="0" applyFont="1" applyFill="1" applyBorder="1" applyAlignment="1">
      <alignment horizontal="center" vertical="center" wrapText="1"/>
    </xf>
    <xf numFmtId="0" fontId="130" fillId="49" borderId="10" xfId="0" applyFont="1" applyFill="1" applyBorder="1" applyAlignment="1" applyProtection="1">
      <alignment horizontal="center" vertical="center"/>
      <protection locked="0"/>
    </xf>
    <xf numFmtId="179" fontId="130" fillId="49" borderId="11" xfId="0" applyNumberFormat="1" applyFont="1" applyFill="1" applyBorder="1" applyAlignment="1" applyProtection="1">
      <alignment horizontal="center" vertical="center"/>
    </xf>
    <xf numFmtId="179" fontId="130" fillId="49" borderId="68" xfId="0" applyNumberFormat="1" applyFont="1" applyFill="1" applyBorder="1" applyAlignment="1" applyProtection="1">
      <alignment horizontal="center" vertical="center"/>
      <protection locked="0"/>
    </xf>
    <xf numFmtId="179" fontId="130" fillId="49" borderId="54" xfId="0" applyNumberFormat="1" applyFont="1" applyFill="1" applyBorder="1" applyAlignment="1" applyProtection="1">
      <alignment horizontal="center" vertical="center"/>
    </xf>
    <xf numFmtId="179" fontId="130" fillId="49" borderId="10" xfId="0" applyNumberFormat="1" applyFont="1" applyFill="1" applyBorder="1" applyAlignment="1" applyProtection="1">
      <alignment horizontal="center" vertical="center"/>
    </xf>
    <xf numFmtId="179" fontId="155" fillId="0" borderId="0" xfId="0" applyNumberFormat="1" applyFont="1" applyFill="1" applyBorder="1" applyAlignment="1">
      <alignment vertical="center"/>
    </xf>
    <xf numFmtId="0" fontId="33" fillId="0" borderId="0" xfId="0" applyFont="1" applyBorder="1" applyAlignment="1">
      <alignment vertical="top"/>
    </xf>
    <xf numFmtId="56" fontId="19" fillId="0" borderId="0" xfId="0" applyNumberFormat="1" applyFont="1" applyAlignment="1">
      <alignment vertical="center"/>
    </xf>
    <xf numFmtId="56" fontId="0" fillId="25" borderId="0" xfId="0" applyNumberFormat="1" applyFont="1" applyFill="1" applyAlignment="1">
      <alignment vertical="center"/>
    </xf>
    <xf numFmtId="0" fontId="96" fillId="0" borderId="0" xfId="56" applyFont="1" applyFill="1" applyBorder="1" applyAlignment="1">
      <alignment horizontal="center" vertical="center"/>
    </xf>
    <xf numFmtId="0" fontId="108" fillId="0" borderId="0" xfId="56" applyFont="1" applyFill="1" applyBorder="1" applyAlignment="1">
      <alignment vertical="center"/>
    </xf>
    <xf numFmtId="0" fontId="33" fillId="0" borderId="0" xfId="0" applyFont="1" applyFill="1" applyBorder="1" applyAlignment="1">
      <alignment horizontal="center" vertical="center"/>
    </xf>
    <xf numFmtId="0" fontId="0" fillId="0" borderId="0" xfId="0" applyBorder="1" applyAlignment="1">
      <alignment horizontal="center" vertical="center"/>
    </xf>
    <xf numFmtId="0" fontId="24" fillId="0" borderId="0" xfId="0" applyFont="1" applyFill="1" applyBorder="1" applyAlignment="1">
      <alignment vertical="center" shrinkToFit="1"/>
    </xf>
    <xf numFmtId="0" fontId="0" fillId="0" borderId="0" xfId="0" applyBorder="1" applyAlignment="1">
      <alignment vertical="center" shrinkToFit="1"/>
    </xf>
    <xf numFmtId="179" fontId="24" fillId="0" borderId="0" xfId="0" applyNumberFormat="1" applyFont="1" applyFill="1" applyBorder="1" applyAlignment="1">
      <alignment horizontal="center" vertical="center"/>
    </xf>
    <xf numFmtId="0" fontId="156" fillId="0" borderId="0" xfId="0" applyFont="1" applyFill="1" applyBorder="1" applyAlignment="1">
      <alignment vertical="center"/>
    </xf>
    <xf numFmtId="179" fontId="24" fillId="0" borderId="0" xfId="0" applyNumberFormat="1" applyFont="1" applyFill="1" applyBorder="1" applyAlignment="1">
      <alignment horizontal="center" vertical="center"/>
    </xf>
    <xf numFmtId="179" fontId="24" fillId="0" borderId="213" xfId="0" applyNumberFormat="1" applyFont="1" applyFill="1" applyBorder="1" applyAlignment="1">
      <alignment horizontal="center" vertical="center"/>
    </xf>
    <xf numFmtId="0" fontId="19" fillId="0" borderId="0" xfId="0" applyFont="1" applyBorder="1" applyAlignment="1">
      <alignment horizontal="center" vertical="center"/>
    </xf>
    <xf numFmtId="0" fontId="33" fillId="0" borderId="0" xfId="0" applyFont="1" applyFill="1" applyBorder="1" applyAlignment="1">
      <alignment horizontal="center" vertical="center"/>
    </xf>
    <xf numFmtId="0" fontId="33" fillId="0" borderId="54" xfId="0" applyFont="1" applyFill="1" applyBorder="1" applyAlignment="1">
      <alignment horizontal="center" vertical="center"/>
    </xf>
    <xf numFmtId="0" fontId="33" fillId="0" borderId="56" xfId="0" applyFont="1" applyFill="1" applyBorder="1" applyAlignment="1">
      <alignment horizontal="center" vertical="center"/>
    </xf>
    <xf numFmtId="0" fontId="33" fillId="0" borderId="55" xfId="0" applyFont="1" applyFill="1" applyBorder="1" applyAlignment="1">
      <alignment horizontal="center" vertical="center"/>
    </xf>
    <xf numFmtId="0" fontId="0" fillId="0" borderId="0" xfId="0" applyBorder="1" applyAlignment="1">
      <alignment vertical="center"/>
    </xf>
    <xf numFmtId="0" fontId="24" fillId="0" borderId="16" xfId="0" applyFont="1" applyBorder="1" applyAlignment="1">
      <alignment vertical="center"/>
    </xf>
    <xf numFmtId="0" fontId="24" fillId="0" borderId="19" xfId="0" applyFont="1" applyBorder="1" applyAlignment="1">
      <alignment vertical="center"/>
    </xf>
    <xf numFmtId="0" fontId="0" fillId="0" borderId="20" xfId="0" applyBorder="1" applyAlignment="1">
      <alignment vertical="center"/>
    </xf>
    <xf numFmtId="0" fontId="0" fillId="0" borderId="213" xfId="0" applyFont="1" applyFill="1" applyBorder="1" applyAlignment="1">
      <alignment vertical="center"/>
    </xf>
    <xf numFmtId="0" fontId="0" fillId="0" borderId="21" xfId="0" applyBorder="1"/>
    <xf numFmtId="179" fontId="24" fillId="0" borderId="0" xfId="0" applyNumberFormat="1" applyFont="1" applyFill="1" applyBorder="1" applyAlignment="1">
      <alignment horizontal="center" vertical="center"/>
    </xf>
    <xf numFmtId="179" fontId="24" fillId="0" borderId="114" xfId="0" applyNumberFormat="1" applyFont="1" applyFill="1" applyBorder="1" applyAlignment="1">
      <alignment horizontal="center" vertical="center"/>
    </xf>
    <xf numFmtId="179" fontId="24" fillId="0" borderId="100" xfId="0" applyNumberFormat="1" applyFont="1" applyFill="1" applyBorder="1" applyAlignment="1">
      <alignment horizontal="center" vertical="center"/>
    </xf>
    <xf numFmtId="179" fontId="24" fillId="0" borderId="101" xfId="0" applyNumberFormat="1" applyFont="1" applyFill="1" applyBorder="1" applyAlignment="1">
      <alignment horizontal="center" vertical="center"/>
    </xf>
    <xf numFmtId="179" fontId="24" fillId="0" borderId="161" xfId="0" applyNumberFormat="1" applyFont="1" applyFill="1" applyBorder="1" applyAlignment="1">
      <alignment horizontal="center" vertical="center"/>
    </xf>
    <xf numFmtId="179" fontId="24" fillId="0" borderId="56" xfId="0" applyNumberFormat="1" applyFont="1" applyFill="1" applyBorder="1" applyAlignment="1">
      <alignment horizontal="center" vertical="center"/>
    </xf>
    <xf numFmtId="179" fontId="24" fillId="0" borderId="143" xfId="0" applyNumberFormat="1" applyFont="1" applyFill="1" applyBorder="1" applyAlignment="1">
      <alignment horizontal="center" vertical="center"/>
    </xf>
    <xf numFmtId="179" fontId="24" fillId="0" borderId="38" xfId="0" applyNumberFormat="1" applyFont="1" applyFill="1" applyBorder="1" applyAlignment="1">
      <alignment horizontal="center" vertical="center"/>
    </xf>
    <xf numFmtId="179" fontId="130" fillId="0" borderId="101" xfId="0" applyNumberFormat="1" applyFont="1" applyFill="1" applyBorder="1" applyAlignment="1">
      <alignment horizontal="center" vertical="center"/>
    </xf>
    <xf numFmtId="179" fontId="24" fillId="0" borderId="112" xfId="0" applyNumberFormat="1" applyFont="1" applyFill="1" applyBorder="1" applyAlignment="1">
      <alignment horizontal="center" vertical="center"/>
    </xf>
    <xf numFmtId="179" fontId="24" fillId="0" borderId="115" xfId="0" applyNumberFormat="1" applyFont="1" applyFill="1" applyBorder="1" applyAlignment="1">
      <alignment horizontal="center" vertical="center"/>
    </xf>
    <xf numFmtId="0" fontId="28" fillId="0" borderId="213" xfId="0" applyFont="1" applyFill="1" applyBorder="1" applyAlignment="1">
      <alignment vertical="center"/>
    </xf>
    <xf numFmtId="0" fontId="28" fillId="0" borderId="213" xfId="0" applyFont="1" applyFill="1" applyBorder="1" applyAlignment="1">
      <alignment horizontal="center" vertical="center"/>
    </xf>
    <xf numFmtId="0" fontId="0" fillId="0" borderId="0" xfId="0" applyBorder="1" applyAlignment="1">
      <alignment vertical="center" shrinkToFit="1"/>
    </xf>
    <xf numFmtId="0" fontId="19" fillId="0" borderId="0" xfId="0" applyFont="1" applyBorder="1" applyAlignment="1">
      <alignment horizontal="center" vertical="center"/>
    </xf>
    <xf numFmtId="179" fontId="179" fillId="0" borderId="0" xfId="0" applyNumberFormat="1" applyFont="1" applyFill="1" applyBorder="1" applyAlignment="1" applyProtection="1">
      <alignment horizontal="center" vertical="center"/>
      <protection locked="0"/>
    </xf>
    <xf numFmtId="0" fontId="0" fillId="0" borderId="0" xfId="0" applyFill="1" applyBorder="1" applyAlignment="1">
      <alignment vertical="center" shrinkToFit="1"/>
    </xf>
    <xf numFmtId="0" fontId="132" fillId="0" borderId="20" xfId="0" applyFont="1" applyBorder="1" applyAlignment="1"/>
    <xf numFmtId="0" fontId="24" fillId="0" borderId="55" xfId="0" applyFont="1" applyFill="1" applyBorder="1" applyAlignment="1" applyProtection="1">
      <alignment horizontal="center" vertical="center" shrinkToFit="1"/>
      <protection locked="0"/>
    </xf>
    <xf numFmtId="0" fontId="130" fillId="0" borderId="10" xfId="0" applyFont="1" applyFill="1" applyBorder="1" applyAlignment="1" applyProtection="1">
      <alignment horizontal="center" vertical="center"/>
      <protection locked="0"/>
    </xf>
    <xf numFmtId="179" fontId="130" fillId="0" borderId="11" xfId="0" applyNumberFormat="1" applyFont="1" applyFill="1" applyBorder="1" applyAlignment="1" applyProtection="1">
      <alignment horizontal="center" vertical="center"/>
    </xf>
    <xf numFmtId="179" fontId="130" fillId="0" borderId="68" xfId="0" applyNumberFormat="1" applyFont="1" applyFill="1" applyBorder="1" applyAlignment="1" applyProtection="1">
      <alignment horizontal="center" vertical="center"/>
      <protection locked="0"/>
    </xf>
    <xf numFmtId="0" fontId="0" fillId="0" borderId="0" xfId="0" applyFill="1" applyBorder="1" applyAlignment="1">
      <alignment shrinkToFit="1"/>
    </xf>
    <xf numFmtId="14" fontId="29" fillId="0" borderId="0" xfId="0" applyNumberFormat="1" applyFont="1" applyBorder="1" applyAlignment="1">
      <alignment horizontal="center" vertical="center"/>
    </xf>
    <xf numFmtId="179" fontId="24" fillId="0" borderId="0" xfId="0" applyNumberFormat="1" applyFont="1" applyFill="1" applyBorder="1" applyAlignment="1">
      <alignment horizontal="center" vertical="center"/>
    </xf>
    <xf numFmtId="0" fontId="0" fillId="0" borderId="0" xfId="0" applyAlignment="1">
      <alignment vertical="center"/>
    </xf>
    <xf numFmtId="179" fontId="179" fillId="0" borderId="0" xfId="0" applyNumberFormat="1" applyFont="1" applyFill="1" applyBorder="1" applyAlignment="1" applyProtection="1">
      <alignment vertical="center"/>
      <protection locked="0"/>
    </xf>
    <xf numFmtId="0" fontId="169" fillId="0" borderId="0" xfId="0" applyFont="1" applyFill="1" applyBorder="1" applyAlignment="1" applyProtection="1">
      <alignment vertical="center"/>
      <protection locked="0"/>
    </xf>
    <xf numFmtId="179" fontId="23" fillId="0" borderId="0" xfId="0" applyNumberFormat="1" applyFont="1" applyFill="1" applyBorder="1" applyAlignment="1" applyProtection="1">
      <alignment horizontal="center" vertical="center"/>
      <protection locked="0"/>
    </xf>
    <xf numFmtId="0" fontId="75" fillId="26" borderId="0" xfId="0" applyFont="1" applyFill="1" applyBorder="1" applyAlignment="1">
      <alignment vertical="center" shrinkToFit="1"/>
    </xf>
    <xf numFmtId="179" fontId="130" fillId="0" borderId="72" xfId="0" applyNumberFormat="1" applyFont="1" applyFill="1" applyBorder="1" applyAlignment="1" applyProtection="1">
      <alignment horizontal="center" vertical="center"/>
      <protection locked="0"/>
    </xf>
    <xf numFmtId="177" fontId="130" fillId="0" borderId="11" xfId="0" applyNumberFormat="1" applyFont="1" applyFill="1" applyBorder="1" applyAlignment="1" applyProtection="1">
      <alignment horizontal="center" vertical="center"/>
    </xf>
    <xf numFmtId="0" fontId="33" fillId="0" borderId="0" xfId="0" applyFont="1" applyFill="1" applyBorder="1" applyAlignment="1">
      <alignment horizontal="center" vertical="center"/>
    </xf>
    <xf numFmtId="0" fontId="0" fillId="0" borderId="0" xfId="0" applyFill="1" applyBorder="1" applyAlignment="1">
      <alignment vertical="center" shrinkToFit="1"/>
    </xf>
    <xf numFmtId="0" fontId="0" fillId="0" borderId="0" xfId="0" applyBorder="1" applyAlignment="1">
      <alignment horizontal="center" vertical="center"/>
    </xf>
    <xf numFmtId="0" fontId="24" fillId="0" borderId="0" xfId="0" applyFont="1" applyFill="1" applyBorder="1" applyAlignment="1">
      <alignment vertical="center" shrinkToFit="1"/>
    </xf>
    <xf numFmtId="179" fontId="24" fillId="0" borderId="0" xfId="0" applyNumberFormat="1" applyFont="1" applyFill="1" applyBorder="1" applyAlignment="1">
      <alignment horizontal="center" vertical="center"/>
    </xf>
    <xf numFmtId="0" fontId="171" fillId="41" borderId="10" xfId="0" applyFont="1" applyFill="1" applyBorder="1" applyAlignment="1">
      <alignment horizontal="center" vertical="center"/>
    </xf>
    <xf numFmtId="0" fontId="130" fillId="41" borderId="204" xfId="0" applyFont="1" applyFill="1" applyBorder="1" applyAlignment="1" applyProtection="1">
      <alignment horizontal="center" vertical="center"/>
      <protection locked="0"/>
    </xf>
    <xf numFmtId="0" fontId="130" fillId="41" borderId="125" xfId="0" applyFont="1" applyFill="1" applyBorder="1" applyAlignment="1" applyProtection="1">
      <alignment horizontal="center" vertical="center"/>
      <protection locked="0"/>
    </xf>
    <xf numFmtId="182" fontId="130" fillId="41" borderId="45" xfId="0" applyNumberFormat="1" applyFont="1" applyFill="1" applyBorder="1" applyAlignment="1" applyProtection="1">
      <alignment horizontal="center" vertical="center"/>
    </xf>
    <xf numFmtId="179" fontId="130" fillId="41" borderId="11" xfId="0" applyNumberFormat="1" applyFont="1" applyFill="1" applyBorder="1" applyAlignment="1" applyProtection="1">
      <alignment horizontal="center" vertical="center"/>
    </xf>
    <xf numFmtId="179" fontId="130" fillId="41" borderId="12" xfId="0" applyNumberFormat="1" applyFont="1" applyFill="1" applyBorder="1" applyAlignment="1" applyProtection="1">
      <alignment horizontal="center" vertical="center"/>
    </xf>
    <xf numFmtId="179" fontId="130" fillId="41" borderId="17" xfId="0" applyNumberFormat="1" applyFont="1" applyFill="1" applyBorder="1" applyAlignment="1" applyProtection="1">
      <alignment horizontal="center" vertical="center"/>
    </xf>
    <xf numFmtId="179" fontId="130" fillId="41" borderId="72" xfId="0" applyNumberFormat="1" applyFont="1" applyFill="1" applyBorder="1" applyAlignment="1" applyProtection="1">
      <alignment horizontal="center" vertical="center"/>
      <protection locked="0"/>
    </xf>
    <xf numFmtId="182" fontId="130" fillId="41" borderId="15" xfId="0" applyNumberFormat="1" applyFont="1" applyFill="1" applyBorder="1" applyAlignment="1" applyProtection="1">
      <alignment horizontal="center" vertical="center"/>
    </xf>
    <xf numFmtId="179" fontId="130" fillId="41" borderId="12" xfId="0" applyNumberFormat="1" applyFont="1" applyFill="1" applyBorder="1" applyAlignment="1" applyProtection="1">
      <alignment horizontal="center" vertical="center"/>
      <protection locked="0"/>
    </xf>
    <xf numFmtId="179" fontId="130" fillId="41" borderId="68" xfId="0" applyNumberFormat="1" applyFont="1" applyFill="1" applyBorder="1" applyAlignment="1" applyProtection="1">
      <alignment horizontal="center" vertical="center"/>
      <protection locked="0"/>
    </xf>
    <xf numFmtId="177" fontId="130" fillId="41" borderId="11" xfId="0" applyNumberFormat="1" applyFont="1" applyFill="1" applyBorder="1" applyAlignment="1" applyProtection="1">
      <alignment horizontal="center" vertical="center"/>
    </xf>
    <xf numFmtId="0" fontId="130" fillId="0" borderId="10" xfId="0" applyFont="1" applyFill="1" applyBorder="1" applyAlignment="1">
      <alignment horizontal="center" vertical="center"/>
    </xf>
    <xf numFmtId="0" fontId="130" fillId="0" borderId="125" xfId="0" applyFont="1" applyFill="1" applyBorder="1" applyAlignment="1" applyProtection="1">
      <alignment horizontal="center" vertical="center"/>
      <protection locked="0"/>
    </xf>
    <xf numFmtId="182" fontId="130" fillId="0" borderId="45" xfId="0" applyNumberFormat="1" applyFont="1" applyFill="1" applyBorder="1" applyAlignment="1" applyProtection="1">
      <alignment horizontal="center" vertical="center"/>
    </xf>
    <xf numFmtId="179" fontId="130" fillId="0" borderId="12"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82" fontId="130" fillId="0" borderId="15" xfId="0" applyNumberFormat="1" applyFont="1" applyFill="1" applyBorder="1" applyAlignment="1" applyProtection="1">
      <alignment horizontal="center" vertical="center"/>
    </xf>
    <xf numFmtId="179" fontId="130" fillId="0" borderId="12" xfId="0" applyNumberFormat="1" applyFont="1" applyFill="1" applyBorder="1" applyAlignment="1" applyProtection="1">
      <alignment horizontal="center" vertical="center"/>
      <protection locked="0"/>
    </xf>
    <xf numFmtId="0" fontId="130" fillId="41" borderId="10" xfId="0" applyFont="1" applyFill="1" applyBorder="1" applyAlignment="1">
      <alignment horizontal="center" vertical="center"/>
    </xf>
    <xf numFmtId="0" fontId="130" fillId="0" borderId="54" xfId="0" applyFont="1" applyFill="1" applyBorder="1" applyAlignment="1">
      <alignment horizontal="center" vertical="center"/>
    </xf>
    <xf numFmtId="0" fontId="130" fillId="49" borderId="125" xfId="0" applyFont="1" applyFill="1" applyBorder="1" applyAlignment="1" applyProtection="1">
      <alignment horizontal="center" vertical="center"/>
      <protection locked="0"/>
    </xf>
    <xf numFmtId="182" fontId="130" fillId="49" borderId="45" xfId="0" applyNumberFormat="1" applyFont="1" applyFill="1" applyBorder="1" applyAlignment="1" applyProtection="1">
      <alignment horizontal="center" vertical="center"/>
    </xf>
    <xf numFmtId="179" fontId="130" fillId="49" borderId="12" xfId="0" applyNumberFormat="1" applyFont="1" applyFill="1" applyBorder="1" applyAlignment="1" applyProtection="1">
      <alignment horizontal="center" vertical="center"/>
    </xf>
    <xf numFmtId="179" fontId="130" fillId="49" borderId="17" xfId="0" applyNumberFormat="1" applyFont="1" applyFill="1" applyBorder="1" applyAlignment="1" applyProtection="1">
      <alignment horizontal="center" vertical="center"/>
    </xf>
    <xf numFmtId="182" fontId="130" fillId="49" borderId="15" xfId="0" applyNumberFormat="1" applyFont="1" applyFill="1" applyBorder="1" applyAlignment="1" applyProtection="1">
      <alignment horizontal="center" vertical="center"/>
    </xf>
    <xf numFmtId="179" fontId="130" fillId="49" borderId="12" xfId="0" applyNumberFormat="1" applyFont="1" applyFill="1" applyBorder="1" applyAlignment="1" applyProtection="1">
      <alignment horizontal="center" vertical="center"/>
      <protection locked="0"/>
    </xf>
    <xf numFmtId="0" fontId="130" fillId="41" borderId="106" xfId="0" applyFont="1" applyFill="1" applyBorder="1" applyAlignment="1" applyProtection="1">
      <alignment horizontal="center" vertical="center"/>
      <protection locked="0"/>
    </xf>
    <xf numFmtId="0" fontId="130" fillId="49" borderId="106" xfId="0" applyFont="1" applyFill="1" applyBorder="1" applyAlignment="1" applyProtection="1">
      <alignment horizontal="center" vertical="center"/>
      <protection locked="0"/>
    </xf>
    <xf numFmtId="179" fontId="130" fillId="0" borderId="14" xfId="0" applyNumberFormat="1" applyFont="1" applyFill="1" applyBorder="1" applyAlignment="1" applyProtection="1">
      <alignment horizontal="center" vertical="center"/>
    </xf>
    <xf numFmtId="0" fontId="130" fillId="41" borderId="10" xfId="0" applyFont="1" applyFill="1" applyBorder="1" applyAlignment="1" applyProtection="1">
      <alignment horizontal="center" vertical="center"/>
      <protection locked="0"/>
    </xf>
    <xf numFmtId="177" fontId="130" fillId="0" borderId="133" xfId="0" applyNumberFormat="1" applyFont="1" applyFill="1" applyBorder="1" applyAlignment="1" applyProtection="1">
      <alignment horizontal="center" vertical="center"/>
    </xf>
    <xf numFmtId="0" fontId="171" fillId="41" borderId="10" xfId="0" applyFont="1" applyFill="1" applyBorder="1" applyAlignment="1">
      <alignment vertical="center"/>
    </xf>
    <xf numFmtId="177" fontId="130" fillId="41" borderId="23" xfId="0" applyNumberFormat="1" applyFont="1" applyFill="1" applyBorder="1" applyAlignment="1" applyProtection="1">
      <alignment horizontal="center" vertical="center"/>
    </xf>
    <xf numFmtId="0" fontId="130" fillId="54" borderId="10" xfId="0" applyFont="1" applyFill="1" applyBorder="1" applyAlignment="1">
      <alignment horizontal="center" vertical="center"/>
    </xf>
    <xf numFmtId="0" fontId="171" fillId="54" borderId="10" xfId="0" applyFont="1" applyFill="1" applyBorder="1" applyAlignment="1">
      <alignment horizontal="center" vertical="center"/>
    </xf>
    <xf numFmtId="0" fontId="130" fillId="54" borderId="10" xfId="0" applyFont="1" applyFill="1" applyBorder="1" applyAlignment="1" applyProtection="1">
      <alignment horizontal="center" vertical="center"/>
      <protection locked="0"/>
    </xf>
    <xf numFmtId="182" fontId="130" fillId="54" borderId="15" xfId="0" applyNumberFormat="1" applyFont="1" applyFill="1" applyBorder="1" applyAlignment="1" applyProtection="1">
      <alignment horizontal="center" vertical="center"/>
    </xf>
    <xf numFmtId="179" fontId="130" fillId="54" borderId="15" xfId="0" applyNumberFormat="1" applyFont="1" applyFill="1" applyBorder="1" applyAlignment="1" applyProtection="1">
      <alignment horizontal="center" vertical="center"/>
    </xf>
    <xf numFmtId="179" fontId="130" fillId="54" borderId="12" xfId="0" applyNumberFormat="1" applyFont="1" applyFill="1" applyBorder="1" applyAlignment="1" applyProtection="1">
      <alignment horizontal="center" vertical="center"/>
    </xf>
    <xf numFmtId="179" fontId="130" fillId="54" borderId="17" xfId="0" applyNumberFormat="1" applyFont="1" applyFill="1" applyBorder="1" applyAlignment="1" applyProtection="1">
      <alignment horizontal="center" vertical="center"/>
    </xf>
    <xf numFmtId="179" fontId="130" fillId="54" borderId="72" xfId="0" applyNumberFormat="1" applyFont="1" applyFill="1" applyBorder="1" applyAlignment="1" applyProtection="1">
      <alignment horizontal="center" vertical="center"/>
      <protection locked="0"/>
    </xf>
    <xf numFmtId="183" fontId="130" fillId="54" borderId="45" xfId="0" applyNumberFormat="1" applyFont="1" applyFill="1" applyBorder="1" applyAlignment="1" applyProtection="1">
      <alignment horizontal="center" vertical="center"/>
    </xf>
    <xf numFmtId="179" fontId="130" fillId="54" borderId="11" xfId="0" applyNumberFormat="1" applyFont="1" applyFill="1" applyBorder="1" applyAlignment="1" applyProtection="1">
      <alignment horizontal="center" vertical="center"/>
    </xf>
    <xf numFmtId="179" fontId="130" fillId="54" borderId="14" xfId="0" applyNumberFormat="1" applyFont="1" applyFill="1" applyBorder="1" applyAlignment="1" applyProtection="1">
      <alignment horizontal="center" vertical="center"/>
      <protection locked="0"/>
    </xf>
    <xf numFmtId="177" fontId="130" fillId="54" borderId="11" xfId="0" applyNumberFormat="1" applyFont="1" applyFill="1" applyBorder="1" applyAlignment="1" applyProtection="1">
      <alignment horizontal="center" vertical="center"/>
    </xf>
    <xf numFmtId="0" fontId="171" fillId="0" borderId="10" xfId="0" applyFont="1" applyFill="1" applyBorder="1" applyAlignment="1">
      <alignment horizontal="center" vertical="center"/>
    </xf>
    <xf numFmtId="182" fontId="130" fillId="49" borderId="12" xfId="0" applyNumberFormat="1" applyFont="1" applyFill="1" applyBorder="1" applyAlignment="1" applyProtection="1">
      <alignment horizontal="center" vertical="center"/>
    </xf>
    <xf numFmtId="179" fontId="130" fillId="49" borderId="15" xfId="0" applyNumberFormat="1" applyFont="1" applyFill="1" applyBorder="1" applyAlignment="1" applyProtection="1">
      <alignment horizontal="center" vertical="center"/>
    </xf>
    <xf numFmtId="183" fontId="130" fillId="49" borderId="45" xfId="0" applyNumberFormat="1" applyFont="1" applyFill="1" applyBorder="1" applyAlignment="1" applyProtection="1">
      <alignment horizontal="center" vertical="center"/>
    </xf>
    <xf numFmtId="179" fontId="130" fillId="49" borderId="14" xfId="0" applyNumberFormat="1" applyFont="1" applyFill="1" applyBorder="1" applyAlignment="1" applyProtection="1">
      <alignment horizontal="center" vertical="center"/>
      <protection locked="0"/>
    </xf>
    <xf numFmtId="182" fontId="130" fillId="54" borderId="12" xfId="0" applyNumberFormat="1" applyFont="1" applyFill="1" applyBorder="1" applyAlignment="1" applyProtection="1">
      <alignment horizontal="center" vertical="center"/>
    </xf>
    <xf numFmtId="179" fontId="130" fillId="54" borderId="21" xfId="0" applyNumberFormat="1" applyFont="1" applyFill="1" applyBorder="1" applyAlignment="1" applyProtection="1">
      <alignment horizontal="center" vertical="center"/>
    </xf>
    <xf numFmtId="183" fontId="130" fillId="54" borderId="25" xfId="0" applyNumberFormat="1" applyFont="1" applyFill="1" applyBorder="1" applyAlignment="1" applyProtection="1">
      <alignment horizontal="center" vertical="center"/>
    </xf>
    <xf numFmtId="179" fontId="130" fillId="54" borderId="23" xfId="0" applyNumberFormat="1" applyFont="1" applyFill="1" applyBorder="1" applyAlignment="1" applyProtection="1">
      <alignment horizontal="center" vertical="center"/>
    </xf>
    <xf numFmtId="179" fontId="130" fillId="54" borderId="102" xfId="0" applyNumberFormat="1" applyFont="1" applyFill="1" applyBorder="1" applyAlignment="1" applyProtection="1">
      <alignment horizontal="center" vertical="center"/>
      <protection locked="0"/>
    </xf>
    <xf numFmtId="179" fontId="130" fillId="54" borderId="18" xfId="0" applyNumberFormat="1" applyFont="1" applyFill="1" applyBorder="1" applyAlignment="1" applyProtection="1">
      <alignment horizontal="center" vertical="center"/>
      <protection locked="0"/>
    </xf>
    <xf numFmtId="177" fontId="130" fillId="54" borderId="23" xfId="0" applyNumberFormat="1" applyFont="1" applyFill="1" applyBorder="1" applyAlignment="1" applyProtection="1">
      <alignment horizontal="center" vertical="center"/>
    </xf>
    <xf numFmtId="182" fontId="130" fillId="0" borderId="12" xfId="0" applyNumberFormat="1" applyFont="1" applyFill="1" applyBorder="1" applyAlignment="1" applyProtection="1">
      <alignment horizontal="center" vertical="center"/>
    </xf>
    <xf numFmtId="179" fontId="130" fillId="0" borderId="15" xfId="0" applyNumberFormat="1" applyFont="1" applyFill="1" applyBorder="1" applyAlignment="1" applyProtection="1">
      <alignment horizontal="center" vertical="center"/>
    </xf>
    <xf numFmtId="183" fontId="130" fillId="0" borderId="45" xfId="0" applyNumberFormat="1" applyFont="1" applyFill="1" applyBorder="1" applyAlignment="1" applyProtection="1">
      <alignment horizontal="center" vertical="center"/>
    </xf>
    <xf numFmtId="179" fontId="130" fillId="0" borderId="14" xfId="0" applyNumberFormat="1" applyFont="1" applyFill="1" applyBorder="1" applyAlignment="1" applyProtection="1">
      <alignment horizontal="center" vertical="center"/>
      <protection locked="0"/>
    </xf>
    <xf numFmtId="0" fontId="130" fillId="0" borderId="106" xfId="0" applyFont="1" applyFill="1" applyBorder="1" applyAlignment="1" applyProtection="1">
      <alignment horizontal="center" vertical="center"/>
      <protection locked="0"/>
    </xf>
    <xf numFmtId="182" fontId="130" fillId="0" borderId="179" xfId="0" applyNumberFormat="1" applyFont="1" applyFill="1" applyBorder="1" applyAlignment="1" applyProtection="1">
      <alignment horizontal="center" vertical="center"/>
    </xf>
    <xf numFmtId="179" fontId="130" fillId="0" borderId="181" xfId="0" applyNumberFormat="1" applyFont="1" applyFill="1" applyBorder="1" applyAlignment="1" applyProtection="1">
      <alignment horizontal="center" vertical="center"/>
    </xf>
    <xf numFmtId="179" fontId="130" fillId="0" borderId="178" xfId="0" applyNumberFormat="1" applyFont="1" applyFill="1" applyBorder="1" applyAlignment="1" applyProtection="1">
      <alignment horizontal="center" vertical="center"/>
      <protection locked="0"/>
    </xf>
    <xf numFmtId="179" fontId="130" fillId="0" borderId="180" xfId="0" applyNumberFormat="1" applyFont="1" applyFill="1" applyBorder="1" applyAlignment="1" applyProtection="1">
      <alignment horizontal="center" vertical="center"/>
      <protection locked="0"/>
    </xf>
    <xf numFmtId="179" fontId="130" fillId="0" borderId="182" xfId="0" applyNumberFormat="1" applyFont="1" applyFill="1" applyBorder="1" applyAlignment="1" applyProtection="1">
      <alignment horizontal="center" vertical="center"/>
      <protection locked="0"/>
    </xf>
    <xf numFmtId="182" fontId="130" fillId="0" borderId="20" xfId="0" applyNumberFormat="1" applyFont="1" applyFill="1" applyBorder="1" applyAlignment="1">
      <alignment horizontal="center" vertical="center" wrapText="1"/>
    </xf>
    <xf numFmtId="179" fontId="130" fillId="0" borderId="183" xfId="0" applyNumberFormat="1" applyFont="1" applyFill="1" applyBorder="1" applyAlignment="1">
      <alignment horizontal="center" vertical="center" wrapText="1"/>
    </xf>
    <xf numFmtId="179" fontId="130" fillId="0" borderId="184" xfId="0" applyNumberFormat="1" applyFont="1" applyFill="1" applyBorder="1" applyAlignment="1">
      <alignment horizontal="center" vertical="center" wrapText="1"/>
    </xf>
    <xf numFmtId="177" fontId="130" fillId="0" borderId="185" xfId="0" applyNumberFormat="1" applyFont="1" applyFill="1" applyBorder="1" applyAlignment="1" applyProtection="1">
      <alignment horizontal="center" vertical="center"/>
    </xf>
    <xf numFmtId="182" fontId="130" fillId="41" borderId="179" xfId="0" applyNumberFormat="1" applyFont="1" applyFill="1" applyBorder="1" applyAlignment="1" applyProtection="1">
      <alignment horizontal="center" vertical="center"/>
    </xf>
    <xf numFmtId="179" fontId="130" fillId="41" borderId="181" xfId="0" applyNumberFormat="1" applyFont="1" applyFill="1" applyBorder="1" applyAlignment="1" applyProtection="1">
      <alignment horizontal="center" vertical="center"/>
    </xf>
    <xf numFmtId="179" fontId="130" fillId="41" borderId="178" xfId="0" applyNumberFormat="1" applyFont="1" applyFill="1" applyBorder="1" applyAlignment="1" applyProtection="1">
      <alignment horizontal="center" vertical="center"/>
      <protection locked="0"/>
    </xf>
    <xf numFmtId="179" fontId="130" fillId="41" borderId="180" xfId="0" applyNumberFormat="1" applyFont="1" applyFill="1" applyBorder="1" applyAlignment="1" applyProtection="1">
      <alignment horizontal="center" vertical="center"/>
      <protection locked="0"/>
    </xf>
    <xf numFmtId="179" fontId="130" fillId="41" borderId="182" xfId="0" applyNumberFormat="1" applyFont="1" applyFill="1" applyBorder="1" applyAlignment="1" applyProtection="1">
      <alignment horizontal="center" vertical="center"/>
      <protection locked="0"/>
    </xf>
    <xf numFmtId="182" fontId="130" fillId="41" borderId="20" xfId="0" applyNumberFormat="1" applyFont="1" applyFill="1" applyBorder="1" applyAlignment="1">
      <alignment horizontal="center" vertical="center" wrapText="1"/>
    </xf>
    <xf numFmtId="179" fontId="130" fillId="41" borderId="183" xfId="0" applyNumberFormat="1" applyFont="1" applyFill="1" applyBorder="1" applyAlignment="1">
      <alignment horizontal="center" vertical="center" wrapText="1"/>
    </xf>
    <xf numFmtId="179" fontId="130" fillId="41" borderId="184" xfId="0" applyNumberFormat="1" applyFont="1" applyFill="1" applyBorder="1" applyAlignment="1">
      <alignment horizontal="center" vertical="center" wrapText="1"/>
    </xf>
    <xf numFmtId="177" fontId="130" fillId="41" borderId="185" xfId="0" applyNumberFormat="1" applyFont="1" applyFill="1" applyBorder="1" applyAlignment="1" applyProtection="1">
      <alignment horizontal="center" vertical="center"/>
    </xf>
    <xf numFmtId="0" fontId="130" fillId="0" borderId="182" xfId="0" applyFont="1" applyFill="1" applyBorder="1" applyAlignment="1" applyProtection="1">
      <alignment horizontal="center" vertical="center"/>
      <protection locked="0"/>
    </xf>
    <xf numFmtId="182" fontId="130" fillId="41" borderId="20" xfId="0" applyNumberFormat="1" applyFont="1" applyFill="1" applyBorder="1" applyAlignment="1" applyProtection="1">
      <alignment horizontal="center" vertical="center"/>
    </xf>
    <xf numFmtId="182" fontId="130" fillId="0" borderId="20" xfId="0" applyNumberFormat="1" applyFont="1" applyFill="1" applyBorder="1" applyAlignment="1" applyProtection="1">
      <alignment horizontal="center" vertical="center"/>
    </xf>
    <xf numFmtId="179" fontId="130" fillId="41" borderId="144" xfId="0" applyNumberFormat="1" applyFont="1" applyFill="1" applyBorder="1" applyAlignment="1" applyProtection="1">
      <alignment horizontal="center" vertical="center"/>
    </xf>
    <xf numFmtId="182" fontId="130" fillId="41" borderId="118" xfId="0" applyNumberFormat="1" applyFont="1" applyFill="1" applyBorder="1" applyAlignment="1">
      <alignment horizontal="center" vertical="center" wrapText="1"/>
    </xf>
    <xf numFmtId="179" fontId="130" fillId="41" borderId="190" xfId="0" applyNumberFormat="1" applyFont="1" applyFill="1" applyBorder="1" applyAlignment="1">
      <alignment horizontal="center" vertical="center" wrapText="1"/>
    </xf>
    <xf numFmtId="177" fontId="130" fillId="41" borderId="191" xfId="0" applyNumberFormat="1" applyFont="1" applyFill="1" applyBorder="1" applyAlignment="1" applyProtection="1">
      <alignment horizontal="center" vertical="center"/>
    </xf>
    <xf numFmtId="0" fontId="132" fillId="0" borderId="0" xfId="0" applyFont="1" applyBorder="1" applyAlignment="1"/>
    <xf numFmtId="0" fontId="0" fillId="0" borderId="0" xfId="0" applyAlignment="1">
      <alignment horizontal="right" vertical="center"/>
    </xf>
    <xf numFmtId="0" fontId="0" fillId="0" borderId="0" xfId="0" applyFont="1" applyBorder="1" applyAlignment="1"/>
    <xf numFmtId="0" fontId="19" fillId="0" borderId="21" xfId="0" applyFont="1" applyBorder="1" applyAlignment="1"/>
    <xf numFmtId="0" fontId="0" fillId="0" borderId="21" xfId="0" applyFont="1" applyBorder="1" applyAlignment="1"/>
    <xf numFmtId="0" fontId="0" fillId="0" borderId="21" xfId="0" applyFont="1" applyBorder="1" applyAlignment="1">
      <alignment horizontal="left" vertical="center"/>
    </xf>
    <xf numFmtId="179" fontId="24" fillId="39" borderId="68" xfId="0" applyNumberFormat="1" applyFont="1" applyFill="1" applyBorder="1" applyAlignment="1" applyProtection="1">
      <alignment horizontal="center" vertical="center"/>
      <protection locked="0"/>
    </xf>
    <xf numFmtId="0" fontId="131" fillId="0" borderId="0" xfId="0" applyFont="1" applyFill="1" applyAlignment="1">
      <alignment vertical="center"/>
    </xf>
    <xf numFmtId="0" fontId="24" fillId="0" borderId="29" xfId="0" applyFont="1" applyFill="1" applyBorder="1" applyAlignment="1" applyProtection="1">
      <alignment horizontal="center" vertical="center"/>
      <protection locked="0"/>
    </xf>
    <xf numFmtId="177" fontId="24" fillId="0" borderId="120" xfId="0" applyNumberFormat="1" applyFont="1" applyFill="1" applyBorder="1" applyAlignment="1" applyProtection="1">
      <alignment horizontal="center" vertical="center"/>
    </xf>
    <xf numFmtId="177" fontId="24" fillId="0" borderId="100" xfId="0" applyNumberFormat="1" applyFont="1" applyFill="1" applyBorder="1" applyAlignment="1" applyProtection="1">
      <alignment horizontal="center" vertical="center"/>
      <protection locked="0"/>
    </xf>
    <xf numFmtId="177" fontId="24" fillId="0" borderId="213" xfId="0" applyNumberFormat="1" applyFont="1" applyFill="1" applyBorder="1" applyAlignment="1" applyProtection="1">
      <alignment horizontal="center" vertical="center"/>
    </xf>
    <xf numFmtId="179" fontId="24" fillId="0" borderId="38" xfId="0" applyNumberFormat="1" applyFont="1" applyFill="1" applyBorder="1" applyAlignment="1" applyProtection="1">
      <alignment horizontal="center" vertical="center"/>
    </xf>
    <xf numFmtId="178" fontId="24" fillId="0" borderId="213" xfId="0" applyNumberFormat="1" applyFont="1" applyFill="1" applyBorder="1" applyAlignment="1" applyProtection="1">
      <alignment horizontal="center" vertical="center"/>
    </xf>
    <xf numFmtId="178" fontId="24" fillId="0" borderId="100" xfId="0" applyNumberFormat="1" applyFont="1" applyFill="1" applyBorder="1" applyAlignment="1" applyProtection="1">
      <alignment horizontal="center" vertical="center"/>
    </xf>
    <xf numFmtId="178" fontId="24" fillId="0" borderId="113" xfId="0" applyNumberFormat="1" applyFont="1" applyFill="1" applyBorder="1" applyAlignment="1" applyProtection="1">
      <alignment horizontal="center" vertical="center"/>
    </xf>
    <xf numFmtId="179" fontId="24" fillId="0" borderId="29" xfId="0" applyNumberFormat="1" applyFont="1" applyFill="1" applyBorder="1" applyAlignment="1" applyProtection="1">
      <alignment horizontal="center" vertical="center"/>
      <protection locked="0"/>
    </xf>
    <xf numFmtId="179" fontId="142" fillId="0" borderId="16" xfId="0" applyNumberFormat="1" applyFont="1" applyFill="1" applyBorder="1" applyAlignment="1" applyProtection="1">
      <alignment horizontal="center" vertical="center"/>
      <protection locked="0"/>
    </xf>
    <xf numFmtId="179" fontId="142" fillId="0" borderId="77" xfId="0" applyNumberFormat="1" applyFont="1" applyFill="1" applyBorder="1" applyAlignment="1" applyProtection="1">
      <alignment horizontal="center" vertical="center"/>
      <protection locked="0"/>
    </xf>
    <xf numFmtId="177" fontId="24" fillId="0" borderId="66" xfId="0" applyNumberFormat="1" applyFont="1" applyFill="1" applyBorder="1" applyAlignment="1" applyProtection="1">
      <alignment horizontal="center" vertical="center"/>
    </xf>
    <xf numFmtId="0" fontId="25" fillId="36" borderId="44" xfId="0" applyFont="1" applyFill="1" applyBorder="1" applyAlignment="1">
      <alignment horizontal="center" vertical="center" wrapText="1"/>
    </xf>
    <xf numFmtId="179" fontId="118" fillId="35" borderId="139" xfId="0" applyNumberFormat="1" applyFont="1" applyFill="1" applyBorder="1" applyAlignment="1">
      <alignment horizontal="center" vertical="center"/>
    </xf>
    <xf numFmtId="179" fontId="24" fillId="36" borderId="139" xfId="0" applyNumberFormat="1" applyFont="1" applyFill="1" applyBorder="1" applyAlignment="1">
      <alignment horizontal="center" vertical="center"/>
    </xf>
    <xf numFmtId="179" fontId="24" fillId="0" borderId="112" xfId="0" applyNumberFormat="1" applyFont="1" applyFill="1" applyBorder="1" applyAlignment="1">
      <alignment horizontal="center" vertical="center" shrinkToFit="1"/>
    </xf>
    <xf numFmtId="179" fontId="24" fillId="0" borderId="115" xfId="0" applyNumberFormat="1" applyFont="1" applyFill="1" applyBorder="1" applyAlignment="1">
      <alignment horizontal="center" vertical="center" shrinkToFit="1"/>
    </xf>
    <xf numFmtId="179" fontId="24" fillId="0" borderId="101" xfId="0" applyNumberFormat="1" applyFont="1" applyFill="1" applyBorder="1" applyAlignment="1">
      <alignment horizontal="center" vertical="center" shrinkToFit="1"/>
    </xf>
    <xf numFmtId="179" fontId="130" fillId="0" borderId="161" xfId="0" applyNumberFormat="1" applyFont="1" applyFill="1" applyBorder="1" applyAlignment="1">
      <alignment horizontal="center" vertical="center" shrinkToFit="1"/>
    </xf>
    <xf numFmtId="179" fontId="130" fillId="0" borderId="101" xfId="0" applyNumberFormat="1" applyFont="1" applyFill="1" applyBorder="1" applyAlignment="1">
      <alignment horizontal="center" vertical="center" shrinkToFit="1"/>
    </xf>
    <xf numFmtId="179" fontId="24" fillId="0" borderId="161" xfId="0" applyNumberFormat="1" applyFont="1" applyFill="1" applyBorder="1" applyAlignment="1">
      <alignment horizontal="center" vertical="center" shrinkToFit="1"/>
    </xf>
    <xf numFmtId="0" fontId="67" fillId="0" borderId="55" xfId="0" applyFont="1" applyFill="1" applyBorder="1" applyAlignment="1">
      <alignment horizontal="center" vertical="center"/>
    </xf>
    <xf numFmtId="177" fontId="67" fillId="0" borderId="213" xfId="0" applyNumberFormat="1" applyFont="1" applyFill="1" applyBorder="1" applyAlignment="1" applyProtection="1">
      <alignment horizontal="center" vertical="center"/>
    </xf>
    <xf numFmtId="177" fontId="95" fillId="0" borderId="213" xfId="0" applyNumberFormat="1" applyFont="1" applyFill="1" applyBorder="1" applyAlignment="1" applyProtection="1">
      <alignment horizontal="center" vertical="center"/>
    </xf>
    <xf numFmtId="0" fontId="96" fillId="0" borderId="0" xfId="0" applyFont="1" applyAlignment="1">
      <alignment horizontal="left" vertical="center" readingOrder="1"/>
    </xf>
    <xf numFmtId="0" fontId="20" fillId="0" borderId="0" xfId="0" applyFont="1" applyFill="1" applyBorder="1" applyAlignment="1" applyProtection="1">
      <alignment horizontal="center" vertical="center" shrinkToFit="1"/>
      <protection locked="0"/>
    </xf>
    <xf numFmtId="0" fontId="153" fillId="0" borderId="0" xfId="0" applyFont="1" applyFill="1" applyBorder="1" applyAlignment="1" applyProtection="1">
      <alignment horizontal="center" vertical="center" shrinkToFit="1"/>
      <protection locked="0"/>
    </xf>
    <xf numFmtId="177" fontId="153" fillId="0" borderId="0" xfId="0" applyNumberFormat="1" applyFont="1" applyFill="1" applyBorder="1" applyAlignment="1" applyProtection="1">
      <alignment horizontal="center" vertical="center"/>
    </xf>
    <xf numFmtId="177" fontId="153" fillId="0" borderId="0" xfId="0" applyNumberFormat="1" applyFont="1" applyFill="1" applyBorder="1" applyAlignment="1" applyProtection="1">
      <alignment horizontal="center" vertical="center"/>
      <protection locked="0"/>
    </xf>
    <xf numFmtId="179" fontId="153" fillId="0" borderId="0" xfId="0" applyNumberFormat="1" applyFont="1" applyFill="1" applyBorder="1" applyAlignment="1" applyProtection="1">
      <alignment horizontal="center" vertical="center"/>
    </xf>
    <xf numFmtId="179" fontId="153" fillId="0" borderId="0" xfId="0" applyNumberFormat="1" applyFont="1" applyFill="1" applyBorder="1" applyAlignment="1" applyProtection="1">
      <alignment horizontal="center" vertical="center"/>
      <protection locked="0"/>
    </xf>
    <xf numFmtId="56" fontId="160" fillId="0" borderId="0" xfId="0" applyNumberFormat="1" applyFont="1" applyFill="1" applyBorder="1" applyAlignment="1">
      <alignment horizontal="center" vertical="center"/>
    </xf>
    <xf numFmtId="0" fontId="160" fillId="0" borderId="0" xfId="0" applyFont="1" applyFill="1" applyBorder="1" applyAlignment="1">
      <alignment horizontal="center" vertical="center" wrapText="1"/>
    </xf>
    <xf numFmtId="179" fontId="160" fillId="0" borderId="0" xfId="0" applyNumberFormat="1" applyFont="1" applyFill="1" applyBorder="1" applyAlignment="1">
      <alignment horizontal="center" vertical="center" wrapText="1"/>
    </xf>
    <xf numFmtId="0" fontId="160" fillId="0" borderId="0" xfId="0" applyFont="1" applyFill="1" applyBorder="1" applyAlignment="1">
      <alignment horizontal="center" vertical="center"/>
    </xf>
    <xf numFmtId="0" fontId="19" fillId="0" borderId="0" xfId="0" applyFont="1" applyFill="1" applyBorder="1" applyAlignment="1">
      <alignment vertical="center" wrapText="1"/>
    </xf>
    <xf numFmtId="0" fontId="183" fillId="39" borderId="10" xfId="0" applyFont="1" applyFill="1" applyBorder="1" applyAlignment="1" applyProtection="1">
      <alignment horizontal="center" vertical="center"/>
      <protection locked="0"/>
    </xf>
    <xf numFmtId="177" fontId="96" fillId="0" borderId="0" xfId="0" applyNumberFormat="1" applyFont="1" applyFill="1" applyBorder="1" applyAlignment="1">
      <alignment vertical="center" wrapText="1"/>
    </xf>
    <xf numFmtId="0" fontId="24" fillId="0" borderId="0" xfId="0" applyFont="1" applyFill="1" applyBorder="1" applyAlignment="1">
      <alignment vertical="center" shrinkToFit="1"/>
    </xf>
    <xf numFmtId="0" fontId="17" fillId="0" borderId="0" xfId="0" applyFont="1" applyFill="1" applyBorder="1" applyAlignment="1">
      <alignment vertical="center" shrinkToFit="1"/>
    </xf>
    <xf numFmtId="0" fontId="0" fillId="0" borderId="0" xfId="0" applyBorder="1" applyAlignment="1">
      <alignment vertical="center" shrinkToFit="1"/>
    </xf>
    <xf numFmtId="179" fontId="24" fillId="0" borderId="0" xfId="0" applyNumberFormat="1" applyFont="1" applyFill="1" applyBorder="1" applyAlignment="1">
      <alignment horizontal="center" vertical="center"/>
    </xf>
    <xf numFmtId="179" fontId="25" fillId="0" borderId="0" xfId="0" applyNumberFormat="1" applyFont="1" applyFill="1" applyBorder="1" applyAlignment="1">
      <alignment horizontal="left" vertical="center"/>
    </xf>
    <xf numFmtId="179" fontId="24" fillId="0" borderId="0" xfId="0" applyNumberFormat="1" applyFont="1" applyFill="1" applyBorder="1" applyAlignment="1">
      <alignment horizontal="left" vertical="center"/>
    </xf>
    <xf numFmtId="179" fontId="0" fillId="0" borderId="0" xfId="0" applyNumberFormat="1" applyFont="1" applyFill="1" applyBorder="1" applyAlignment="1">
      <alignment horizontal="left" vertical="center"/>
    </xf>
    <xf numFmtId="179" fontId="67" fillId="0" borderId="0" xfId="0" applyNumberFormat="1" applyFont="1" applyFill="1" applyBorder="1" applyAlignment="1">
      <alignment horizontal="left" vertical="center"/>
    </xf>
    <xf numFmtId="179" fontId="33" fillId="0" borderId="0" xfId="0" applyNumberFormat="1" applyFont="1" applyFill="1" applyBorder="1" applyAlignment="1">
      <alignment horizontal="left" vertical="center"/>
    </xf>
    <xf numFmtId="177" fontId="24" fillId="41" borderId="17" xfId="0" applyNumberFormat="1" applyFont="1" applyFill="1" applyBorder="1" applyAlignment="1" applyProtection="1">
      <alignment horizontal="center" vertical="center"/>
      <protection locked="0"/>
    </xf>
    <xf numFmtId="179" fontId="24" fillId="0" borderId="11" xfId="0" applyNumberFormat="1" applyFont="1" applyFill="1" applyBorder="1" applyAlignment="1">
      <alignment horizontal="center" vertical="center"/>
    </xf>
    <xf numFmtId="177" fontId="24" fillId="29" borderId="17" xfId="0" applyNumberFormat="1" applyFont="1" applyFill="1" applyBorder="1" applyAlignment="1" applyProtection="1">
      <alignment horizontal="center" vertical="center"/>
      <protection locked="0"/>
    </xf>
    <xf numFmtId="14" fontId="21" fillId="0" borderId="0" xfId="0" applyNumberFormat="1" applyFont="1" applyBorder="1" applyAlignment="1">
      <alignment horizontal="center" vertical="center"/>
    </xf>
    <xf numFmtId="0" fontId="19" fillId="38" borderId="56" xfId="0" applyFont="1" applyFill="1" applyBorder="1" applyAlignment="1">
      <alignment horizontal="center" vertical="center" wrapText="1"/>
    </xf>
    <xf numFmtId="0" fontId="153" fillId="0" borderId="0" xfId="0" quotePrefix="1" applyFont="1" applyFill="1" applyBorder="1" applyAlignment="1" applyProtection="1">
      <alignment horizontal="center" vertical="center" shrinkToFit="1"/>
      <protection locked="0"/>
    </xf>
    <xf numFmtId="178" fontId="153" fillId="0" borderId="0" xfId="0" applyNumberFormat="1" applyFont="1" applyFill="1" applyBorder="1" applyAlignment="1" applyProtection="1">
      <alignment horizontal="center" vertical="center"/>
    </xf>
    <xf numFmtId="179" fontId="24" fillId="0" borderId="44" xfId="0" applyNumberFormat="1" applyFont="1" applyFill="1" applyBorder="1" applyAlignment="1">
      <alignment horizontal="center" vertical="center"/>
    </xf>
    <xf numFmtId="0" fontId="19" fillId="51" borderId="43" xfId="0" applyFont="1" applyFill="1" applyBorder="1" applyAlignment="1">
      <alignment horizontal="center" vertical="center" shrinkToFit="1"/>
    </xf>
    <xf numFmtId="0" fontId="19" fillId="51" borderId="13" xfId="0" applyFont="1" applyFill="1" applyBorder="1" applyAlignment="1">
      <alignment horizontal="center" vertical="center" shrinkToFit="1"/>
    </xf>
    <xf numFmtId="0" fontId="25" fillId="51" borderId="17" xfId="0" applyFont="1" applyFill="1" applyBorder="1" applyAlignment="1">
      <alignment horizontal="center" vertical="center" shrinkToFit="1"/>
    </xf>
    <xf numFmtId="0" fontId="25" fillId="51" borderId="17" xfId="0" applyFont="1" applyFill="1" applyBorder="1" applyAlignment="1">
      <alignment horizontal="center" vertical="center" wrapText="1"/>
    </xf>
    <xf numFmtId="0" fontId="25" fillId="51" borderId="13" xfId="0" applyFont="1" applyFill="1" applyBorder="1" applyAlignment="1">
      <alignment horizontal="center" vertical="center" wrapText="1"/>
    </xf>
    <xf numFmtId="0" fontId="25" fillId="51" borderId="46" xfId="0" applyFont="1" applyFill="1" applyBorder="1" applyAlignment="1">
      <alignment horizontal="center" vertical="center" shrinkToFit="1"/>
    </xf>
    <xf numFmtId="0" fontId="25" fillId="51" borderId="13" xfId="0" applyFont="1" applyFill="1" applyBorder="1" applyAlignment="1">
      <alignment horizontal="center" vertical="center" shrinkToFit="1"/>
    </xf>
    <xf numFmtId="0" fontId="25" fillId="51" borderId="43" xfId="0" applyFont="1" applyFill="1" applyBorder="1" applyAlignment="1">
      <alignment horizontal="center" vertical="center" shrinkToFit="1"/>
    </xf>
    <xf numFmtId="0" fontId="17" fillId="51" borderId="0" xfId="0" applyFont="1" applyFill="1" applyAlignment="1">
      <alignment vertical="center"/>
    </xf>
    <xf numFmtId="0" fontId="30" fillId="51" borderId="13" xfId="0" applyFont="1" applyFill="1" applyBorder="1" applyAlignment="1">
      <alignment horizontal="center" vertical="center" wrapText="1"/>
    </xf>
    <xf numFmtId="0" fontId="0" fillId="0" borderId="0" xfId="0" applyFill="1" applyBorder="1" applyAlignment="1">
      <alignment shrinkToFit="1"/>
    </xf>
    <xf numFmtId="14" fontId="29" fillId="0" borderId="0" xfId="0" applyNumberFormat="1" applyFont="1" applyBorder="1" applyAlignment="1">
      <alignment horizontal="center" vertical="center"/>
    </xf>
    <xf numFmtId="179" fontId="24" fillId="0" borderId="0" xfId="0" applyNumberFormat="1" applyFont="1" applyFill="1" applyBorder="1" applyAlignment="1">
      <alignment horizontal="center" vertical="center"/>
    </xf>
    <xf numFmtId="177" fontId="187" fillId="0" borderId="26" xfId="0" applyNumberFormat="1" applyFont="1" applyFill="1" applyBorder="1" applyAlignment="1">
      <alignment horizontal="center" vertical="center"/>
    </xf>
    <xf numFmtId="177" fontId="33" fillId="0" borderId="26" xfId="0" applyNumberFormat="1" applyFont="1" applyFill="1" applyBorder="1" applyAlignment="1">
      <alignment horizontal="center" vertical="center"/>
    </xf>
    <xf numFmtId="179" fontId="179" fillId="0" borderId="0" xfId="0" applyNumberFormat="1" applyFont="1" applyFill="1" applyBorder="1" applyAlignment="1" applyProtection="1">
      <alignment horizontal="left" vertical="center"/>
      <protection locked="0"/>
    </xf>
    <xf numFmtId="0" fontId="132" fillId="0" borderId="104" xfId="0" applyFont="1" applyBorder="1" applyAlignment="1">
      <alignment shrinkToFit="1"/>
    </xf>
    <xf numFmtId="0" fontId="0" fillId="0" borderId="0" xfId="0" applyAlignment="1">
      <alignment horizontal="center" vertical="center"/>
    </xf>
    <xf numFmtId="177" fontId="24" fillId="0" borderId="43" xfId="0" applyNumberFormat="1" applyFont="1" applyFill="1" applyBorder="1" applyAlignment="1" applyProtection="1">
      <alignment horizontal="center" vertical="center"/>
      <protection locked="0"/>
    </xf>
    <xf numFmtId="177" fontId="24" fillId="0" borderId="13" xfId="0" applyNumberFormat="1" applyFont="1" applyFill="1" applyBorder="1" applyAlignment="1" applyProtection="1">
      <alignment horizontal="center" vertical="center"/>
    </xf>
    <xf numFmtId="0" fontId="28" fillId="0" borderId="0" xfId="0" applyFont="1" applyFill="1" applyBorder="1" applyAlignment="1">
      <alignment horizontal="center"/>
    </xf>
    <xf numFmtId="0" fontId="19" fillId="0" borderId="0" xfId="0" applyFont="1" applyBorder="1" applyAlignment="1">
      <alignment vertical="center"/>
    </xf>
    <xf numFmtId="0" fontId="73" fillId="49" borderId="30" xfId="0" applyFont="1" applyFill="1" applyBorder="1" applyAlignment="1">
      <alignment vertical="center" wrapText="1"/>
    </xf>
    <xf numFmtId="0" fontId="75" fillId="49" borderId="31" xfId="0" applyFont="1" applyFill="1" applyBorder="1" applyAlignment="1">
      <alignment vertical="center"/>
    </xf>
    <xf numFmtId="0" fontId="74" fillId="49" borderId="30" xfId="0" applyFont="1" applyFill="1" applyBorder="1" applyAlignment="1">
      <alignment vertical="center" wrapText="1"/>
    </xf>
    <xf numFmtId="0" fontId="75" fillId="49" borderId="32" xfId="0" applyFont="1" applyFill="1" applyBorder="1" applyAlignment="1">
      <alignment vertical="center" shrinkToFit="1"/>
    </xf>
    <xf numFmtId="0" fontId="75" fillId="49" borderId="40" xfId="0" applyFont="1" applyFill="1" applyBorder="1" applyAlignment="1">
      <alignment vertical="center" shrinkToFit="1"/>
    </xf>
    <xf numFmtId="0" fontId="75" fillId="49" borderId="32" xfId="57" applyFont="1" applyFill="1" applyBorder="1" applyAlignment="1">
      <alignment vertical="center" shrinkToFit="1"/>
    </xf>
    <xf numFmtId="0" fontId="75" fillId="49" borderId="40" xfId="57" applyFont="1" applyFill="1" applyBorder="1" applyAlignment="1">
      <alignment vertical="center" shrinkToFit="1"/>
    </xf>
    <xf numFmtId="0" fontId="32" fillId="0" borderId="213" xfId="0" applyFont="1" applyFill="1" applyBorder="1" applyAlignment="1">
      <alignment vertical="center" wrapText="1"/>
    </xf>
    <xf numFmtId="179" fontId="191" fillId="0" borderId="0" xfId="0" applyNumberFormat="1" applyFont="1" applyFill="1" applyBorder="1" applyAlignment="1">
      <alignment horizontal="center" vertical="center" shrinkToFit="1"/>
    </xf>
    <xf numFmtId="0" fontId="162" fillId="0" borderId="0" xfId="0" applyFont="1" applyBorder="1" applyAlignment="1">
      <alignment horizontal="left" vertical="center"/>
    </xf>
    <xf numFmtId="0" fontId="83" fillId="0" borderId="0" xfId="0" applyFont="1"/>
    <xf numFmtId="0" fontId="178" fillId="0" borderId="0" xfId="0" applyFont="1" applyBorder="1" applyAlignment="1">
      <alignment horizontal="left" vertical="center"/>
    </xf>
    <xf numFmtId="0" fontId="133" fillId="0" borderId="0" xfId="0" applyFont="1" applyBorder="1" applyAlignment="1">
      <alignment vertical="center"/>
    </xf>
    <xf numFmtId="179" fontId="155" fillId="0" borderId="0" xfId="0" applyNumberFormat="1" applyFont="1" applyFill="1" applyBorder="1" applyAlignment="1" applyProtection="1">
      <alignment horizontal="center" vertical="center"/>
      <protection locked="0"/>
    </xf>
    <xf numFmtId="0" fontId="33" fillId="0" borderId="58" xfId="0" applyFont="1" applyFill="1" applyBorder="1" applyAlignment="1">
      <alignment horizontal="center" vertical="center"/>
    </xf>
    <xf numFmtId="0" fontId="33" fillId="0" borderId="65" xfId="0" applyFont="1" applyFill="1" applyBorder="1" applyAlignment="1">
      <alignment horizontal="center" vertical="center"/>
    </xf>
    <xf numFmtId="0" fontId="33" fillId="0" borderId="59" xfId="0" applyFont="1" applyFill="1" applyBorder="1" applyAlignment="1">
      <alignment horizontal="center" vertical="center"/>
    </xf>
    <xf numFmtId="0" fontId="33" fillId="0" borderId="58" xfId="0" applyFont="1" applyBorder="1" applyAlignment="1">
      <alignment horizontal="center" vertical="center"/>
    </xf>
    <xf numFmtId="0" fontId="33" fillId="0" borderId="59" xfId="0" applyFont="1" applyBorder="1" applyAlignment="1">
      <alignment horizontal="center" vertical="center"/>
    </xf>
    <xf numFmtId="0" fontId="33" fillId="0" borderId="65" xfId="0" applyFont="1" applyBorder="1" applyAlignment="1">
      <alignment horizontal="center" vertical="center"/>
    </xf>
    <xf numFmtId="0" fontId="32" fillId="0" borderId="58" xfId="0" applyFont="1" applyFill="1" applyBorder="1" applyAlignment="1">
      <alignment horizontal="center" vertical="center"/>
    </xf>
    <xf numFmtId="0" fontId="32" fillId="0" borderId="59" xfId="0" applyFont="1" applyFill="1" applyBorder="1" applyAlignment="1">
      <alignment horizontal="center" vertical="center"/>
    </xf>
    <xf numFmtId="0" fontId="24" fillId="39" borderId="27" xfId="0" applyFont="1" applyFill="1" applyBorder="1" applyAlignment="1" applyProtection="1">
      <alignment horizontal="center" vertical="center"/>
      <protection locked="0"/>
    </xf>
    <xf numFmtId="177" fontId="24" fillId="39" borderId="45" xfId="0" applyNumberFormat="1" applyFont="1" applyFill="1" applyBorder="1" applyAlignment="1" applyProtection="1">
      <alignment horizontal="center" vertical="center"/>
    </xf>
    <xf numFmtId="177" fontId="24" fillId="39" borderId="17" xfId="0" applyNumberFormat="1" applyFont="1" applyFill="1" applyBorder="1" applyAlignment="1" applyProtection="1">
      <alignment horizontal="center" vertical="center"/>
      <protection locked="0"/>
    </xf>
    <xf numFmtId="179" fontId="24" fillId="39" borderId="11" xfId="0" applyNumberFormat="1" applyFont="1" applyFill="1" applyBorder="1" applyAlignment="1" applyProtection="1">
      <alignment horizontal="center" vertical="center"/>
    </xf>
    <xf numFmtId="179" fontId="24" fillId="39" borderId="15" xfId="0" applyNumberFormat="1" applyFont="1" applyFill="1" applyBorder="1" applyAlignment="1" applyProtection="1">
      <alignment horizontal="center" vertical="center"/>
      <protection locked="0"/>
    </xf>
    <xf numFmtId="177" fontId="67" fillId="39" borderId="26" xfId="0" applyNumberFormat="1" applyFont="1" applyFill="1" applyBorder="1" applyAlignment="1" applyProtection="1">
      <alignment horizontal="center" vertical="center"/>
    </xf>
    <xf numFmtId="0" fontId="24" fillId="0" borderId="10" xfId="0" applyFont="1" applyFill="1" applyBorder="1" applyAlignment="1" applyProtection="1">
      <alignment horizontal="center" vertical="center"/>
      <protection locked="0"/>
    </xf>
    <xf numFmtId="0" fontId="24" fillId="0" borderId="27" xfId="0" applyFont="1" applyFill="1" applyBorder="1" applyAlignment="1" applyProtection="1">
      <alignment horizontal="center" vertical="center"/>
      <protection locked="0"/>
    </xf>
    <xf numFmtId="179" fontId="24" fillId="0" borderId="15" xfId="0" applyNumberFormat="1" applyFont="1" applyFill="1" applyBorder="1" applyAlignment="1" applyProtection="1">
      <alignment horizontal="center" vertical="center"/>
      <protection locked="0"/>
    </xf>
    <xf numFmtId="0" fontId="195" fillId="0" borderId="0" xfId="68" applyFont="1">
      <alignment vertical="center"/>
    </xf>
    <xf numFmtId="0" fontId="195" fillId="0" borderId="0" xfId="684" applyFont="1">
      <alignment vertical="center"/>
    </xf>
    <xf numFmtId="0" fontId="195" fillId="0" borderId="0" xfId="684" applyFont="1">
      <alignment vertical="center"/>
    </xf>
    <xf numFmtId="0" fontId="195" fillId="0" borderId="0" xfId="684" applyFont="1">
      <alignment vertical="center"/>
    </xf>
    <xf numFmtId="0" fontId="19" fillId="0" borderId="0" xfId="0" applyFont="1" applyBorder="1" applyAlignment="1">
      <alignment horizontal="center" vertical="center"/>
    </xf>
    <xf numFmtId="177" fontId="24" fillId="0" borderId="45" xfId="0" applyNumberFormat="1" applyFont="1" applyFill="1" applyBorder="1" applyAlignment="1" applyProtection="1">
      <alignment horizontal="center" vertical="center"/>
    </xf>
    <xf numFmtId="0" fontId="140" fillId="0" borderId="0" xfId="0" applyFont="1" applyBorder="1" applyAlignment="1">
      <alignment vertical="center"/>
    </xf>
    <xf numFmtId="0" fontId="133" fillId="0" borderId="0" xfId="0" applyFont="1" applyFill="1" applyBorder="1" applyAlignment="1">
      <alignment vertical="center" wrapText="1"/>
    </xf>
    <xf numFmtId="0" fontId="17" fillId="0" borderId="213" xfId="0" applyFont="1" applyFill="1" applyBorder="1" applyAlignment="1">
      <alignment vertical="center"/>
    </xf>
    <xf numFmtId="0" fontId="0" fillId="0" borderId="0" xfId="0" applyFill="1" applyBorder="1" applyAlignment="1"/>
    <xf numFmtId="0" fontId="33" fillId="0" borderId="0" xfId="0" applyFont="1" applyFill="1" applyBorder="1" applyAlignment="1">
      <alignment horizontal="center" vertical="center"/>
    </xf>
    <xf numFmtId="0" fontId="21" fillId="0" borderId="0" xfId="0" applyFont="1" applyFill="1" applyBorder="1" applyAlignment="1">
      <alignment horizontal="center"/>
    </xf>
    <xf numFmtId="0" fontId="21" fillId="0" borderId="0" xfId="0" applyFont="1" applyFill="1" applyBorder="1" applyAlignment="1">
      <alignment horizontal="center" vertical="center" shrinkToFit="1"/>
    </xf>
    <xf numFmtId="179" fontId="67" fillId="0" borderId="0" xfId="0" applyNumberFormat="1" applyFont="1" applyFill="1" applyBorder="1" applyAlignment="1">
      <alignment horizontal="center" vertical="center"/>
    </xf>
    <xf numFmtId="179" fontId="145" fillId="0" borderId="0" xfId="0" applyNumberFormat="1" applyFont="1" applyFill="1" applyBorder="1" applyAlignment="1">
      <alignment horizontal="center" vertical="center"/>
    </xf>
    <xf numFmtId="0" fontId="21" fillId="0" borderId="0" xfId="0" applyFont="1" applyFill="1" applyBorder="1" applyAlignment="1">
      <alignment horizontal="center" vertical="center" wrapText="1"/>
    </xf>
    <xf numFmtId="0" fontId="67" fillId="0" borderId="0" xfId="0" applyFont="1" applyFill="1" applyBorder="1" applyAlignment="1">
      <alignment horizontal="center" vertical="center"/>
    </xf>
    <xf numFmtId="0" fontId="171" fillId="0" borderId="0" xfId="0" applyFont="1" applyFill="1" applyBorder="1" applyAlignment="1">
      <alignment vertical="center"/>
    </xf>
    <xf numFmtId="0" fontId="67" fillId="0" borderId="0" xfId="0" applyFont="1" applyFill="1" applyBorder="1" applyAlignment="1">
      <alignment horizontal="left" vertical="center"/>
    </xf>
    <xf numFmtId="0" fontId="223" fillId="0" borderId="0" xfId="0" applyFont="1" applyAlignment="1">
      <alignment vertical="center"/>
    </xf>
    <xf numFmtId="0" fontId="224" fillId="0" borderId="0" xfId="0" applyFont="1" applyBorder="1" applyAlignment="1">
      <alignment vertical="center"/>
    </xf>
    <xf numFmtId="0" fontId="225" fillId="0" borderId="56" xfId="0" applyFont="1" applyFill="1" applyBorder="1" applyAlignment="1">
      <alignment horizontal="center" vertical="center"/>
    </xf>
    <xf numFmtId="0" fontId="225" fillId="0" borderId="0" xfId="0" applyFont="1" applyBorder="1" applyAlignment="1">
      <alignment horizontal="left" vertical="center"/>
    </xf>
    <xf numFmtId="0" fontId="225" fillId="0" borderId="0" xfId="0" applyFont="1" applyAlignment="1">
      <alignment horizontal="left" vertical="center"/>
    </xf>
    <xf numFmtId="0" fontId="225" fillId="0" borderId="38" xfId="0" applyFont="1" applyBorder="1" applyAlignment="1">
      <alignment horizontal="left" vertical="center"/>
    </xf>
    <xf numFmtId="0" fontId="226" fillId="0" borderId="0" xfId="0" applyFont="1" applyAlignment="1">
      <alignment vertical="center"/>
    </xf>
    <xf numFmtId="0" fontId="225" fillId="0" borderId="55" xfId="0" applyFont="1" applyBorder="1" applyAlignment="1">
      <alignment horizontal="center"/>
    </xf>
    <xf numFmtId="0" fontId="225" fillId="0" borderId="16" xfId="0" applyFont="1" applyBorder="1" applyAlignment="1">
      <alignment vertical="center"/>
    </xf>
    <xf numFmtId="0" fontId="225" fillId="0" borderId="21" xfId="0" applyFont="1" applyBorder="1" applyAlignment="1">
      <alignment horizontal="left" vertical="center"/>
    </xf>
    <xf numFmtId="0" fontId="225" fillId="0" borderId="23" xfId="0" applyFont="1" applyBorder="1" applyAlignment="1">
      <alignment horizontal="left" vertical="center"/>
    </xf>
    <xf numFmtId="0" fontId="226" fillId="0" borderId="0" xfId="0" applyFont="1" applyBorder="1" applyAlignment="1">
      <alignment vertical="center"/>
    </xf>
    <xf numFmtId="0" fontId="227" fillId="0" borderId="0" xfId="0" applyFont="1" applyBorder="1" applyAlignment="1">
      <alignment horizontal="left" vertical="center"/>
    </xf>
    <xf numFmtId="0" fontId="226" fillId="76" borderId="0" xfId="0" applyFont="1" applyFill="1" applyBorder="1" applyAlignment="1">
      <alignment horizontal="center" vertical="center"/>
    </xf>
    <xf numFmtId="0" fontId="229" fillId="76" borderId="0" xfId="41" applyFont="1" applyFill="1" applyAlignment="1" applyProtection="1">
      <alignment vertical="top"/>
    </xf>
    <xf numFmtId="0" fontId="24" fillId="76" borderId="0" xfId="0" applyFont="1" applyFill="1" applyBorder="1" applyAlignment="1">
      <alignment vertical="center"/>
    </xf>
    <xf numFmtId="0" fontId="27" fillId="76" borderId="0" xfId="0" applyFont="1" applyFill="1"/>
    <xf numFmtId="0" fontId="230" fillId="0" borderId="0" xfId="0" applyFont="1" applyBorder="1" applyAlignment="1">
      <alignment vertical="center"/>
    </xf>
    <xf numFmtId="0" fontId="231" fillId="0" borderId="0" xfId="0" applyFont="1" applyBorder="1" applyAlignment="1">
      <alignment horizontal="left" vertical="center"/>
    </xf>
    <xf numFmtId="0" fontId="22" fillId="0" borderId="0" xfId="41" applyAlignment="1" applyProtection="1">
      <alignment vertical="center"/>
    </xf>
    <xf numFmtId="0" fontId="232" fillId="0" borderId="0" xfId="0" applyFont="1" applyAlignment="1">
      <alignment vertical="center"/>
    </xf>
    <xf numFmtId="177" fontId="138" fillId="0" borderId="0" xfId="0" applyNumberFormat="1" applyFont="1" applyFill="1" applyBorder="1" applyAlignment="1">
      <alignment horizontal="left" vertical="center"/>
    </xf>
    <xf numFmtId="0" fontId="223" fillId="0" borderId="0" xfId="0" applyFont="1" applyFill="1" applyBorder="1" applyAlignment="1">
      <alignment vertical="center"/>
    </xf>
    <xf numFmtId="0" fontId="224" fillId="0" borderId="0" xfId="0" applyFont="1" applyFill="1" applyBorder="1" applyAlignment="1">
      <alignment vertical="center"/>
    </xf>
    <xf numFmtId="0" fontId="225" fillId="0" borderId="0" xfId="0" applyFont="1" applyFill="1" applyBorder="1" applyAlignment="1">
      <alignment horizontal="left" vertical="center"/>
    </xf>
    <xf numFmtId="0" fontId="225" fillId="0" borderId="0" xfId="0" applyFont="1" applyFill="1" applyBorder="1" applyAlignment="1">
      <alignment vertical="center"/>
    </xf>
    <xf numFmtId="0" fontId="225" fillId="0" borderId="0" xfId="0" applyFont="1" applyFill="1" applyBorder="1" applyAlignment="1">
      <alignment horizontal="center" vertical="center"/>
    </xf>
    <xf numFmtId="0" fontId="234" fillId="0" borderId="0" xfId="0" applyFont="1"/>
    <xf numFmtId="0" fontId="234" fillId="0" borderId="0" xfId="0" applyFont="1" applyAlignment="1">
      <alignment vertical="center"/>
    </xf>
    <xf numFmtId="0" fontId="225" fillId="0" borderId="0" xfId="0" applyFont="1" applyFill="1" applyBorder="1" applyAlignment="1">
      <alignment horizontal="center"/>
    </xf>
    <xf numFmtId="0" fontId="225" fillId="0" borderId="0" xfId="0" applyFont="1" applyFill="1" applyBorder="1" applyAlignment="1">
      <alignment vertical="center" shrinkToFit="1"/>
    </xf>
    <xf numFmtId="0" fontId="235" fillId="0" borderId="0" xfId="0" applyFont="1" applyAlignment="1">
      <alignment vertical="center"/>
    </xf>
    <xf numFmtId="0" fontId="236" fillId="0" borderId="0" xfId="41" applyFont="1" applyFill="1" applyAlignment="1" applyProtection="1">
      <alignment vertical="center"/>
    </xf>
    <xf numFmtId="0" fontId="225" fillId="0" borderId="0" xfId="0" applyFont="1" applyBorder="1" applyAlignment="1">
      <alignment horizontal="center"/>
    </xf>
    <xf numFmtId="0" fontId="234" fillId="76" borderId="0" xfId="0" applyFont="1" applyFill="1" applyAlignment="1">
      <alignment vertical="center"/>
    </xf>
    <xf numFmtId="0" fontId="234" fillId="0" borderId="0" xfId="0" applyFont="1" applyFill="1" applyAlignment="1">
      <alignment vertical="center"/>
    </xf>
    <xf numFmtId="0" fontId="225" fillId="0" borderId="0" xfId="0" applyFont="1" applyBorder="1" applyAlignment="1">
      <alignment vertical="center" shrinkToFit="1"/>
    </xf>
    <xf numFmtId="20" fontId="0" fillId="0" borderId="0" xfId="0" applyNumberFormat="1"/>
    <xf numFmtId="0" fontId="236" fillId="0" borderId="0" xfId="41" applyFont="1" applyAlignment="1" applyProtection="1">
      <alignment vertical="center"/>
    </xf>
    <xf numFmtId="0" fontId="237" fillId="0" borderId="0" xfId="41" applyFont="1" applyAlignment="1" applyProtection="1">
      <alignment vertical="center"/>
    </xf>
    <xf numFmtId="0" fontId="233" fillId="0" borderId="0" xfId="0" applyFont="1" applyBorder="1" applyAlignment="1">
      <alignment vertical="center"/>
    </xf>
    <xf numFmtId="0" fontId="238" fillId="0" borderId="0" xfId="0" applyFont="1" applyAlignment="1">
      <alignment vertical="center"/>
    </xf>
    <xf numFmtId="0" fontId="19" fillId="0" borderId="0" xfId="0" applyFont="1" applyBorder="1" applyAlignment="1">
      <alignment horizontal="center" vertical="center"/>
    </xf>
    <xf numFmtId="0" fontId="29" fillId="0" borderId="0" xfId="0" applyFont="1" applyAlignment="1">
      <alignment horizontal="left" vertical="center"/>
    </xf>
    <xf numFmtId="0" fontId="24" fillId="0" borderId="20" xfId="0" applyFont="1" applyFill="1" applyBorder="1" applyAlignment="1" applyProtection="1">
      <alignment vertical="center"/>
      <protection locked="0"/>
    </xf>
    <xf numFmtId="0" fontId="239" fillId="0" borderId="0" xfId="0" applyFont="1" applyFill="1" applyAlignment="1">
      <alignment vertical="center"/>
    </xf>
    <xf numFmtId="0" fontId="164" fillId="0" borderId="0" xfId="0" applyFont="1"/>
    <xf numFmtId="0" fontId="225" fillId="0" borderId="236" xfId="0" applyFont="1" applyFill="1" applyBorder="1" applyAlignment="1">
      <alignment horizontal="left" vertical="center"/>
    </xf>
    <xf numFmtId="0" fontId="225" fillId="0" borderId="237" xfId="0" applyFont="1" applyBorder="1" applyAlignment="1">
      <alignment vertical="center"/>
    </xf>
    <xf numFmtId="0" fontId="225" fillId="0" borderId="238" xfId="0" applyFont="1" applyBorder="1" applyAlignment="1">
      <alignment horizontal="left" vertical="center"/>
    </xf>
    <xf numFmtId="0" fontId="67" fillId="0" borderId="213" xfId="0" applyFont="1" applyFill="1" applyBorder="1" applyAlignment="1"/>
    <xf numFmtId="0" fontId="25" fillId="0" borderId="0" xfId="0" applyFont="1"/>
    <xf numFmtId="0" fontId="131" fillId="0" borderId="0" xfId="0" applyFont="1" applyBorder="1" applyAlignment="1">
      <alignment horizontal="left" vertical="center"/>
    </xf>
    <xf numFmtId="0" fontId="223" fillId="75" borderId="0" xfId="0" applyFont="1" applyFill="1" applyAlignment="1">
      <alignment vertical="center"/>
    </xf>
    <xf numFmtId="0" fontId="225" fillId="0" borderId="239" xfId="0" applyFont="1" applyBorder="1" applyAlignment="1">
      <alignment horizontal="left" vertical="center"/>
    </xf>
    <xf numFmtId="0" fontId="32" fillId="0" borderId="0" xfId="0" applyFont="1" applyBorder="1"/>
    <xf numFmtId="0" fontId="33" fillId="0" borderId="0" xfId="0" applyFont="1" applyFill="1" applyBorder="1" applyAlignment="1">
      <alignment horizontal="right" vertical="center" wrapText="1"/>
    </xf>
    <xf numFmtId="0" fontId="33" fillId="0" borderId="0" xfId="0" applyFont="1" applyFill="1" applyBorder="1" applyAlignment="1">
      <alignment vertical="center" wrapText="1"/>
    </xf>
    <xf numFmtId="0" fontId="20" fillId="0" borderId="0" xfId="0" applyFont="1" applyFill="1" applyBorder="1" applyAlignment="1">
      <alignment horizontal="left" vertical="center"/>
    </xf>
    <xf numFmtId="0" fontId="97" fillId="0" borderId="0" xfId="0" applyFont="1" applyFill="1" applyBorder="1" applyAlignment="1">
      <alignment horizontal="right" vertical="center" wrapText="1"/>
    </xf>
    <xf numFmtId="0" fontId="223" fillId="0" borderId="0" xfId="0" applyFont="1" applyBorder="1" applyAlignment="1">
      <alignment vertical="center"/>
    </xf>
    <xf numFmtId="0" fontId="225" fillId="0" borderId="0" xfId="0" applyFont="1" applyBorder="1" applyAlignment="1">
      <alignment vertical="center"/>
    </xf>
    <xf numFmtId="177" fontId="24" fillId="0" borderId="0" xfId="0" applyNumberFormat="1" applyFont="1" applyBorder="1" applyAlignment="1">
      <alignment wrapText="1"/>
    </xf>
    <xf numFmtId="0" fontId="241" fillId="76" borderId="0" xfId="0" applyFont="1" applyFill="1" applyBorder="1" applyAlignment="1">
      <alignment horizontal="center" vertical="center"/>
    </xf>
    <xf numFmtId="0" fontId="243" fillId="0" borderId="0" xfId="0" applyFont="1" applyBorder="1" applyAlignment="1"/>
    <xf numFmtId="0" fontId="0" fillId="0" borderId="0" xfId="0" applyAlignment="1">
      <alignment vertical="center"/>
    </xf>
    <xf numFmtId="179" fontId="176" fillId="0" borderId="0" xfId="0" applyNumberFormat="1" applyFont="1" applyFill="1" applyBorder="1" applyAlignment="1" applyProtection="1">
      <alignment horizontal="center" vertical="center"/>
      <protection locked="0"/>
    </xf>
    <xf numFmtId="179" fontId="247" fillId="0" borderId="0" xfId="0" applyNumberFormat="1" applyFont="1" applyFill="1" applyBorder="1" applyAlignment="1" applyProtection="1">
      <alignment horizontal="center" vertical="center"/>
      <protection locked="0"/>
    </xf>
    <xf numFmtId="0" fontId="171" fillId="0" borderId="0" xfId="0" applyFont="1" applyFill="1" applyAlignment="1">
      <alignment vertical="center"/>
    </xf>
    <xf numFmtId="0" fontId="19" fillId="0" borderId="0" xfId="0" applyFont="1" applyBorder="1" applyAlignment="1">
      <alignment horizontal="center" vertical="center"/>
    </xf>
    <xf numFmtId="0" fontId="133" fillId="0" borderId="0" xfId="0" applyFont="1" applyBorder="1" applyAlignment="1">
      <alignment horizontal="left" vertical="center"/>
    </xf>
    <xf numFmtId="0" fontId="0" fillId="0" borderId="0" xfId="0" applyAlignment="1">
      <alignment vertical="center"/>
    </xf>
    <xf numFmtId="0" fontId="20" fillId="0" borderId="0" xfId="0" applyFont="1" applyBorder="1" applyAlignment="1">
      <alignment horizontal="left" vertical="center"/>
    </xf>
    <xf numFmtId="0" fontId="25" fillId="0" borderId="0" xfId="0" applyFont="1" applyFill="1" applyAlignment="1">
      <alignment vertical="center"/>
    </xf>
    <xf numFmtId="0" fontId="32" fillId="0" borderId="0" xfId="0" applyFont="1" applyFill="1" applyBorder="1" applyAlignment="1" applyProtection="1">
      <alignment horizontal="left" vertical="center"/>
      <protection locked="0"/>
    </xf>
    <xf numFmtId="0" fontId="254" fillId="0" borderId="0" xfId="0" quotePrefix="1" applyFont="1" applyFill="1" applyBorder="1" applyAlignment="1">
      <alignment vertical="center"/>
    </xf>
    <xf numFmtId="179" fontId="255" fillId="49" borderId="0" xfId="0" applyNumberFormat="1" applyFont="1" applyFill="1" applyBorder="1" applyAlignment="1" applyProtection="1">
      <alignment vertical="center"/>
      <protection locked="0"/>
    </xf>
    <xf numFmtId="179" fontId="257" fillId="0" borderId="0" xfId="0" applyNumberFormat="1" applyFont="1" applyFill="1" applyBorder="1" applyAlignment="1" applyProtection="1">
      <alignment horizontal="center" vertical="center"/>
      <protection locked="0"/>
    </xf>
    <xf numFmtId="0" fontId="0" fillId="38" borderId="0" xfId="0" applyFont="1" applyFill="1" applyAlignment="1">
      <alignment vertical="center"/>
    </xf>
    <xf numFmtId="0" fontId="33" fillId="0" borderId="0" xfId="0" applyFont="1" applyFill="1" applyBorder="1" applyAlignment="1">
      <alignment horizontal="center" vertical="center"/>
    </xf>
    <xf numFmtId="0" fontId="19" fillId="0" borderId="0" xfId="0" applyFont="1" applyBorder="1" applyAlignment="1">
      <alignment horizontal="center" vertical="center"/>
    </xf>
    <xf numFmtId="0" fontId="0" fillId="0" borderId="0" xfId="0" applyAlignment="1">
      <alignment vertical="center"/>
    </xf>
    <xf numFmtId="0" fontId="0" fillId="0" borderId="0" xfId="0" applyBorder="1" applyAlignment="1">
      <alignment vertical="center"/>
    </xf>
    <xf numFmtId="0" fontId="21" fillId="0" borderId="0" xfId="0" applyFont="1" applyFill="1" applyBorder="1" applyAlignment="1">
      <alignment horizontal="center" vertical="center" wrapText="1"/>
    </xf>
    <xf numFmtId="0" fontId="98" fillId="0" borderId="0" xfId="0" applyFont="1" applyFill="1" applyBorder="1" applyAlignment="1">
      <alignment horizontal="center" vertical="center"/>
    </xf>
    <xf numFmtId="0" fontId="21" fillId="0" borderId="0" xfId="0" applyFont="1" applyFill="1" applyBorder="1" applyAlignment="1">
      <alignment horizontal="center" vertical="center"/>
    </xf>
    <xf numFmtId="0" fontId="20" fillId="0" borderId="0" xfId="0" applyFont="1" applyFill="1" applyBorder="1" applyAlignment="1">
      <alignment vertical="center" shrinkToFit="1"/>
    </xf>
    <xf numFmtId="0" fontId="67" fillId="0" borderId="248" xfId="0" applyFont="1" applyBorder="1" applyAlignment="1">
      <alignment vertical="center"/>
    </xf>
    <xf numFmtId="0" fontId="24" fillId="0" borderId="248" xfId="0" applyFont="1" applyBorder="1" applyAlignment="1">
      <alignment horizontal="left" vertical="center"/>
    </xf>
    <xf numFmtId="0" fontId="0" fillId="0" borderId="246" xfId="0" applyFont="1" applyBorder="1" applyAlignment="1">
      <alignment vertical="center"/>
    </xf>
    <xf numFmtId="0" fontId="130" fillId="49" borderId="249" xfId="0" applyFont="1" applyFill="1" applyBorder="1" applyAlignment="1" applyProtection="1">
      <alignment horizontal="center" vertical="center"/>
      <protection locked="0"/>
    </xf>
    <xf numFmtId="0" fontId="0" fillId="0" borderId="246" xfId="0" applyFont="1" applyBorder="1" applyAlignment="1"/>
    <xf numFmtId="0" fontId="0" fillId="0" borderId="246" xfId="0" applyFont="1" applyBorder="1" applyAlignment="1">
      <alignment shrinkToFit="1"/>
    </xf>
    <xf numFmtId="0" fontId="0" fillId="0" borderId="247" xfId="0" applyFont="1" applyBorder="1" applyAlignment="1">
      <alignment shrinkToFit="1"/>
    </xf>
    <xf numFmtId="0" fontId="24" fillId="0" borderId="0" xfId="0" applyFont="1" applyFill="1" applyBorder="1" applyAlignment="1">
      <alignment vertical="center" shrinkToFit="1"/>
    </xf>
    <xf numFmtId="0" fontId="33" fillId="49" borderId="0" xfId="0" applyFont="1" applyFill="1" applyBorder="1" applyAlignment="1">
      <alignment horizontal="center" vertical="center"/>
    </xf>
    <xf numFmtId="0" fontId="33" fillId="49" borderId="0" xfId="0" applyFont="1" applyFill="1" applyBorder="1" applyAlignment="1">
      <alignment vertical="center" shrinkToFit="1"/>
    </xf>
    <xf numFmtId="177" fontId="67" fillId="0" borderId="0" xfId="0" applyNumberFormat="1" applyFont="1" applyFill="1" applyBorder="1" applyAlignment="1" applyProtection="1">
      <alignment horizontal="center" vertical="center"/>
    </xf>
    <xf numFmtId="177" fontId="67" fillId="0" borderId="0" xfId="0" applyNumberFormat="1" applyFont="1" applyFill="1" applyBorder="1" applyAlignment="1" applyProtection="1">
      <alignment horizontal="center" vertical="center"/>
      <protection locked="0"/>
    </xf>
    <xf numFmtId="179" fontId="67" fillId="0" borderId="0" xfId="0" applyNumberFormat="1" applyFont="1" applyFill="1" applyBorder="1" applyAlignment="1" applyProtection="1">
      <alignment horizontal="center" vertical="center"/>
    </xf>
    <xf numFmtId="0" fontId="177" fillId="0" borderId="0" xfId="0" applyFont="1" applyAlignment="1">
      <alignment vertical="center"/>
    </xf>
    <xf numFmtId="0" fontId="33" fillId="0" borderId="17" xfId="0" applyFont="1" applyFill="1" applyBorder="1" applyAlignment="1">
      <alignment horizontal="center" vertical="center" wrapText="1"/>
    </xf>
    <xf numFmtId="177" fontId="33" fillId="0" borderId="46" xfId="0" applyNumberFormat="1" applyFont="1" applyFill="1" applyBorder="1" applyAlignment="1">
      <alignment horizontal="center" vertical="center" wrapText="1"/>
    </xf>
    <xf numFmtId="49" fontId="33" fillId="0" borderId="0" xfId="0" applyNumberFormat="1" applyFont="1" applyAlignment="1">
      <alignment vertical="center" shrinkToFit="1"/>
    </xf>
    <xf numFmtId="177" fontId="33" fillId="0" borderId="0" xfId="0" applyNumberFormat="1" applyFont="1" applyFill="1" applyBorder="1" applyAlignment="1">
      <alignment horizontal="center" vertical="center" wrapText="1"/>
    </xf>
    <xf numFmtId="0" fontId="33" fillId="0" borderId="0" xfId="0" applyFont="1" applyAlignment="1">
      <alignment vertical="center"/>
    </xf>
    <xf numFmtId="179" fontId="96" fillId="0" borderId="0" xfId="0" applyNumberFormat="1" applyFont="1" applyFill="1" applyBorder="1" applyAlignment="1" applyProtection="1">
      <alignment horizontal="center" vertical="center"/>
      <protection locked="0"/>
    </xf>
    <xf numFmtId="49" fontId="0" fillId="0" borderId="0" xfId="0" applyNumberFormat="1" applyAlignment="1">
      <alignment vertical="center" shrinkToFit="1"/>
    </xf>
    <xf numFmtId="177" fontId="33" fillId="0" borderId="24" xfId="0" applyNumberFormat="1" applyFont="1" applyFill="1" applyBorder="1" applyAlignment="1" applyProtection="1">
      <alignment horizontal="center" vertical="center"/>
      <protection locked="0"/>
    </xf>
    <xf numFmtId="179" fontId="33" fillId="0" borderId="24" xfId="0" applyNumberFormat="1" applyFont="1" applyFill="1" applyBorder="1" applyAlignment="1" applyProtection="1">
      <alignment horizontal="center" vertical="center"/>
    </xf>
    <xf numFmtId="0" fontId="96" fillId="0" borderId="0" xfId="0" applyFont="1" applyFill="1" applyBorder="1" applyAlignment="1" applyProtection="1">
      <alignment horizontal="center" vertical="center"/>
      <protection locked="0"/>
    </xf>
    <xf numFmtId="179" fontId="33" fillId="0" borderId="28" xfId="0" applyNumberFormat="1" applyFont="1" applyFill="1" applyBorder="1" applyAlignment="1">
      <alignment horizontal="center" vertical="center" shrinkToFit="1"/>
    </xf>
    <xf numFmtId="179" fontId="33" fillId="0" borderId="43" xfId="0" applyNumberFormat="1" applyFont="1" applyFill="1" applyBorder="1" applyAlignment="1">
      <alignment horizontal="center" vertical="center" shrinkToFit="1"/>
    </xf>
    <xf numFmtId="179" fontId="33" fillId="0" borderId="13" xfId="0" applyNumberFormat="1" applyFont="1" applyFill="1" applyBorder="1" applyAlignment="1">
      <alignment horizontal="center" vertical="center" shrinkToFit="1"/>
    </xf>
    <xf numFmtId="0" fontId="33" fillId="0" borderId="17" xfId="0" quotePrefix="1" applyFont="1" applyFill="1" applyBorder="1" applyAlignment="1">
      <alignment horizontal="center" vertical="center" shrinkToFit="1"/>
    </xf>
    <xf numFmtId="0" fontId="19" fillId="51" borderId="17" xfId="0" applyFont="1" applyFill="1" applyBorder="1" applyAlignment="1">
      <alignment horizontal="center" vertical="center" shrinkToFit="1"/>
    </xf>
    <xf numFmtId="0" fontId="19" fillId="51" borderId="68" xfId="0" applyFont="1" applyFill="1" applyBorder="1" applyAlignment="1">
      <alignment horizontal="center" vertical="center" wrapText="1"/>
    </xf>
    <xf numFmtId="0" fontId="19" fillId="51" borderId="68" xfId="0" applyFont="1" applyFill="1" applyBorder="1" applyAlignment="1">
      <alignment horizontal="center" vertical="center"/>
    </xf>
    <xf numFmtId="0" fontId="19" fillId="51" borderId="58" xfId="0" applyFont="1" applyFill="1" applyBorder="1" applyAlignment="1">
      <alignment horizontal="center" vertical="center" wrapText="1"/>
    </xf>
    <xf numFmtId="0" fontId="19" fillId="51" borderId="219" xfId="0" applyFont="1" applyFill="1" applyBorder="1" applyAlignment="1">
      <alignment horizontal="center" vertical="center"/>
    </xf>
    <xf numFmtId="0" fontId="19" fillId="51" borderId="217" xfId="0" applyFont="1" applyFill="1" applyBorder="1" applyAlignment="1">
      <alignment horizontal="center" vertical="center"/>
    </xf>
    <xf numFmtId="0" fontId="19" fillId="51" borderId="218" xfId="0" applyFont="1" applyFill="1" applyBorder="1" applyAlignment="1">
      <alignment horizontal="center" vertical="center"/>
    </xf>
    <xf numFmtId="179" fontId="24" fillId="51" borderId="13" xfId="0" applyNumberFormat="1" applyFont="1" applyFill="1" applyBorder="1" applyAlignment="1">
      <alignment horizontal="center" vertical="center" shrinkToFit="1"/>
    </xf>
    <xf numFmtId="179" fontId="24" fillId="0" borderId="68" xfId="0" applyNumberFormat="1" applyFont="1" applyFill="1" applyBorder="1" applyAlignment="1" applyProtection="1">
      <alignment horizontal="center" vertical="center"/>
      <protection locked="0"/>
    </xf>
    <xf numFmtId="0" fontId="0" fillId="0" borderId="113" xfId="0" applyFont="1" applyFill="1" applyBorder="1" applyAlignment="1">
      <alignment horizontal="center" vertical="center"/>
    </xf>
    <xf numFmtId="179" fontId="24" fillId="0" borderId="75" xfId="0" applyNumberFormat="1" applyFont="1" applyFill="1" applyBorder="1" applyAlignment="1">
      <alignment horizontal="center" vertical="center"/>
    </xf>
    <xf numFmtId="179" fontId="24" fillId="0" borderId="54" xfId="0" applyNumberFormat="1" applyFont="1" applyFill="1" applyBorder="1" applyAlignment="1">
      <alignment horizontal="center" vertical="center"/>
    </xf>
    <xf numFmtId="179" fontId="24" fillId="0" borderId="67" xfId="0" applyNumberFormat="1" applyFont="1" applyFill="1" applyBorder="1" applyAlignment="1">
      <alignment horizontal="center" vertical="center"/>
    </xf>
    <xf numFmtId="179" fontId="24" fillId="51" borderId="68" xfId="0" applyNumberFormat="1" applyFont="1" applyFill="1" applyBorder="1" applyAlignment="1" applyProtection="1">
      <alignment horizontal="center" vertical="center"/>
      <protection locked="0"/>
    </xf>
    <xf numFmtId="177" fontId="24" fillId="51" borderId="17" xfId="0" applyNumberFormat="1" applyFont="1" applyFill="1" applyBorder="1" applyAlignment="1" applyProtection="1">
      <alignment horizontal="center" vertical="center"/>
      <protection locked="0"/>
    </xf>
    <xf numFmtId="177" fontId="174" fillId="51" borderId="17" xfId="0" applyNumberFormat="1" applyFont="1" applyFill="1" applyBorder="1" applyAlignment="1" applyProtection="1">
      <alignment horizontal="center" vertical="center"/>
      <protection locked="0"/>
    </xf>
    <xf numFmtId="179" fontId="174" fillId="51" borderId="17" xfId="0" applyNumberFormat="1" applyFont="1" applyFill="1" applyBorder="1" applyAlignment="1" applyProtection="1">
      <alignment horizontal="center" vertical="center"/>
      <protection locked="0"/>
    </xf>
    <xf numFmtId="179" fontId="174" fillId="51" borderId="68" xfId="0" applyNumberFormat="1" applyFont="1" applyFill="1" applyBorder="1" applyAlignment="1" applyProtection="1">
      <alignment horizontal="center" vertical="center"/>
      <protection locked="0"/>
    </xf>
    <xf numFmtId="179" fontId="130" fillId="0" borderId="13" xfId="0" applyNumberFormat="1" applyFont="1" applyFill="1" applyBorder="1" applyAlignment="1">
      <alignment horizontal="center" vertical="center"/>
    </xf>
    <xf numFmtId="179" fontId="249" fillId="51" borderId="17" xfId="0" applyNumberFormat="1" applyFont="1" applyFill="1" applyBorder="1" applyAlignment="1" applyProtection="1">
      <alignment horizontal="center" vertical="center"/>
      <protection locked="0"/>
    </xf>
    <xf numFmtId="179" fontId="249" fillId="51" borderId="68" xfId="0" applyNumberFormat="1" applyFont="1" applyFill="1" applyBorder="1" applyAlignment="1" applyProtection="1">
      <alignment horizontal="center" vertical="center"/>
      <protection locked="0"/>
    </xf>
    <xf numFmtId="0" fontId="259" fillId="0" borderId="0" xfId="41" applyFont="1" applyBorder="1" applyAlignment="1" applyProtection="1">
      <alignment horizontal="left" vertical="center"/>
    </xf>
    <xf numFmtId="0" fontId="67" fillId="49" borderId="0" xfId="0" applyFont="1" applyFill="1" applyBorder="1" applyAlignment="1">
      <alignment vertical="center"/>
    </xf>
    <xf numFmtId="0" fontId="67" fillId="49" borderId="0" xfId="0" applyFont="1" applyFill="1" applyAlignment="1">
      <alignment vertical="center"/>
    </xf>
    <xf numFmtId="179" fontId="155" fillId="0" borderId="0" xfId="0" applyNumberFormat="1" applyFont="1" applyFill="1" applyBorder="1" applyAlignment="1" applyProtection="1">
      <alignment horizontal="left" vertical="center"/>
      <protection locked="0"/>
    </xf>
    <xf numFmtId="177" fontId="171" fillId="0" borderId="10" xfId="0" applyNumberFormat="1" applyFont="1" applyBorder="1" applyAlignment="1">
      <alignment horizontal="center" vertical="center"/>
    </xf>
    <xf numFmtId="179" fontId="130" fillId="0" borderId="26" xfId="0" applyNumberFormat="1" applyFont="1" applyFill="1" applyBorder="1" applyAlignment="1" applyProtection="1">
      <alignment horizontal="center" vertical="center"/>
    </xf>
    <xf numFmtId="179" fontId="130" fillId="49" borderId="10" xfId="0" applyNumberFormat="1" applyFont="1" applyFill="1" applyBorder="1" applyAlignment="1">
      <alignment horizontal="center" vertical="center"/>
    </xf>
    <xf numFmtId="177" fontId="171" fillId="0" borderId="11" xfId="0" applyNumberFormat="1" applyFont="1" applyBorder="1" applyAlignment="1">
      <alignment horizontal="center" vertical="center"/>
    </xf>
    <xf numFmtId="177" fontId="261" fillId="0" borderId="11" xfId="0" applyNumberFormat="1" applyFont="1" applyBorder="1" applyAlignment="1">
      <alignment horizontal="center" vertical="center"/>
    </xf>
    <xf numFmtId="177" fontId="171" fillId="0" borderId="46" xfId="0" applyNumberFormat="1" applyFont="1" applyBorder="1" applyAlignment="1">
      <alignment horizontal="center" vertical="center"/>
    </xf>
    <xf numFmtId="177" fontId="171" fillId="0" borderId="15" xfId="0" applyNumberFormat="1" applyFont="1" applyBorder="1" applyAlignment="1">
      <alignment horizontal="center" vertical="center"/>
    </xf>
    <xf numFmtId="177" fontId="171" fillId="0" borderId="14" xfId="0" applyNumberFormat="1" applyFont="1" applyBorder="1" applyAlignment="1">
      <alignment horizontal="center" vertical="center"/>
    </xf>
    <xf numFmtId="177" fontId="171" fillId="0" borderId="44" xfId="0" applyNumberFormat="1" applyFont="1" applyBorder="1" applyAlignment="1">
      <alignment horizontal="center" vertical="center"/>
    </xf>
    <xf numFmtId="0" fontId="259" fillId="0" borderId="0" xfId="41" quotePrefix="1" applyFont="1" applyBorder="1" applyAlignment="1" applyProtection="1">
      <alignment vertical="center"/>
    </xf>
    <xf numFmtId="0" fontId="68" fillId="0" borderId="15" xfId="0" applyFont="1" applyFill="1" applyBorder="1" applyAlignment="1">
      <alignment horizontal="center" vertical="center"/>
    </xf>
    <xf numFmtId="0" fontId="28" fillId="24" borderId="12" xfId="0" applyFont="1" applyFill="1" applyBorder="1" applyAlignment="1">
      <alignment horizontal="center" vertical="center"/>
    </xf>
    <xf numFmtId="0" fontId="28" fillId="24" borderId="80" xfId="0" applyFont="1" applyFill="1" applyBorder="1" applyAlignment="1">
      <alignment horizontal="center" vertical="center"/>
    </xf>
    <xf numFmtId="0" fontId="19" fillId="0" borderId="0" xfId="0" applyFont="1" applyBorder="1" applyAlignment="1">
      <alignment horizontal="center" vertical="center"/>
    </xf>
    <xf numFmtId="0" fontId="0" fillId="0" borderId="0" xfId="0" applyFill="1" applyBorder="1" applyAlignment="1">
      <alignment vertical="center" shrinkToFit="1"/>
    </xf>
    <xf numFmtId="0" fontId="0" fillId="0" borderId="0" xfId="0" applyFill="1" applyBorder="1" applyAlignment="1">
      <alignment shrinkToFit="1"/>
    </xf>
    <xf numFmtId="0" fontId="20" fillId="0" borderId="0" xfId="0" applyFont="1" applyFill="1" applyBorder="1" applyAlignment="1">
      <alignment horizontal="center" vertical="center"/>
    </xf>
    <xf numFmtId="0" fontId="21" fillId="0" borderId="0" xfId="0" applyFont="1" applyFill="1" applyBorder="1" applyAlignment="1">
      <alignment horizontal="center" vertical="center"/>
    </xf>
    <xf numFmtId="0" fontId="33" fillId="0" borderId="0" xfId="0" applyFont="1" applyFill="1" applyBorder="1" applyAlignment="1">
      <alignment horizontal="center" vertical="center"/>
    </xf>
    <xf numFmtId="0" fontId="19" fillId="0" borderId="0" xfId="0" applyFont="1" applyBorder="1" applyAlignment="1">
      <alignment horizontal="center" vertical="center"/>
    </xf>
    <xf numFmtId="0" fontId="0" fillId="0" borderId="0" xfId="0" applyBorder="1" applyAlignment="1">
      <alignment vertical="center"/>
    </xf>
    <xf numFmtId="0" fontId="24" fillId="0" borderId="0" xfId="0" applyFont="1" applyFill="1" applyBorder="1" applyAlignment="1">
      <alignment vertical="center" shrinkToFit="1"/>
    </xf>
    <xf numFmtId="0" fontId="0" fillId="0" borderId="0" xfId="0" applyBorder="1" applyAlignment="1">
      <alignment vertical="center" shrinkToFit="1"/>
    </xf>
    <xf numFmtId="0" fontId="21" fillId="0" borderId="0" xfId="0" applyFont="1" applyFill="1" applyBorder="1" applyAlignment="1">
      <alignment horizontal="center" vertical="center" wrapText="1"/>
    </xf>
    <xf numFmtId="0" fontId="67" fillId="0" borderId="0" xfId="0" applyFont="1" applyFill="1" applyBorder="1" applyAlignment="1">
      <alignment horizontal="center" vertical="center"/>
    </xf>
    <xf numFmtId="0" fontId="131" fillId="0" borderId="0" xfId="0" applyFont="1" applyFill="1" applyAlignment="1">
      <alignment horizontal="right" vertical="center"/>
    </xf>
    <xf numFmtId="0" fontId="33" fillId="0" borderId="0" xfId="0" applyFont="1" applyFill="1" applyBorder="1" applyAlignment="1">
      <alignment horizontal="center" vertical="center"/>
    </xf>
    <xf numFmtId="0" fontId="32" fillId="0" borderId="0" xfId="0" applyFont="1" applyFill="1" applyBorder="1" applyAlignment="1">
      <alignment horizontal="center" vertical="center" wrapText="1"/>
    </xf>
    <xf numFmtId="179" fontId="130" fillId="49" borderId="292" xfId="0" applyNumberFormat="1" applyFont="1" applyFill="1" applyBorder="1" applyAlignment="1" applyProtection="1">
      <alignment horizontal="center" vertical="center"/>
    </xf>
    <xf numFmtId="177" fontId="264" fillId="39" borderId="17" xfId="0" applyNumberFormat="1" applyFont="1" applyFill="1" applyBorder="1" applyAlignment="1" applyProtection="1">
      <alignment horizontal="center" vertical="center"/>
      <protection locked="0"/>
    </xf>
    <xf numFmtId="179" fontId="264" fillId="39" borderId="68" xfId="0" applyNumberFormat="1" applyFont="1" applyFill="1" applyBorder="1" applyAlignment="1" applyProtection="1">
      <alignment horizontal="center" vertical="center"/>
      <protection locked="0"/>
    </xf>
    <xf numFmtId="0" fontId="21" fillId="24" borderId="152" xfId="0" applyFont="1" applyFill="1" applyBorder="1" applyAlignment="1">
      <alignment horizontal="center" vertical="center"/>
    </xf>
    <xf numFmtId="0" fontId="20" fillId="24" borderId="289" xfId="0" applyFont="1" applyFill="1" applyBorder="1" applyAlignment="1">
      <alignment horizontal="center" vertical="center" shrinkToFit="1"/>
    </xf>
    <xf numFmtId="0" fontId="25" fillId="24" borderId="289" xfId="0" applyFont="1" applyFill="1" applyBorder="1" applyAlignment="1">
      <alignment horizontal="center" vertical="center" shrinkToFit="1"/>
    </xf>
    <xf numFmtId="177" fontId="171" fillId="0" borderId="292" xfId="0" applyNumberFormat="1" applyFont="1" applyBorder="1" applyAlignment="1">
      <alignment horizontal="center" vertical="center"/>
    </xf>
    <xf numFmtId="0" fontId="265" fillId="0" borderId="0" xfId="0" applyFont="1" applyAlignment="1">
      <alignment vertical="center"/>
    </xf>
    <xf numFmtId="0" fontId="171" fillId="0" borderId="0" xfId="0" applyFont="1" applyAlignment="1">
      <alignment vertical="center"/>
    </xf>
    <xf numFmtId="0" fontId="30" fillId="24" borderId="46" xfId="0" applyFont="1" applyFill="1" applyBorder="1" applyAlignment="1">
      <alignment horizontal="center" vertical="center" wrapText="1" shrinkToFit="1"/>
    </xf>
    <xf numFmtId="0" fontId="30" fillId="24" borderId="14" xfId="0" applyFont="1" applyFill="1" applyBorder="1" applyAlignment="1">
      <alignment horizontal="center" vertical="center" wrapText="1"/>
    </xf>
    <xf numFmtId="0" fontId="30" fillId="24" borderId="44" xfId="0" applyFont="1" applyFill="1" applyBorder="1" applyAlignment="1">
      <alignment horizontal="center" vertical="center" wrapText="1"/>
    </xf>
    <xf numFmtId="0" fontId="30" fillId="24" borderId="14" xfId="0" applyFont="1" applyFill="1" applyBorder="1" applyAlignment="1">
      <alignment horizontal="center" vertical="center" wrapText="1" shrinkToFit="1"/>
    </xf>
    <xf numFmtId="0" fontId="30" fillId="24" borderId="11" xfId="0" applyFont="1" applyFill="1" applyBorder="1" applyAlignment="1">
      <alignment horizontal="center" vertical="center" wrapText="1" shrinkToFit="1"/>
    </xf>
    <xf numFmtId="0" fontId="30" fillId="24" borderId="10" xfId="0" applyFont="1" applyFill="1" applyBorder="1" applyAlignment="1">
      <alignment horizontal="center" vertical="center" wrapText="1" shrinkToFit="1"/>
    </xf>
    <xf numFmtId="177" fontId="264" fillId="39" borderId="45" xfId="0" applyNumberFormat="1" applyFont="1" applyFill="1" applyBorder="1" applyAlignment="1" applyProtection="1">
      <alignment horizontal="center" vertical="center"/>
    </xf>
    <xf numFmtId="179" fontId="264" fillId="39" borderId="11" xfId="0" applyNumberFormat="1" applyFont="1" applyFill="1" applyBorder="1" applyAlignment="1" applyProtection="1">
      <alignment horizontal="center" vertical="center"/>
    </xf>
    <xf numFmtId="179" fontId="264" fillId="39" borderId="15" xfId="0" applyNumberFormat="1" applyFont="1" applyFill="1" applyBorder="1" applyAlignment="1" applyProtection="1">
      <alignment horizontal="center" vertical="center"/>
      <protection locked="0"/>
    </xf>
    <xf numFmtId="177" fontId="264" fillId="39" borderId="26" xfId="0" applyNumberFormat="1" applyFont="1" applyFill="1" applyBorder="1" applyAlignment="1" applyProtection="1">
      <alignment horizontal="center" vertical="center"/>
    </xf>
    <xf numFmtId="177" fontId="130" fillId="49" borderId="45" xfId="0" applyNumberFormat="1" applyFont="1" applyFill="1" applyBorder="1" applyAlignment="1" applyProtection="1">
      <alignment horizontal="center" vertical="center"/>
    </xf>
    <xf numFmtId="179" fontId="130" fillId="49" borderId="15" xfId="0" applyNumberFormat="1" applyFont="1" applyFill="1" applyBorder="1" applyAlignment="1" applyProtection="1">
      <alignment horizontal="center" vertical="center"/>
      <protection locked="0"/>
    </xf>
    <xf numFmtId="177" fontId="130" fillId="49" borderId="26" xfId="0" applyNumberFormat="1" applyFont="1" applyFill="1" applyBorder="1" applyAlignment="1" applyProtection="1">
      <alignment horizontal="center" vertical="center"/>
    </xf>
    <xf numFmtId="0" fontId="111" fillId="24" borderId="14" xfId="0" applyFont="1" applyFill="1" applyBorder="1" applyAlignment="1">
      <alignment horizontal="center" vertical="center" wrapText="1"/>
    </xf>
    <xf numFmtId="0" fontId="30" fillId="24" borderId="13" xfId="0" applyFont="1" applyFill="1" applyBorder="1" applyAlignment="1">
      <alignment horizontal="center" vertical="center" wrapText="1" shrinkToFit="1"/>
    </xf>
    <xf numFmtId="177" fontId="33" fillId="0" borderId="297" xfId="0" applyNumberFormat="1" applyFont="1" applyFill="1" applyBorder="1" applyAlignment="1" applyProtection="1">
      <alignment horizontal="center" vertical="center"/>
    </xf>
    <xf numFmtId="179" fontId="33" fillId="0" borderId="297" xfId="0" applyNumberFormat="1" applyFont="1" applyFill="1" applyBorder="1" applyAlignment="1" applyProtection="1">
      <alignment horizontal="center" vertical="center"/>
    </xf>
    <xf numFmtId="179" fontId="33" fillId="0" borderId="298" xfId="0" applyNumberFormat="1" applyFont="1" applyFill="1" applyBorder="1" applyAlignment="1" applyProtection="1">
      <alignment horizontal="center" vertical="center"/>
    </xf>
    <xf numFmtId="179" fontId="33" fillId="0" borderId="296" xfId="0" applyNumberFormat="1" applyFont="1" applyFill="1" applyBorder="1" applyAlignment="1" applyProtection="1">
      <alignment horizontal="center" vertical="center"/>
    </xf>
    <xf numFmtId="0" fontId="20" fillId="28" borderId="297" xfId="0" applyFont="1" applyFill="1" applyBorder="1" applyAlignment="1">
      <alignment horizontal="center" vertical="center" shrinkToFit="1"/>
    </xf>
    <xf numFmtId="0" fontId="143" fillId="39" borderId="10" xfId="0" applyFont="1" applyFill="1" applyBorder="1" applyAlignment="1" applyProtection="1">
      <alignment horizontal="center" vertical="center"/>
      <protection locked="0"/>
    </xf>
    <xf numFmtId="0" fontId="224" fillId="0" borderId="0" xfId="0" applyFont="1" applyFill="1" applyAlignment="1">
      <alignment vertical="center"/>
    </xf>
    <xf numFmtId="179" fontId="130" fillId="0" borderId="10" xfId="0" applyNumberFormat="1" applyFont="1" applyFill="1" applyBorder="1" applyAlignment="1" applyProtection="1">
      <alignment horizontal="center" vertical="center"/>
    </xf>
    <xf numFmtId="0" fontId="260" fillId="39" borderId="10" xfId="0" applyFont="1" applyFill="1" applyBorder="1" applyAlignment="1" applyProtection="1">
      <alignment horizontal="center" vertical="center"/>
      <protection locked="0"/>
    </xf>
    <xf numFmtId="0" fontId="163" fillId="0" borderId="0" xfId="0" applyFont="1" applyAlignment="1">
      <alignment vertical="center"/>
    </xf>
    <xf numFmtId="0" fontId="0" fillId="0" borderId="0" xfId="0" applyFill="1" applyBorder="1" applyAlignment="1"/>
    <xf numFmtId="0" fontId="0" fillId="0" borderId="0" xfId="0" applyFont="1" applyFill="1" applyBorder="1" applyAlignment="1">
      <alignment horizontal="left" vertical="center" shrinkToFit="1"/>
    </xf>
    <xf numFmtId="0" fontId="0" fillId="0" borderId="0" xfId="0"/>
    <xf numFmtId="0" fontId="0" fillId="0" borderId="0" xfId="0"/>
    <xf numFmtId="0" fontId="20" fillId="0" borderId="110" xfId="0" applyFont="1" applyBorder="1" applyAlignment="1">
      <alignment horizontal="left" vertical="center"/>
    </xf>
    <xf numFmtId="0" fontId="0" fillId="0" borderId="0" xfId="0" applyFill="1" applyBorder="1"/>
    <xf numFmtId="0" fontId="0" fillId="0" borderId="0" xfId="0" applyFont="1" applyFill="1" applyBorder="1"/>
    <xf numFmtId="0" fontId="27" fillId="0" borderId="0" xfId="0" applyFont="1" applyFill="1" applyBorder="1"/>
    <xf numFmtId="0" fontId="82" fillId="0" borderId="0" xfId="0" applyFont="1" applyBorder="1" applyAlignment="1"/>
    <xf numFmtId="49" fontId="155" fillId="0" borderId="301" xfId="0" applyNumberFormat="1" applyFont="1" applyFill="1" applyBorder="1" applyAlignment="1">
      <alignment vertical="center"/>
    </xf>
    <xf numFmtId="0" fontId="21" fillId="0" borderId="0" xfId="0" applyFont="1" applyBorder="1" applyAlignment="1"/>
    <xf numFmtId="0" fontId="21" fillId="0" borderId="0" xfId="0" applyFont="1" applyBorder="1" applyAlignment="1">
      <alignment vertical="center"/>
    </xf>
    <xf numFmtId="0" fontId="0" fillId="0" borderId="0" xfId="0"/>
    <xf numFmtId="181" fontId="0" fillId="0" borderId="0" xfId="0" applyNumberFormat="1" applyBorder="1" applyAlignment="1">
      <alignment horizontal="center" vertical="center"/>
    </xf>
    <xf numFmtId="0" fontId="147" fillId="0" borderId="0" xfId="0" applyFont="1" applyFill="1" applyBorder="1" applyAlignment="1">
      <alignment vertical="center" shrinkToFit="1"/>
    </xf>
    <xf numFmtId="0" fontId="149" fillId="0" borderId="0" xfId="0" applyFont="1" applyFill="1" applyBorder="1" applyAlignment="1">
      <alignment vertical="center" shrinkToFit="1"/>
    </xf>
    <xf numFmtId="0" fontId="156" fillId="0" borderId="0" xfId="0" applyFont="1" applyBorder="1" applyAlignment="1"/>
    <xf numFmtId="0" fontId="156" fillId="0" borderId="0" xfId="0" applyFont="1" applyAlignment="1">
      <alignment vertical="center"/>
    </xf>
    <xf numFmtId="177" fontId="24" fillId="0" borderId="301" xfId="0" applyNumberFormat="1" applyFont="1" applyFill="1" applyBorder="1" applyAlignment="1">
      <alignment vertical="center" wrapText="1"/>
    </xf>
    <xf numFmtId="177" fontId="155" fillId="0" borderId="301" xfId="0" applyNumberFormat="1" applyFont="1" applyFill="1" applyBorder="1" applyAlignment="1">
      <alignment vertical="center"/>
    </xf>
    <xf numFmtId="177" fontId="24" fillId="0" borderId="301" xfId="0" applyNumberFormat="1" applyFont="1" applyFill="1" applyBorder="1" applyAlignment="1">
      <alignment vertical="center"/>
    </xf>
    <xf numFmtId="177" fontId="133" fillId="0" borderId="301" xfId="0" applyNumberFormat="1" applyFont="1" applyFill="1" applyBorder="1" applyAlignment="1">
      <alignment horizontal="right" vertical="center"/>
    </xf>
    <xf numFmtId="0" fontId="98" fillId="0" borderId="0" xfId="0" applyFont="1" applyAlignment="1">
      <alignment vertical="center"/>
    </xf>
    <xf numFmtId="177" fontId="24" fillId="0" borderId="0" xfId="0" applyNumberFormat="1" applyFont="1" applyFill="1" applyBorder="1" applyAlignment="1">
      <alignment vertical="center"/>
    </xf>
    <xf numFmtId="0" fontId="25" fillId="0" borderId="0" xfId="0" applyFont="1" applyAlignment="1"/>
    <xf numFmtId="0" fontId="0" fillId="0" borderId="0" xfId="0" applyAlignment="1">
      <alignment wrapText="1"/>
    </xf>
    <xf numFmtId="0" fontId="83" fillId="0" borderId="0" xfId="0" applyFont="1" applyAlignment="1">
      <alignment vertical="center"/>
    </xf>
    <xf numFmtId="0" fontId="27" fillId="0" borderId="0" xfId="0" applyFont="1" applyAlignment="1">
      <alignment horizontal="left"/>
    </xf>
    <xf numFmtId="0" fontId="24" fillId="0" borderId="303" xfId="0" applyFont="1" applyBorder="1" applyAlignment="1">
      <alignment vertical="center"/>
    </xf>
    <xf numFmtId="0" fontId="24" fillId="0" borderId="301" xfId="0" applyFont="1" applyBorder="1" applyAlignment="1">
      <alignment horizontal="center" vertical="center"/>
    </xf>
    <xf numFmtId="0" fontId="24" fillId="0" borderId="301" xfId="0" applyFont="1" applyBorder="1" applyAlignment="1">
      <alignment horizontal="left" vertical="center"/>
    </xf>
    <xf numFmtId="0" fontId="24" fillId="0" borderId="301" xfId="0" applyFont="1" applyBorder="1"/>
    <xf numFmtId="0" fontId="24" fillId="0" borderId="304" xfId="0" applyFont="1" applyBorder="1"/>
    <xf numFmtId="0" fontId="20" fillId="0" borderId="301" xfId="0" applyFont="1" applyBorder="1"/>
    <xf numFmtId="0" fontId="20" fillId="0" borderId="304" xfId="0" applyFont="1" applyBorder="1"/>
    <xf numFmtId="0" fontId="20" fillId="0" borderId="297" xfId="0" applyFont="1" applyBorder="1"/>
    <xf numFmtId="0" fontId="20" fillId="0" borderId="299" xfId="0" applyFont="1" applyBorder="1"/>
    <xf numFmtId="177" fontId="155" fillId="0" borderId="301" xfId="0" applyNumberFormat="1" applyFont="1" applyFill="1" applyBorder="1" applyAlignment="1">
      <alignment vertical="center" wrapText="1"/>
    </xf>
    <xf numFmtId="0" fontId="27" fillId="0" borderId="303" xfId="0" applyFont="1" applyBorder="1" applyAlignment="1">
      <alignment vertical="center"/>
    </xf>
    <xf numFmtId="0" fontId="155" fillId="0" borderId="0" xfId="0" applyFont="1" applyAlignment="1">
      <alignment vertical="center"/>
    </xf>
    <xf numFmtId="0" fontId="149" fillId="0" borderId="0" xfId="0" applyFont="1" applyAlignment="1">
      <alignment vertical="center"/>
    </xf>
    <xf numFmtId="0" fontId="67" fillId="0" borderId="0" xfId="0" applyFont="1" applyBorder="1" applyAlignment="1"/>
    <xf numFmtId="0" fontId="67" fillId="0" borderId="0" xfId="0" applyFont="1" applyBorder="1" applyAlignment="1">
      <alignment vertical="center"/>
    </xf>
    <xf numFmtId="0" fontId="133" fillId="0" borderId="0" xfId="0" applyFont="1" applyFill="1" applyBorder="1" applyAlignment="1">
      <alignment horizontal="center" vertical="center" shrinkToFit="1"/>
    </xf>
    <xf numFmtId="177" fontId="133" fillId="0" borderId="0" xfId="0" applyNumberFormat="1" applyFont="1" applyFill="1" applyBorder="1" applyAlignment="1">
      <alignment horizontal="right" vertical="center"/>
    </xf>
    <xf numFmtId="0" fontId="173" fillId="0" borderId="0" xfId="0" applyFont="1" applyFill="1" applyBorder="1" applyAlignment="1">
      <alignment vertical="center" shrinkToFit="1"/>
    </xf>
    <xf numFmtId="0" fontId="20" fillId="0" borderId="0" xfId="0" applyFont="1" applyBorder="1" applyAlignment="1">
      <alignment horizontal="left" vertical="center"/>
    </xf>
    <xf numFmtId="0" fontId="98" fillId="0" borderId="0" xfId="0" applyFont="1" applyFill="1" applyBorder="1" applyAlignment="1">
      <alignment vertical="center" shrinkToFit="1"/>
    </xf>
    <xf numFmtId="0" fontId="20" fillId="24" borderId="306" xfId="0" applyFont="1" applyFill="1" applyBorder="1" applyAlignment="1">
      <alignment horizontal="center" wrapText="1"/>
    </xf>
    <xf numFmtId="0" fontId="20" fillId="24" borderId="297" xfId="0" applyFont="1" applyFill="1" applyBorder="1" applyAlignment="1">
      <alignment horizontal="center" wrapText="1"/>
    </xf>
    <xf numFmtId="0" fontId="20" fillId="24" borderId="296" xfId="0" applyFont="1" applyFill="1" applyBorder="1" applyAlignment="1">
      <alignment horizontal="center" wrapText="1"/>
    </xf>
    <xf numFmtId="0" fontId="20" fillId="24" borderId="24" xfId="0" applyFont="1" applyFill="1" applyBorder="1" applyAlignment="1">
      <alignment horizontal="center" wrapText="1"/>
    </xf>
    <xf numFmtId="0" fontId="20" fillId="24" borderId="120" xfId="0" applyFont="1" applyFill="1" applyBorder="1" applyAlignment="1">
      <alignment horizontal="center" wrapText="1"/>
    </xf>
    <xf numFmtId="0" fontId="20" fillId="24" borderId="112" xfId="0" applyFont="1" applyFill="1" applyBorder="1" applyAlignment="1">
      <alignment horizontal="center" wrapText="1"/>
    </xf>
    <xf numFmtId="0" fontId="20" fillId="24" borderId="147" xfId="0" applyFont="1" applyFill="1" applyBorder="1" applyAlignment="1">
      <alignment horizontal="center" vertical="center" shrinkToFit="1"/>
    </xf>
    <xf numFmtId="0" fontId="20" fillId="24" borderId="299" xfId="0" applyFont="1" applyFill="1" applyBorder="1" applyAlignment="1">
      <alignment horizontal="center" wrapText="1"/>
    </xf>
    <xf numFmtId="0" fontId="20" fillId="24" borderId="38" xfId="0" applyFont="1" applyFill="1" applyBorder="1" applyAlignment="1">
      <alignment horizontal="center" wrapText="1"/>
    </xf>
    <xf numFmtId="0" fontId="20" fillId="24" borderId="121" xfId="0" applyFont="1" applyFill="1" applyBorder="1" applyAlignment="1">
      <alignment horizontal="center" vertical="center" shrinkToFit="1"/>
    </xf>
    <xf numFmtId="0" fontId="0" fillId="0" borderId="0" xfId="0" applyAlignment="1"/>
    <xf numFmtId="0" fontId="21" fillId="32" borderId="313" xfId="0" applyFont="1" applyFill="1" applyBorder="1" applyAlignment="1">
      <alignment horizontal="center" vertical="center"/>
    </xf>
    <xf numFmtId="0" fontId="0" fillId="0" borderId="68" xfId="0" applyFont="1" applyFill="1" applyBorder="1" applyAlignment="1">
      <alignment horizontal="center" vertical="center"/>
    </xf>
    <xf numFmtId="179" fontId="24" fillId="0" borderId="327" xfId="0" applyNumberFormat="1" applyFont="1" applyFill="1" applyBorder="1" applyAlignment="1">
      <alignment horizontal="center" vertical="center"/>
    </xf>
    <xf numFmtId="179" fontId="24" fillId="0" borderId="318" xfId="0" applyNumberFormat="1" applyFont="1" applyFill="1" applyBorder="1" applyAlignment="1">
      <alignment horizontal="center" vertical="center"/>
    </xf>
    <xf numFmtId="179" fontId="24" fillId="0" borderId="319" xfId="0" applyNumberFormat="1" applyFont="1" applyFill="1" applyBorder="1" applyAlignment="1">
      <alignment horizontal="center" vertical="center"/>
    </xf>
    <xf numFmtId="179" fontId="139" fillId="50" borderId="101" xfId="0" applyNumberFormat="1" applyFont="1" applyFill="1" applyBorder="1" applyAlignment="1">
      <alignment horizontal="center" vertical="center"/>
    </xf>
    <xf numFmtId="179" fontId="24" fillId="0" borderId="329" xfId="0" applyNumberFormat="1" applyFont="1" applyFill="1" applyBorder="1" applyAlignment="1">
      <alignment horizontal="center" vertical="center"/>
    </xf>
    <xf numFmtId="179" fontId="24" fillId="0" borderId="46" xfId="0" applyNumberFormat="1" applyFont="1" applyFill="1" applyBorder="1" applyAlignment="1">
      <alignment horizontal="center" vertical="center" shrinkToFit="1"/>
    </xf>
    <xf numFmtId="179" fontId="24" fillId="0" borderId="43" xfId="0" applyNumberFormat="1" applyFont="1" applyFill="1" applyBorder="1" applyAlignment="1">
      <alignment horizontal="center" vertical="center" shrinkToFit="1"/>
    </xf>
    <xf numFmtId="179" fontId="24" fillId="0" borderId="13" xfId="0" applyNumberFormat="1" applyFont="1" applyFill="1" applyBorder="1" applyAlignment="1">
      <alignment horizontal="center" vertical="center" shrinkToFit="1"/>
    </xf>
    <xf numFmtId="179" fontId="24" fillId="0" borderId="327" xfId="0" applyNumberFormat="1" applyFont="1" applyFill="1" applyBorder="1" applyAlignment="1">
      <alignment horizontal="center" vertical="center" shrinkToFit="1"/>
    </xf>
    <xf numFmtId="0" fontId="0" fillId="0" borderId="0" xfId="0"/>
    <xf numFmtId="0" fontId="17" fillId="0" borderId="0" xfId="0" applyFont="1" applyAlignment="1">
      <alignment horizontal="center" vertical="center"/>
    </xf>
    <xf numFmtId="0" fontId="17" fillId="0" borderId="0" xfId="0" applyFont="1"/>
    <xf numFmtId="0" fontId="0" fillId="0" borderId="0" xfId="0" applyBorder="1" applyAlignment="1">
      <alignment horizontal="left" vertical="center"/>
    </xf>
    <xf numFmtId="0" fontId="17" fillId="0" borderId="0" xfId="0" applyFont="1" applyBorder="1" applyAlignment="1">
      <alignment horizontal="right" vertical="center"/>
    </xf>
    <xf numFmtId="0" fontId="0" fillId="0" borderId="0" xfId="0" applyBorder="1" applyAlignment="1"/>
    <xf numFmtId="0" fontId="92" fillId="0" borderId="0" xfId="0" applyFont="1" applyBorder="1" applyAlignment="1">
      <alignment vertical="center"/>
    </xf>
    <xf numFmtId="0" fontId="17" fillId="0" borderId="0" xfId="0" applyFont="1" applyBorder="1" applyAlignment="1">
      <alignment vertical="center"/>
    </xf>
    <xf numFmtId="0" fontId="17" fillId="0" borderId="0" xfId="0" applyFont="1" applyAlignment="1">
      <alignment vertical="center"/>
    </xf>
    <xf numFmtId="0" fontId="98" fillId="0" borderId="0" xfId="0" applyFont="1" applyBorder="1" applyAlignment="1">
      <alignment vertical="center"/>
    </xf>
    <xf numFmtId="0" fontId="32" fillId="0" borderId="0" xfId="0" applyFont="1" applyFill="1" applyBorder="1" applyAlignment="1">
      <alignment horizontal="left" vertical="center" shrinkToFit="1"/>
    </xf>
    <xf numFmtId="0" fontId="98" fillId="0" borderId="0" xfId="0" applyFont="1" applyFill="1" applyBorder="1" applyAlignment="1">
      <alignment horizontal="left" vertical="center" shrinkToFit="1"/>
    </xf>
    <xf numFmtId="0" fontId="0" fillId="0" borderId="0" xfId="0" applyFont="1"/>
    <xf numFmtId="0" fontId="20" fillId="0" borderId="47" xfId="0" applyFont="1" applyBorder="1" applyAlignment="1">
      <alignment horizontal="left" vertical="center"/>
    </xf>
    <xf numFmtId="0" fontId="98" fillId="0" borderId="108" xfId="0" applyFont="1" applyFill="1" applyBorder="1" applyAlignment="1">
      <alignment vertical="center" shrinkToFit="1"/>
    </xf>
    <xf numFmtId="0" fontId="98" fillId="0" borderId="108" xfId="0" applyFont="1" applyFill="1" applyBorder="1" applyAlignment="1">
      <alignment horizontal="left" vertical="center" shrinkToFit="1"/>
    </xf>
    <xf numFmtId="0" fontId="98" fillId="0" borderId="109" xfId="0" applyFont="1" applyFill="1" applyBorder="1" applyAlignment="1">
      <alignment horizontal="left" vertical="center" shrinkToFit="1"/>
    </xf>
    <xf numFmtId="0" fontId="20" fillId="0" borderId="51" xfId="0" applyFont="1" applyBorder="1" applyAlignment="1">
      <alignment horizontal="left" vertical="center"/>
    </xf>
    <xf numFmtId="0" fontId="98" fillId="0" borderId="110" xfId="0" applyFont="1" applyFill="1" applyBorder="1" applyAlignment="1">
      <alignment vertical="center" shrinkToFit="1"/>
    </xf>
    <xf numFmtId="0" fontId="98" fillId="0" borderId="110" xfId="0" applyFont="1" applyFill="1" applyBorder="1" applyAlignment="1">
      <alignment horizontal="left" vertical="center" shrinkToFit="1"/>
    </xf>
    <xf numFmtId="0" fontId="98" fillId="0" borderId="111" xfId="0" applyFont="1" applyFill="1" applyBorder="1" applyAlignment="1">
      <alignment horizontal="left" vertical="center" shrinkToFit="1"/>
    </xf>
    <xf numFmtId="0" fontId="79" fillId="0" borderId="0" xfId="0" applyFont="1" applyBorder="1" applyAlignment="1"/>
    <xf numFmtId="0" fontId="20" fillId="24" borderId="333" xfId="0" applyFont="1" applyFill="1" applyBorder="1" applyAlignment="1">
      <alignment horizontal="center" vertical="center" shrinkToFit="1"/>
    </xf>
    <xf numFmtId="0" fontId="20" fillId="24" borderId="66" xfId="0" applyFont="1" applyFill="1" applyBorder="1" applyAlignment="1">
      <alignment horizontal="center" vertical="center" shrinkToFit="1"/>
    </xf>
    <xf numFmtId="0" fontId="20" fillId="24" borderId="330" xfId="0" applyFont="1" applyFill="1" applyBorder="1" applyAlignment="1">
      <alignment horizontal="center" wrapText="1"/>
    </xf>
    <xf numFmtId="0" fontId="20" fillId="24" borderId="17" xfId="0" applyFont="1" applyFill="1" applyBorder="1" applyAlignment="1">
      <alignment horizontal="center" wrapText="1"/>
    </xf>
    <xf numFmtId="0" fontId="20" fillId="24" borderId="331" xfId="0" applyFont="1" applyFill="1" applyBorder="1" applyAlignment="1">
      <alignment horizontal="center" wrapText="1"/>
    </xf>
    <xf numFmtId="0" fontId="20" fillId="24" borderId="28" xfId="0" applyFont="1" applyFill="1" applyBorder="1" applyAlignment="1">
      <alignment horizontal="center" wrapText="1"/>
    </xf>
    <xf numFmtId="0" fontId="20" fillId="24" borderId="307" xfId="0" applyFont="1" applyFill="1" applyBorder="1" applyAlignment="1">
      <alignment horizontal="center" wrapText="1"/>
    </xf>
    <xf numFmtId="0" fontId="20" fillId="24" borderId="103" xfId="0" applyFont="1" applyFill="1" applyBorder="1" applyAlignment="1">
      <alignment horizontal="center" wrapText="1"/>
    </xf>
    <xf numFmtId="0" fontId="0" fillId="0" borderId="112" xfId="0" applyBorder="1"/>
    <xf numFmtId="0" fontId="0" fillId="0" borderId="113" xfId="0" applyBorder="1"/>
    <xf numFmtId="0" fontId="0" fillId="0" borderId="114" xfId="0" applyBorder="1"/>
    <xf numFmtId="0" fontId="0" fillId="0" borderId="115" xfId="0" applyBorder="1"/>
    <xf numFmtId="0" fontId="20" fillId="24" borderId="114" xfId="0" applyFont="1" applyFill="1" applyBorder="1" applyAlignment="1">
      <alignment horizontal="center" wrapText="1"/>
    </xf>
    <xf numFmtId="0" fontId="20" fillId="24" borderId="0" xfId="0" applyFont="1" applyFill="1" applyBorder="1" applyAlignment="1">
      <alignment horizontal="center" wrapText="1"/>
    </xf>
    <xf numFmtId="5" fontId="20" fillId="24" borderId="143" xfId="0" applyNumberFormat="1" applyFont="1" applyFill="1" applyBorder="1" applyAlignment="1">
      <alignment horizontal="center" shrinkToFit="1"/>
    </xf>
    <xf numFmtId="0" fontId="20" fillId="24" borderId="143" xfId="0" applyFont="1" applyFill="1" applyBorder="1" applyAlignment="1">
      <alignment horizontal="center" wrapText="1"/>
    </xf>
    <xf numFmtId="0" fontId="20" fillId="24" borderId="100" xfId="0" applyFont="1" applyFill="1" applyBorder="1" applyAlignment="1">
      <alignment horizontal="center" wrapText="1"/>
    </xf>
    <xf numFmtId="0" fontId="27" fillId="0" borderId="0" xfId="0" applyFont="1" applyAlignment="1">
      <alignment horizontal="left" vertical="center"/>
    </xf>
    <xf numFmtId="0" fontId="27" fillId="0" borderId="0" xfId="0" applyFont="1" applyAlignment="1">
      <alignment horizontal="right" vertical="center"/>
    </xf>
    <xf numFmtId="0" fontId="27" fillId="0" borderId="0" xfId="0" applyFont="1"/>
    <xf numFmtId="0" fontId="27" fillId="0" borderId="0" xfId="0" applyFont="1" applyAlignment="1"/>
    <xf numFmtId="0" fontId="27" fillId="0" borderId="0" xfId="0" applyFont="1" applyAlignment="1">
      <alignment horizontal="center"/>
    </xf>
    <xf numFmtId="0" fontId="19" fillId="0" borderId="0" xfId="0" applyFont="1" applyBorder="1" applyAlignment="1">
      <alignment vertical="center"/>
    </xf>
    <xf numFmtId="0" fontId="27" fillId="0" borderId="0" xfId="0" applyFont="1" applyBorder="1"/>
    <xf numFmtId="0" fontId="27" fillId="0" borderId="0" xfId="0" applyFont="1" applyAlignment="1">
      <alignment vertical="center"/>
    </xf>
    <xf numFmtId="177" fontId="27" fillId="0" borderId="0" xfId="0" applyNumberFormat="1" applyFont="1" applyBorder="1" applyAlignment="1">
      <alignment horizontal="left" wrapText="1"/>
    </xf>
    <xf numFmtId="0" fontId="25" fillId="0" borderId="0" xfId="0" applyFont="1" applyBorder="1" applyAlignment="1">
      <alignment vertical="center"/>
    </xf>
    <xf numFmtId="0" fontId="27" fillId="0" borderId="0" xfId="0" applyFont="1" applyBorder="1" applyAlignment="1">
      <alignment horizontal="center"/>
    </xf>
    <xf numFmtId="0" fontId="27" fillId="0" borderId="0" xfId="0" applyFont="1" applyBorder="1" applyAlignment="1"/>
    <xf numFmtId="0" fontId="27" fillId="0" borderId="0" xfId="0" applyFont="1" applyBorder="1" applyAlignment="1">
      <alignment wrapText="1"/>
    </xf>
    <xf numFmtId="0" fontId="27" fillId="0" borderId="0" xfId="0" applyFont="1" applyBorder="1" applyAlignment="1">
      <alignment vertical="center"/>
    </xf>
    <xf numFmtId="0" fontId="81" fillId="0" borderId="0" xfId="0" applyFont="1" applyAlignment="1">
      <alignment horizontal="left"/>
    </xf>
    <xf numFmtId="0" fontId="84" fillId="0" borderId="0" xfId="0" applyFont="1" applyBorder="1" applyAlignment="1">
      <alignment horizontal="left"/>
    </xf>
    <xf numFmtId="0" fontId="83" fillId="0" borderId="0" xfId="0" applyFont="1" applyBorder="1" applyAlignment="1"/>
    <xf numFmtId="0" fontId="83" fillId="0" borderId="0" xfId="0" applyFont="1" applyAlignment="1"/>
    <xf numFmtId="0" fontId="24" fillId="0" borderId="320" xfId="0" applyFont="1" applyBorder="1" applyAlignment="1">
      <alignment vertical="center"/>
    </xf>
    <xf numFmtId="0" fontId="24" fillId="0" borderId="298" xfId="0" applyFont="1" applyBorder="1" applyAlignment="1">
      <alignment vertical="center"/>
    </xf>
    <xf numFmtId="0" fontId="24" fillId="0" borderId="297" xfId="0" applyFont="1" applyBorder="1" applyAlignment="1">
      <alignment horizontal="center" vertical="center"/>
    </xf>
    <xf numFmtId="0" fontId="24" fillId="0" borderId="297" xfId="0" applyFont="1" applyBorder="1" applyAlignment="1">
      <alignment horizontal="left" vertical="center"/>
    </xf>
    <xf numFmtId="0" fontId="24" fillId="0" borderId="297" xfId="0" applyFont="1" applyBorder="1" applyAlignment="1">
      <alignment vertical="center"/>
    </xf>
    <xf numFmtId="0" fontId="117" fillId="0" borderId="297" xfId="0" applyFont="1" applyBorder="1"/>
    <xf numFmtId="0" fontId="117" fillId="0" borderId="297" xfId="0" applyFont="1" applyBorder="1" applyAlignment="1">
      <alignment horizontal="left" vertical="center"/>
    </xf>
    <xf numFmtId="0" fontId="117" fillId="0" borderId="297" xfId="0" applyFont="1" applyBorder="1" applyAlignment="1">
      <alignment horizontal="center" vertical="center"/>
    </xf>
    <xf numFmtId="0" fontId="24" fillId="0" borderId="297" xfId="0" applyFont="1" applyBorder="1"/>
    <xf numFmtId="0" fontId="24" fillId="0" borderId="299" xfId="0" applyFont="1" applyBorder="1"/>
    <xf numFmtId="0" fontId="24" fillId="0" borderId="213" xfId="0" applyFont="1" applyBorder="1" applyAlignment="1">
      <alignment vertical="center"/>
    </xf>
    <xf numFmtId="0" fontId="24" fillId="0" borderId="0" xfId="0" applyFont="1" applyBorder="1" applyAlignment="1">
      <alignment horizontal="left" vertical="center"/>
    </xf>
    <xf numFmtId="0" fontId="24" fillId="0" borderId="0" xfId="0" applyFont="1" applyBorder="1" applyAlignment="1">
      <alignment horizontal="center" vertical="center"/>
    </xf>
    <xf numFmtId="0" fontId="24" fillId="0" borderId="0" xfId="0" applyFont="1" applyBorder="1"/>
    <xf numFmtId="0" fontId="24" fillId="0" borderId="38" xfId="0" applyFont="1" applyBorder="1"/>
    <xf numFmtId="0" fontId="0" fillId="0" borderId="0" xfId="0" applyBorder="1"/>
    <xf numFmtId="0" fontId="116" fillId="0" borderId="0" xfId="0" applyFont="1" applyFill="1" applyBorder="1" applyAlignment="1">
      <alignment vertical="center" shrinkToFit="1"/>
    </xf>
    <xf numFmtId="0" fontId="0" fillId="0" borderId="0" xfId="0" applyFont="1" applyFill="1"/>
    <xf numFmtId="5" fontId="20" fillId="24" borderId="318" xfId="0" applyNumberFormat="1" applyFont="1" applyFill="1" applyBorder="1" applyAlignment="1">
      <alignment horizontal="center" shrinkToFit="1"/>
    </xf>
    <xf numFmtId="5" fontId="20" fillId="24" borderId="0" xfId="0" applyNumberFormat="1" applyFont="1" applyFill="1" applyBorder="1" applyAlignment="1">
      <alignment horizontal="center" shrinkToFit="1"/>
    </xf>
    <xf numFmtId="0" fontId="156" fillId="0" borderId="0" xfId="0" applyFont="1" applyBorder="1" applyAlignment="1">
      <alignment horizontal="left" vertical="center"/>
    </xf>
    <xf numFmtId="0" fontId="19" fillId="0" borderId="0" xfId="0" applyFont="1" applyAlignment="1"/>
    <xf numFmtId="0" fontId="0" fillId="0" borderId="0" xfId="0" applyFont="1" applyAlignment="1">
      <alignment vertical="center"/>
    </xf>
    <xf numFmtId="0" fontId="85" fillId="0" borderId="0" xfId="0" applyFont="1" applyAlignment="1">
      <alignment vertical="center"/>
    </xf>
    <xf numFmtId="0" fontId="164" fillId="0" borderId="0" xfId="0" applyFont="1" applyAlignment="1">
      <alignment horizontal="left" vertical="center"/>
    </xf>
    <xf numFmtId="177" fontId="222" fillId="53" borderId="24" xfId="0" applyNumberFormat="1" applyFont="1" applyFill="1" applyBorder="1" applyAlignment="1">
      <alignment vertical="center" wrapText="1"/>
    </xf>
    <xf numFmtId="177" fontId="222" fillId="53" borderId="152" xfId="0" applyNumberFormat="1" applyFont="1" applyFill="1" applyBorder="1" applyAlignment="1">
      <alignment vertical="center" wrapText="1"/>
    </xf>
    <xf numFmtId="0" fontId="164" fillId="0" borderId="0" xfId="0" applyFont="1" applyAlignment="1"/>
    <xf numFmtId="0" fontId="164" fillId="0" borderId="0" xfId="0" applyFont="1"/>
    <xf numFmtId="0" fontId="149" fillId="0" borderId="0" xfId="0" applyFont="1" applyFill="1" applyBorder="1" applyAlignment="1">
      <alignment vertical="center"/>
    </xf>
    <xf numFmtId="0" fontId="149" fillId="0" borderId="0" xfId="0" applyFont="1" applyBorder="1" applyAlignment="1">
      <alignment vertical="center"/>
    </xf>
    <xf numFmtId="0" fontId="164" fillId="0" borderId="0" xfId="0" applyFont="1" applyAlignment="1">
      <alignment vertical="center"/>
    </xf>
    <xf numFmtId="179" fontId="156" fillId="0" borderId="0" xfId="0" applyNumberFormat="1" applyFont="1" applyFill="1" applyBorder="1" applyAlignment="1">
      <alignment horizontal="left" vertical="center"/>
    </xf>
    <xf numFmtId="0" fontId="156" fillId="0" borderId="0" xfId="0" applyFont="1" applyAlignment="1">
      <alignment horizontal="left"/>
    </xf>
    <xf numFmtId="0" fontId="156" fillId="0" borderId="0" xfId="0" applyFont="1" applyAlignment="1"/>
    <xf numFmtId="0" fontId="19" fillId="0" borderId="47" xfId="0" applyFont="1" applyBorder="1" applyAlignment="1">
      <alignment horizontal="left" vertical="center"/>
    </xf>
    <xf numFmtId="0" fontId="19" fillId="0" borderId="51" xfId="0" applyFont="1" applyBorder="1" applyAlignment="1">
      <alignment horizontal="left" vertical="center"/>
    </xf>
    <xf numFmtId="0" fontId="33" fillId="0" borderId="0" xfId="0" applyFont="1" applyFill="1" applyBorder="1" applyAlignment="1">
      <alignment horizontal="center" vertical="center"/>
    </xf>
    <xf numFmtId="0" fontId="19" fillId="0" borderId="0" xfId="0" applyFont="1" applyBorder="1" applyAlignment="1">
      <alignment horizontal="center" vertical="center"/>
    </xf>
    <xf numFmtId="0" fontId="0" fillId="0" borderId="0" xfId="0" applyBorder="1" applyAlignment="1">
      <alignment horizontal="center" vertical="center"/>
    </xf>
    <xf numFmtId="0" fontId="0" fillId="0" borderId="0" xfId="0" applyAlignment="1">
      <alignment vertical="center"/>
    </xf>
    <xf numFmtId="0" fontId="24" fillId="0" borderId="0" xfId="0" applyFont="1" applyFill="1" applyBorder="1" applyAlignment="1">
      <alignment vertical="center" shrinkToFit="1"/>
    </xf>
    <xf numFmtId="0" fontId="20" fillId="0" borderId="0" xfId="0" applyFont="1" applyFill="1" applyBorder="1" applyAlignment="1">
      <alignment horizontal="center" vertical="center"/>
    </xf>
    <xf numFmtId="0" fontId="21" fillId="0" borderId="0" xfId="0" applyFont="1" applyFill="1" applyBorder="1" applyAlignment="1">
      <alignment horizontal="center" vertical="center" wrapText="1"/>
    </xf>
    <xf numFmtId="0" fontId="21" fillId="0" borderId="0" xfId="0" applyFont="1" applyFill="1" applyBorder="1" applyAlignment="1">
      <alignment horizontal="center" vertical="center"/>
    </xf>
    <xf numFmtId="0" fontId="32" fillId="0" borderId="340" xfId="0" applyFont="1" applyFill="1" applyBorder="1" applyAlignment="1">
      <alignment horizontal="center" vertical="center"/>
    </xf>
    <xf numFmtId="0" fontId="0" fillId="0" borderId="340" xfId="0" applyBorder="1" applyAlignment="1">
      <alignment horizontal="center" vertical="center"/>
    </xf>
    <xf numFmtId="0" fontId="177" fillId="0" borderId="0" xfId="0" applyFont="1" applyFill="1" applyBorder="1" applyAlignment="1" applyProtection="1">
      <alignment horizontal="left" vertical="center" shrinkToFit="1"/>
      <protection locked="0"/>
    </xf>
    <xf numFmtId="0" fontId="133" fillId="0" borderId="0" xfId="0" applyFont="1" applyFill="1" applyAlignment="1">
      <alignment vertical="center"/>
    </xf>
    <xf numFmtId="0" fontId="269" fillId="0" borderId="0" xfId="0" applyFont="1" applyFill="1" applyAlignment="1">
      <alignment horizontal="left" vertical="center"/>
    </xf>
    <xf numFmtId="0" fontId="24" fillId="0" borderId="340" xfId="0" applyFont="1" applyBorder="1" applyAlignment="1">
      <alignment horizontal="left" vertical="center"/>
    </xf>
    <xf numFmtId="0" fontId="24" fillId="0" borderId="340" xfId="0" applyFont="1" applyBorder="1" applyAlignment="1">
      <alignment horizontal="center" vertical="center"/>
    </xf>
    <xf numFmtId="0" fontId="24" fillId="0" borderId="340" xfId="0" applyFont="1" applyBorder="1" applyAlignment="1">
      <alignment vertical="center"/>
    </xf>
    <xf numFmtId="0" fontId="117" fillId="0" borderId="340" xfId="0" applyFont="1" applyBorder="1" applyAlignment="1">
      <alignment horizontal="left" vertical="center"/>
    </xf>
    <xf numFmtId="0" fontId="117" fillId="0" borderId="340" xfId="0" applyFont="1" applyBorder="1" applyAlignment="1">
      <alignment horizontal="center" vertical="center"/>
    </xf>
    <xf numFmtId="0" fontId="24" fillId="0" borderId="340" xfId="0" applyFont="1" applyBorder="1"/>
    <xf numFmtId="0" fontId="24" fillId="0" borderId="341" xfId="0" applyFont="1" applyBorder="1"/>
    <xf numFmtId="0" fontId="0" fillId="0" borderId="0" xfId="0"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center" vertical="center"/>
    </xf>
    <xf numFmtId="0" fontId="20" fillId="36" borderId="322" xfId="0" applyFont="1" applyFill="1" applyBorder="1" applyAlignment="1">
      <alignment horizontal="center" vertical="center" shrinkToFit="1"/>
    </xf>
    <xf numFmtId="0" fontId="20" fillId="36" borderId="77" xfId="0" applyFont="1" applyFill="1" applyBorder="1" applyAlignment="1">
      <alignment horizontal="center" vertical="center" shrinkToFit="1"/>
    </xf>
    <xf numFmtId="0" fontId="20" fillId="36" borderId="335" xfId="0" applyFont="1" applyFill="1" applyBorder="1" applyAlignment="1">
      <alignment horizontal="center" vertical="center" shrinkToFit="1"/>
    </xf>
    <xf numFmtId="0" fontId="20" fillId="36" borderId="28" xfId="0" applyFont="1" applyFill="1" applyBorder="1" applyAlignment="1">
      <alignment horizontal="center" vertical="center" shrinkToFit="1"/>
    </xf>
    <xf numFmtId="179" fontId="164" fillId="0" borderId="0" xfId="0" applyNumberFormat="1" applyFont="1" applyFill="1" applyBorder="1" applyAlignment="1">
      <alignment horizontal="left" vertical="center"/>
    </xf>
    <xf numFmtId="0" fontId="155" fillId="0" borderId="0" xfId="0" applyFont="1" applyBorder="1" applyAlignment="1">
      <alignment vertical="center"/>
    </xf>
    <xf numFmtId="177" fontId="221" fillId="53" borderId="24" xfId="0" applyNumberFormat="1" applyFont="1" applyFill="1" applyBorder="1" applyAlignment="1">
      <alignment vertical="center" wrapText="1"/>
    </xf>
    <xf numFmtId="177" fontId="221" fillId="53" borderId="152" xfId="0" applyNumberFormat="1" applyFont="1" applyFill="1" applyBorder="1" applyAlignment="1">
      <alignment vertical="center" wrapText="1"/>
    </xf>
    <xf numFmtId="0" fontId="272" fillId="0" borderId="0" xfId="0" applyFont="1" applyBorder="1" applyAlignment="1">
      <alignment vertical="center"/>
    </xf>
    <xf numFmtId="0" fontId="21" fillId="32" borderId="342" xfId="0" applyFont="1" applyFill="1" applyBorder="1" applyAlignment="1">
      <alignment horizontal="center" vertical="center"/>
    </xf>
    <xf numFmtId="0" fontId="21" fillId="0" borderId="297" xfId="0" applyFont="1" applyFill="1" applyBorder="1" applyAlignment="1">
      <alignment vertical="center" shrinkToFit="1"/>
    </xf>
    <xf numFmtId="0" fontId="21" fillId="0" borderId="0" xfId="0" applyFont="1" applyFill="1" applyBorder="1" applyAlignment="1">
      <alignment horizontal="left" vertical="center"/>
    </xf>
    <xf numFmtId="0" fontId="19" fillId="0" borderId="0" xfId="0" applyFont="1" applyBorder="1" applyAlignment="1">
      <alignment horizontal="center" vertical="center"/>
    </xf>
    <xf numFmtId="0" fontId="32" fillId="0" borderId="0" xfId="0" applyFont="1" applyFill="1" applyBorder="1" applyAlignment="1">
      <alignment horizontal="center" vertical="center" wrapText="1"/>
    </xf>
    <xf numFmtId="177" fontId="33" fillId="0" borderId="26" xfId="0" applyNumberFormat="1" applyFont="1" applyFill="1" applyBorder="1" applyAlignment="1" applyProtection="1">
      <alignment horizontal="center" vertical="center"/>
    </xf>
    <xf numFmtId="177" fontId="33" fillId="49" borderId="24" xfId="0" applyNumberFormat="1" applyFont="1" applyFill="1" applyBorder="1" applyAlignment="1" applyProtection="1">
      <alignment horizontal="center" vertical="center"/>
      <protection locked="0"/>
    </xf>
    <xf numFmtId="0" fontId="76" fillId="24" borderId="339" xfId="57" applyFont="1" applyFill="1" applyBorder="1" applyAlignment="1">
      <alignment horizontal="left" vertical="center"/>
    </xf>
    <xf numFmtId="0" fontId="55" fillId="24" borderId="318" xfId="57" applyFont="1" applyFill="1" applyBorder="1" applyAlignment="1">
      <alignment horizontal="left" vertical="center"/>
    </xf>
    <xf numFmtId="0" fontId="54" fillId="24" borderId="318" xfId="0" applyFont="1" applyFill="1" applyBorder="1"/>
    <xf numFmtId="0" fontId="54" fillId="24" borderId="319" xfId="0" applyFont="1" applyFill="1" applyBorder="1"/>
    <xf numFmtId="0" fontId="156" fillId="0" borderId="56" xfId="0" applyFont="1" applyBorder="1" applyAlignment="1">
      <alignment vertical="center"/>
    </xf>
    <xf numFmtId="0" fontId="75" fillId="49" borderId="149" xfId="0" applyFont="1" applyFill="1" applyBorder="1" applyAlignment="1">
      <alignment vertical="center" shrinkToFit="1"/>
    </xf>
    <xf numFmtId="0" fontId="75" fillId="49" borderId="33" xfId="0" applyFont="1" applyFill="1" applyBorder="1" applyAlignment="1">
      <alignment vertical="center" shrinkToFit="1"/>
    </xf>
    <xf numFmtId="0" fontId="75" fillId="26" borderId="149" xfId="0" applyFont="1" applyFill="1" applyBorder="1" applyAlignment="1">
      <alignment vertical="center" shrinkToFit="1"/>
    </xf>
    <xf numFmtId="0" fontId="75" fillId="49" borderId="294" xfId="0" applyFont="1" applyFill="1" applyBorder="1" applyAlignment="1">
      <alignment vertical="center" shrinkToFit="1"/>
    </xf>
    <xf numFmtId="0" fontId="75" fillId="49" borderId="103" xfId="0" applyFont="1" applyFill="1" applyBorder="1" applyAlignment="1">
      <alignment vertical="center" shrinkToFit="1"/>
    </xf>
    <xf numFmtId="0" fontId="75" fillId="26" borderId="307" xfId="0" applyFont="1" applyFill="1" applyBorder="1" applyAlignment="1">
      <alignment vertical="center" shrinkToFit="1"/>
    </xf>
    <xf numFmtId="0" fontId="75" fillId="26" borderId="24" xfId="0" applyFont="1" applyFill="1" applyBorder="1" applyAlignment="1">
      <alignment vertical="center" shrinkToFit="1"/>
    </xf>
    <xf numFmtId="0" fontId="75" fillId="26" borderId="348" xfId="0" applyFont="1" applyFill="1" applyBorder="1" applyAlignment="1">
      <alignment vertical="center" shrinkToFit="1"/>
    </xf>
    <xf numFmtId="0" fontId="28" fillId="24" borderId="328" xfId="0" applyFont="1" applyFill="1" applyBorder="1" applyAlignment="1">
      <alignment horizontal="center" vertical="center"/>
    </xf>
    <xf numFmtId="0" fontId="28" fillId="24" borderId="299" xfId="0" applyFont="1" applyFill="1" applyBorder="1" applyAlignment="1">
      <alignment horizontal="center" vertical="center" shrinkToFit="1"/>
    </xf>
    <xf numFmtId="179" fontId="33" fillId="0" borderId="306" xfId="0" applyNumberFormat="1" applyFont="1" applyFill="1" applyBorder="1" applyAlignment="1">
      <alignment horizontal="center" vertical="center" shrinkToFit="1"/>
    </xf>
    <xf numFmtId="179" fontId="33" fillId="0" borderId="297" xfId="0" applyNumberFormat="1" applyFont="1" applyFill="1" applyBorder="1" applyAlignment="1">
      <alignment horizontal="center" vertical="center" shrinkToFit="1"/>
    </xf>
    <xf numFmtId="179" fontId="33" fillId="0" borderId="293" xfId="0" applyNumberFormat="1" applyFont="1" applyFill="1" applyBorder="1" applyAlignment="1">
      <alignment horizontal="center" vertical="center" shrinkToFit="1"/>
    </xf>
    <xf numFmtId="179" fontId="268" fillId="40" borderId="68" xfId="0" applyNumberFormat="1" applyFont="1" applyFill="1" applyBorder="1" applyAlignment="1" applyProtection="1">
      <alignment horizontal="center" vertical="center"/>
      <protection locked="0"/>
    </xf>
    <xf numFmtId="0" fontId="0" fillId="0" borderId="0" xfId="0"/>
    <xf numFmtId="0" fontId="132" fillId="0" borderId="345" xfId="0" applyFont="1" applyBorder="1" applyAlignment="1"/>
    <xf numFmtId="0" fontId="20" fillId="0" borderId="0" xfId="0" applyFont="1" applyBorder="1" applyAlignment="1">
      <alignment horizontal="left" vertical="center"/>
    </xf>
    <xf numFmtId="179" fontId="24" fillId="0" borderId="0" xfId="0" applyNumberFormat="1" applyFont="1" applyFill="1" applyBorder="1" applyAlignment="1">
      <alignment horizontal="left"/>
    </xf>
    <xf numFmtId="0" fontId="0" fillId="0" borderId="0" xfId="0" applyFont="1" applyFill="1" applyAlignment="1">
      <alignment horizontal="left" vertical="center"/>
    </xf>
    <xf numFmtId="0" fontId="17" fillId="0" borderId="0" xfId="0" applyFont="1" applyAlignment="1">
      <alignment vertical="center"/>
    </xf>
    <xf numFmtId="0" fontId="131" fillId="0" borderId="0" xfId="0" applyFont="1" applyFill="1" applyAlignment="1">
      <alignment vertical="center"/>
    </xf>
    <xf numFmtId="0" fontId="131" fillId="0" borderId="0" xfId="0" applyFont="1" applyAlignment="1">
      <alignment vertical="center"/>
    </xf>
    <xf numFmtId="0" fontId="0" fillId="0" borderId="0" xfId="0" applyFont="1" applyAlignment="1">
      <alignment vertical="center"/>
    </xf>
    <xf numFmtId="0" fontId="25" fillId="0" borderId="0" xfId="0" applyFont="1" applyFill="1" applyAlignment="1">
      <alignment vertical="center"/>
    </xf>
    <xf numFmtId="0" fontId="21" fillId="24" borderId="298" xfId="0" applyFont="1" applyFill="1" applyBorder="1" applyAlignment="1">
      <alignment horizontal="center" vertical="center" shrinkToFit="1"/>
    </xf>
    <xf numFmtId="177" fontId="33" fillId="0" borderId="353" xfId="0" applyNumberFormat="1" applyFont="1" applyFill="1" applyBorder="1" applyAlignment="1">
      <alignment horizontal="center" vertical="center"/>
    </xf>
    <xf numFmtId="0" fontId="32" fillId="24" borderId="358" xfId="0" applyFont="1" applyFill="1" applyBorder="1" applyAlignment="1">
      <alignment horizontal="center" vertical="center" wrapText="1"/>
    </xf>
    <xf numFmtId="0" fontId="133" fillId="0" borderId="0" xfId="0" applyFont="1" applyFill="1" applyBorder="1" applyAlignment="1">
      <alignment vertical="center" shrinkToFit="1"/>
    </xf>
    <xf numFmtId="177" fontId="97" fillId="0" borderId="353" xfId="0" applyNumberFormat="1" applyFont="1" applyFill="1" applyBorder="1" applyAlignment="1">
      <alignment horizontal="center" vertical="center"/>
    </xf>
    <xf numFmtId="177" fontId="187" fillId="0" borderId="353" xfId="0" applyNumberFormat="1" applyFont="1" applyFill="1" applyBorder="1" applyAlignment="1">
      <alignment horizontal="center" vertical="center"/>
    </xf>
    <xf numFmtId="0" fontId="20" fillId="51" borderId="360" xfId="0" applyFont="1" applyFill="1" applyBorder="1" applyAlignment="1" applyProtection="1">
      <alignment horizontal="center" vertical="center" shrinkToFit="1"/>
      <protection locked="0"/>
    </xf>
    <xf numFmtId="0" fontId="262" fillId="0" borderId="0" xfId="0" applyFont="1" applyFill="1" applyBorder="1" applyAlignment="1">
      <alignment vertical="center"/>
    </xf>
    <xf numFmtId="0" fontId="262" fillId="0" borderId="0" xfId="0" applyFont="1" applyFill="1" applyBorder="1" applyAlignment="1">
      <alignment vertical="center" wrapText="1"/>
    </xf>
    <xf numFmtId="0" fontId="92" fillId="0" borderId="0" xfId="0" applyFont="1" applyFill="1" applyBorder="1" applyAlignment="1">
      <alignment vertical="center" wrapText="1"/>
    </xf>
    <xf numFmtId="0" fontId="19" fillId="0" borderId="0" xfId="0" applyFont="1" applyFill="1"/>
    <xf numFmtId="0" fontId="19" fillId="0" borderId="0" xfId="0" applyFont="1" applyBorder="1" applyAlignment="1">
      <alignment horizontal="center" vertical="center"/>
    </xf>
    <xf numFmtId="0" fontId="0" fillId="0" borderId="0" xfId="0"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20" fillId="36" borderId="28" xfId="0" applyFont="1" applyFill="1" applyBorder="1" applyAlignment="1">
      <alignment horizontal="center" vertical="center" shrinkToFit="1"/>
    </xf>
    <xf numFmtId="0" fontId="20" fillId="36" borderId="77"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0" fontId="20" fillId="36" borderId="300" xfId="0" applyFont="1" applyFill="1" applyBorder="1" applyAlignment="1">
      <alignment horizontal="center" vertical="center" shrinkToFit="1"/>
    </xf>
    <xf numFmtId="0" fontId="20" fillId="36" borderId="302" xfId="0" applyFont="1" applyFill="1" applyBorder="1" applyAlignment="1">
      <alignment horizontal="center" vertical="center" shrinkToFit="1"/>
    </xf>
    <xf numFmtId="0" fontId="20" fillId="0" borderId="0" xfId="0" applyFont="1" applyFill="1" applyBorder="1" applyAlignment="1">
      <alignment vertical="center" shrinkToFit="1"/>
    </xf>
    <xf numFmtId="0" fontId="20" fillId="0" borderId="48" xfId="0" applyFont="1" applyBorder="1" applyAlignment="1">
      <alignment horizontal="left" vertical="center"/>
    </xf>
    <xf numFmtId="0" fontId="33" fillId="0" borderId="363" xfId="0" applyFont="1" applyFill="1" applyBorder="1" applyAlignment="1" applyProtection="1">
      <alignment horizontal="center" vertical="center" shrinkToFit="1"/>
      <protection locked="0"/>
    </xf>
    <xf numFmtId="177" fontId="187" fillId="0" borderId="363" xfId="0" applyNumberFormat="1" applyFont="1" applyFill="1" applyBorder="1" applyAlignment="1">
      <alignment horizontal="center" vertical="center"/>
    </xf>
    <xf numFmtId="177" fontId="97" fillId="0" borderId="363" xfId="0" applyNumberFormat="1" applyFont="1" applyFill="1" applyBorder="1" applyAlignment="1">
      <alignment horizontal="center" vertical="center"/>
    </xf>
    <xf numFmtId="177" fontId="33" fillId="0" borderId="363" xfId="0" applyNumberFormat="1" applyFont="1" applyFill="1" applyBorder="1" applyAlignment="1">
      <alignment horizontal="center" vertical="center"/>
    </xf>
    <xf numFmtId="178" fontId="274" fillId="77" borderId="347" xfId="0" applyNumberFormat="1" applyFont="1" applyFill="1" applyBorder="1" applyAlignment="1" applyProtection="1">
      <alignment horizontal="center" vertical="center"/>
    </xf>
    <xf numFmtId="0" fontId="0" fillId="0" borderId="108" xfId="0" applyFill="1" applyBorder="1"/>
    <xf numFmtId="0" fontId="0" fillId="0" borderId="123" xfId="0" applyFill="1" applyBorder="1"/>
    <xf numFmtId="0" fontId="0" fillId="0" borderId="108" xfId="0" applyBorder="1"/>
    <xf numFmtId="0" fontId="0" fillId="0" borderId="123" xfId="0" applyBorder="1"/>
    <xf numFmtId="0" fontId="72" fillId="0" borderId="108" xfId="0" applyFont="1" applyBorder="1"/>
    <xf numFmtId="0" fontId="72" fillId="0" borderId="123" xfId="0" applyFont="1" applyBorder="1"/>
    <xf numFmtId="0" fontId="0" fillId="0" borderId="375" xfId="0" applyFill="1" applyBorder="1"/>
    <xf numFmtId="179" fontId="24" fillId="0" borderId="68" xfId="0" applyNumberFormat="1" applyFont="1" applyFill="1" applyBorder="1" applyAlignment="1" applyProtection="1">
      <alignment horizontal="center" vertical="center"/>
    </xf>
    <xf numFmtId="0" fontId="20" fillId="24" borderId="133" xfId="0" applyFont="1" applyFill="1" applyBorder="1" applyAlignment="1">
      <alignment horizontal="center" vertical="center" shrinkToFit="1"/>
    </xf>
    <xf numFmtId="0" fontId="20" fillId="24" borderId="121" xfId="0" applyFont="1" applyFill="1" applyBorder="1" applyAlignment="1">
      <alignment horizontal="center" vertical="center" shrinkToFit="1"/>
    </xf>
    <xf numFmtId="0" fontId="20" fillId="24" borderId="78" xfId="0" applyFont="1" applyFill="1" applyBorder="1" applyAlignment="1">
      <alignment horizontal="center" vertical="center" shrinkToFit="1"/>
    </xf>
    <xf numFmtId="0" fontId="20" fillId="24" borderId="28" xfId="0" applyFont="1" applyFill="1" applyBorder="1" applyAlignment="1">
      <alignment horizontal="center" wrapText="1"/>
    </xf>
    <xf numFmtId="0" fontId="20" fillId="24" borderId="24" xfId="0" applyFont="1" applyFill="1" applyBorder="1" applyAlignment="1">
      <alignment horizontal="center" wrapText="1"/>
    </xf>
    <xf numFmtId="0" fontId="20" fillId="24" borderId="138" xfId="0" applyFont="1" applyFill="1" applyBorder="1" applyAlignment="1">
      <alignment horizontal="center" wrapText="1"/>
    </xf>
    <xf numFmtId="0" fontId="20" fillId="24" borderId="103" xfId="0" applyFont="1" applyFill="1" applyBorder="1" applyAlignment="1">
      <alignment horizontal="center" wrapText="1"/>
    </xf>
    <xf numFmtId="0" fontId="20" fillId="24" borderId="120" xfId="0" applyFont="1" applyFill="1" applyBorder="1" applyAlignment="1">
      <alignment horizontal="center" wrapText="1"/>
    </xf>
    <xf numFmtId="0" fontId="20" fillId="24" borderId="112" xfId="0" applyFont="1" applyFill="1" applyBorder="1" applyAlignment="1">
      <alignment horizontal="center" wrapText="1"/>
    </xf>
    <xf numFmtId="0" fontId="20" fillId="24" borderId="100" xfId="0" applyFont="1" applyFill="1" applyBorder="1" applyAlignment="1">
      <alignment horizontal="center" wrapText="1"/>
    </xf>
    <xf numFmtId="0" fontId="20" fillId="24" borderId="0" xfId="0" applyFont="1" applyFill="1" applyBorder="1" applyAlignment="1">
      <alignment horizontal="center" wrapText="1"/>
    </xf>
    <xf numFmtId="0" fontId="149" fillId="0" borderId="0" xfId="0" applyFont="1" applyBorder="1" applyAlignment="1">
      <alignment vertical="center"/>
    </xf>
    <xf numFmtId="0" fontId="152" fillId="0" borderId="0" xfId="0" applyFont="1" applyFill="1" applyBorder="1" applyAlignment="1">
      <alignment vertical="center"/>
    </xf>
    <xf numFmtId="0" fontId="24" fillId="0" borderId="0" xfId="0" applyFont="1" applyFill="1" applyBorder="1" applyAlignment="1">
      <alignment vertical="center" shrinkToFit="1"/>
    </xf>
    <xf numFmtId="0" fontId="149" fillId="0" borderId="0" xfId="0" applyFont="1" applyFill="1" applyBorder="1" applyAlignment="1">
      <alignment horizontal="left" vertical="center" shrinkToFit="1"/>
    </xf>
    <xf numFmtId="0" fontId="20" fillId="28" borderId="69" xfId="0" applyFont="1" applyFill="1" applyBorder="1" applyAlignment="1">
      <alignment horizontal="center" vertical="center" shrinkToFit="1"/>
    </xf>
    <xf numFmtId="0" fontId="20" fillId="28" borderId="306" xfId="0" applyFont="1" applyFill="1" applyBorder="1" applyAlignment="1">
      <alignment horizontal="center" vertical="center" shrinkToFit="1"/>
    </xf>
    <xf numFmtId="0" fontId="20" fillId="48" borderId="385" xfId="0" applyFont="1" applyFill="1" applyBorder="1" applyAlignment="1">
      <alignment horizontal="center" vertical="center" shrinkToFit="1"/>
    </xf>
    <xf numFmtId="0" fontId="20" fillId="48" borderId="307" xfId="0" applyFont="1" applyFill="1" applyBorder="1" applyAlignment="1">
      <alignment horizontal="center" vertical="center" shrinkToFit="1"/>
    </xf>
    <xf numFmtId="0" fontId="166" fillId="0" borderId="380" xfId="0" applyFont="1" applyBorder="1" applyAlignment="1">
      <alignment vertical="center"/>
    </xf>
    <xf numFmtId="0" fontId="166" fillId="0" borderId="382" xfId="0" applyFont="1" applyBorder="1" applyAlignment="1">
      <alignment horizontal="center" vertical="center"/>
    </xf>
    <xf numFmtId="0" fontId="166" fillId="0" borderId="382" xfId="0" applyFont="1" applyBorder="1" applyAlignment="1">
      <alignment horizontal="left" vertical="center"/>
    </xf>
    <xf numFmtId="0" fontId="166" fillId="0" borderId="382" xfId="0" applyFont="1" applyBorder="1"/>
    <xf numFmtId="0" fontId="166" fillId="0" borderId="383" xfId="0" applyFont="1" applyBorder="1"/>
    <xf numFmtId="0" fontId="166" fillId="0" borderId="298" xfId="0" applyFont="1" applyBorder="1" applyAlignment="1">
      <alignment vertical="center"/>
    </xf>
    <xf numFmtId="0" fontId="166" fillId="0" borderId="297" xfId="0" applyFont="1" applyBorder="1" applyAlignment="1">
      <alignment horizontal="left" vertical="center"/>
    </xf>
    <xf numFmtId="0" fontId="166" fillId="0" borderId="297" xfId="0" applyFont="1" applyBorder="1" applyAlignment="1">
      <alignment horizontal="center" vertical="center"/>
    </xf>
    <xf numFmtId="0" fontId="166" fillId="0" borderId="297" xfId="0" applyFont="1" applyBorder="1"/>
    <xf numFmtId="0" fontId="166" fillId="0" borderId="299" xfId="0" applyFont="1" applyBorder="1"/>
    <xf numFmtId="0" fontId="21" fillId="32" borderId="379" xfId="0" applyFont="1" applyFill="1" applyBorder="1" applyAlignment="1">
      <alignment horizontal="center" vertical="center"/>
    </xf>
    <xf numFmtId="0" fontId="21" fillId="32" borderId="362" xfId="0" applyFont="1" applyFill="1" applyBorder="1" applyAlignment="1">
      <alignment horizontal="center" vertical="center"/>
    </xf>
    <xf numFmtId="0" fontId="67" fillId="0" borderId="355" xfId="0" applyFont="1" applyFill="1" applyBorder="1" applyAlignment="1">
      <alignment horizontal="center" vertical="center"/>
    </xf>
    <xf numFmtId="0" fontId="0" fillId="0" borderId="0" xfId="0"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20" fillId="47" borderId="69" xfId="0" applyFont="1" applyFill="1" applyBorder="1" applyAlignment="1">
      <alignment horizontal="center" vertical="center" shrinkToFit="1"/>
    </xf>
    <xf numFmtId="0" fontId="20" fillId="47" borderId="384" xfId="0" applyFont="1" applyFill="1" applyBorder="1" applyAlignment="1">
      <alignment horizontal="center" vertical="center" shrinkToFit="1"/>
    </xf>
    <xf numFmtId="0" fontId="20" fillId="28" borderId="138" xfId="0" applyFont="1" applyFill="1" applyBorder="1" applyAlignment="1">
      <alignment horizontal="center" vertical="center" shrinkToFit="1"/>
    </xf>
    <xf numFmtId="0" fontId="20" fillId="28" borderId="296" xfId="0" applyFont="1" applyFill="1" applyBorder="1" applyAlignment="1">
      <alignment horizontal="center" vertical="center" shrinkToFit="1"/>
    </xf>
    <xf numFmtId="0" fontId="20" fillId="47" borderId="306" xfId="0" applyFont="1" applyFill="1" applyBorder="1" applyAlignment="1">
      <alignment horizontal="center" vertical="center" shrinkToFit="1"/>
    </xf>
    <xf numFmtId="0" fontId="20" fillId="47" borderId="296" xfId="0" applyFont="1" applyFill="1" applyBorder="1" applyAlignment="1">
      <alignment horizontal="center" vertical="center" shrinkToFit="1"/>
    </xf>
    <xf numFmtId="0" fontId="20" fillId="0" borderId="0" xfId="0" applyFont="1" applyFill="1" applyBorder="1" applyAlignment="1">
      <alignment horizontal="center" vertical="center" shrinkToFit="1"/>
    </xf>
    <xf numFmtId="0" fontId="20" fillId="48" borderId="28" xfId="0" applyFont="1" applyFill="1" applyBorder="1" applyAlignment="1">
      <alignment horizontal="center" vertical="center" shrinkToFit="1"/>
    </xf>
    <xf numFmtId="0" fontId="20" fillId="48" borderId="77" xfId="0" applyFont="1" applyFill="1" applyBorder="1" applyAlignment="1">
      <alignment horizontal="center" vertical="center" shrinkToFit="1"/>
    </xf>
    <xf numFmtId="0" fontId="20" fillId="48" borderId="73" xfId="0" applyFont="1" applyFill="1" applyBorder="1" applyAlignment="1">
      <alignment horizontal="center" vertical="center" shrinkToFit="1"/>
    </xf>
    <xf numFmtId="0" fontId="20" fillId="48" borderId="98" xfId="0" applyFont="1" applyFill="1" applyBorder="1" applyAlignment="1">
      <alignment horizontal="center" vertical="center" shrinkToFit="1"/>
    </xf>
    <xf numFmtId="0" fontId="20" fillId="0" borderId="0" xfId="0" applyFont="1" applyFill="1" applyBorder="1" applyAlignment="1">
      <alignment vertical="center" shrinkToFit="1"/>
    </xf>
    <xf numFmtId="0" fontId="19" fillId="0" borderId="0" xfId="0" applyFont="1" applyBorder="1" applyAlignment="1">
      <alignment horizontal="center" vertical="center"/>
    </xf>
    <xf numFmtId="0" fontId="24" fillId="51" borderId="360" xfId="0" applyFont="1" applyFill="1" applyBorder="1" applyAlignment="1" applyProtection="1">
      <alignment horizontal="center" vertical="center" shrinkToFit="1"/>
      <protection locked="0"/>
    </xf>
    <xf numFmtId="179" fontId="24" fillId="0" borderId="353" xfId="0" applyNumberFormat="1" applyFont="1" applyFill="1" applyBorder="1" applyAlignment="1">
      <alignment horizontal="center" vertical="center"/>
    </xf>
    <xf numFmtId="179" fontId="24" fillId="0" borderId="43" xfId="0" applyNumberFormat="1" applyFont="1" applyFill="1" applyBorder="1" applyAlignment="1">
      <alignment horizontal="center" vertical="center"/>
    </xf>
    <xf numFmtId="179" fontId="24" fillId="0" borderId="360" xfId="0" applyNumberFormat="1" applyFont="1" applyFill="1" applyBorder="1" applyAlignment="1">
      <alignment horizontal="center" vertical="center"/>
    </xf>
    <xf numFmtId="179" fontId="24" fillId="0" borderId="363" xfId="0" applyNumberFormat="1" applyFont="1" applyFill="1" applyBorder="1" applyAlignment="1">
      <alignment horizontal="center" vertical="center"/>
    </xf>
    <xf numFmtId="0" fontId="72" fillId="0" borderId="328" xfId="0" quotePrefix="1" applyFont="1" applyFill="1" applyBorder="1" applyAlignment="1" applyProtection="1">
      <alignment horizontal="center" vertical="center" shrinkToFit="1"/>
      <protection locked="0"/>
    </xf>
    <xf numFmtId="0" fontId="21" fillId="24" borderId="353" xfId="0" applyFont="1" applyFill="1" applyBorder="1" applyAlignment="1">
      <alignment horizontal="center" vertical="center"/>
    </xf>
    <xf numFmtId="0" fontId="21" fillId="24" borderId="381" xfId="0" applyFont="1" applyFill="1" applyBorder="1" applyAlignment="1">
      <alignment horizontal="center" vertical="center" shrinkToFit="1"/>
    </xf>
    <xf numFmtId="0" fontId="21" fillId="24" borderId="299" xfId="0" applyFont="1" applyFill="1" applyBorder="1" applyAlignment="1">
      <alignment horizontal="center" vertical="center" shrinkToFit="1"/>
    </xf>
    <xf numFmtId="0" fontId="21" fillId="24" borderId="295" xfId="0" applyFont="1" applyFill="1" applyBorder="1" applyAlignment="1">
      <alignment horizontal="center" vertical="center" shrinkToFit="1"/>
    </xf>
    <xf numFmtId="0" fontId="21" fillId="24" borderId="317" xfId="0" applyFont="1" applyFill="1" applyBorder="1" applyAlignment="1">
      <alignment horizontal="center" vertical="center" shrinkToFit="1"/>
    </xf>
    <xf numFmtId="0" fontId="21" fillId="24" borderId="351" xfId="0" applyFont="1" applyFill="1" applyBorder="1" applyAlignment="1">
      <alignment horizontal="center" vertical="center" shrinkToFit="1"/>
    </xf>
    <xf numFmtId="0" fontId="19" fillId="0" borderId="0" xfId="0" applyFont="1" applyBorder="1" applyAlignment="1">
      <alignment horizontal="center" vertical="center"/>
    </xf>
    <xf numFmtId="0" fontId="33" fillId="0" borderId="328" xfId="0" applyFont="1" applyFill="1" applyBorder="1" applyAlignment="1" applyProtection="1">
      <alignment horizontal="center" vertical="center"/>
      <protection locked="0"/>
    </xf>
    <xf numFmtId="177" fontId="33" fillId="0" borderId="318" xfId="0" applyNumberFormat="1" applyFont="1" applyFill="1" applyBorder="1" applyAlignment="1">
      <alignment horizontal="center" vertical="center" wrapText="1"/>
    </xf>
    <xf numFmtId="177" fontId="97" fillId="0" borderId="390" xfId="0" applyNumberFormat="1" applyFont="1" applyFill="1" applyBorder="1" applyAlignment="1">
      <alignment horizontal="center" vertical="center"/>
    </xf>
    <xf numFmtId="177" fontId="97" fillId="0" borderId="349" xfId="0" applyNumberFormat="1" applyFont="1" applyFill="1" applyBorder="1" applyAlignment="1">
      <alignment horizontal="center" vertical="center"/>
    </xf>
    <xf numFmtId="177" fontId="33" fillId="0" borderId="390" xfId="0" applyNumberFormat="1" applyFont="1" applyFill="1" applyBorder="1" applyAlignment="1">
      <alignment horizontal="center" vertical="center"/>
    </xf>
    <xf numFmtId="177" fontId="174" fillId="51" borderId="389" xfId="0" applyNumberFormat="1" applyFont="1" applyFill="1" applyBorder="1" applyAlignment="1" applyProtection="1">
      <alignment horizontal="center" vertical="center"/>
    </xf>
    <xf numFmtId="177" fontId="24" fillId="51" borderId="389" xfId="0" applyNumberFormat="1" applyFont="1" applyFill="1" applyBorder="1" applyAlignment="1" applyProtection="1">
      <alignment horizontal="center" vertical="center"/>
    </xf>
    <xf numFmtId="0" fontId="35" fillId="0" borderId="0" xfId="0" applyFont="1" applyFill="1" applyBorder="1" applyAlignment="1">
      <alignment horizontal="left" vertical="center"/>
    </xf>
    <xf numFmtId="177" fontId="24" fillId="29" borderId="389" xfId="0" applyNumberFormat="1" applyFont="1" applyFill="1" applyBorder="1" applyAlignment="1" applyProtection="1">
      <alignment horizontal="center" vertical="center"/>
    </xf>
    <xf numFmtId="177" fontId="117" fillId="0" borderId="17" xfId="0" applyNumberFormat="1" applyFont="1" applyFill="1" applyBorder="1" applyAlignment="1" applyProtection="1">
      <alignment horizontal="center" vertical="center"/>
      <protection locked="0"/>
    </xf>
    <xf numFmtId="0" fontId="0" fillId="0" borderId="297" xfId="0" applyBorder="1"/>
    <xf numFmtId="0" fontId="0" fillId="0" borderId="0" xfId="0" applyFill="1" applyBorder="1" applyAlignment="1">
      <alignment shrinkToFit="1"/>
    </xf>
    <xf numFmtId="0" fontId="146" fillId="0" borderId="0" xfId="0" applyFont="1" applyFill="1" applyBorder="1" applyAlignment="1">
      <alignment shrinkToFit="1"/>
    </xf>
    <xf numFmtId="0" fontId="139" fillId="0" borderId="0" xfId="0" applyFont="1" applyFill="1" applyBorder="1" applyAlignment="1">
      <alignment vertical="center"/>
    </xf>
    <xf numFmtId="0" fontId="146" fillId="0" borderId="0" xfId="0" applyFont="1" applyFill="1" applyAlignment="1">
      <alignment vertical="center"/>
    </xf>
    <xf numFmtId="178" fontId="276" fillId="77" borderId="392" xfId="0" applyNumberFormat="1" applyFont="1" applyFill="1" applyBorder="1" applyAlignment="1" applyProtection="1">
      <alignment horizontal="center" vertical="center"/>
    </xf>
    <xf numFmtId="179" fontId="276" fillId="77" borderId="343" xfId="0" applyNumberFormat="1" applyFont="1" applyFill="1" applyBorder="1" applyAlignment="1" applyProtection="1">
      <alignment horizontal="center" vertical="center"/>
      <protection locked="0"/>
    </xf>
    <xf numFmtId="0" fontId="134" fillId="0" borderId="0" xfId="0" applyFont="1" applyBorder="1" applyAlignment="1">
      <alignment vertical="center"/>
    </xf>
    <xf numFmtId="0" fontId="21" fillId="24" borderId="395" xfId="0" applyFont="1" applyFill="1" applyBorder="1" applyAlignment="1">
      <alignment horizontal="center" vertical="center" shrinkToFit="1"/>
    </xf>
    <xf numFmtId="0" fontId="21" fillId="24" borderId="393" xfId="0" applyFont="1" applyFill="1" applyBorder="1" applyAlignment="1">
      <alignment horizontal="center" vertical="center" shrinkToFit="1"/>
    </xf>
    <xf numFmtId="0" fontId="138" fillId="0" borderId="0" xfId="0" applyFont="1" applyAlignment="1">
      <alignment vertical="center"/>
    </xf>
    <xf numFmtId="0" fontId="156" fillId="0" borderId="0" xfId="0" applyFont="1"/>
    <xf numFmtId="0" fontId="19" fillId="0" borderId="0" xfId="0" applyFont="1" applyBorder="1" applyAlignment="1">
      <alignment horizontal="center" vertical="center"/>
    </xf>
    <xf numFmtId="0" fontId="19" fillId="0" borderId="0" xfId="0" applyFont="1" applyFill="1" applyBorder="1" applyAlignment="1">
      <alignment horizontal="center" vertical="center" wrapText="1"/>
    </xf>
    <xf numFmtId="0" fontId="0" fillId="0" borderId="0" xfId="0" applyAlignment="1">
      <alignment vertical="center"/>
    </xf>
    <xf numFmtId="0" fontId="19" fillId="0" borderId="0" xfId="0" applyFont="1" applyFill="1" applyBorder="1" applyAlignment="1">
      <alignment horizontal="center" vertical="center" shrinkToFit="1"/>
    </xf>
    <xf numFmtId="0" fontId="19" fillId="0" borderId="0" xfId="0" applyFont="1" applyBorder="1" applyAlignment="1">
      <alignment horizontal="left" vertical="center"/>
    </xf>
    <xf numFmtId="0" fontId="72" fillId="0" borderId="363" xfId="0" applyFont="1" applyFill="1" applyBorder="1" applyAlignment="1" applyProtection="1">
      <alignment horizontal="center" vertical="center" shrinkToFit="1"/>
      <protection locked="0"/>
    </xf>
    <xf numFmtId="0" fontId="19" fillId="51" borderId="317" xfId="0" applyFont="1" applyFill="1" applyBorder="1" applyAlignment="1">
      <alignment horizontal="center" vertical="center" wrapText="1"/>
    </xf>
    <xf numFmtId="0" fontId="19" fillId="51" borderId="298" xfId="0" applyFont="1" applyFill="1" applyBorder="1" applyAlignment="1">
      <alignment horizontal="center" vertical="center" shrinkToFit="1"/>
    </xf>
    <xf numFmtId="0" fontId="19" fillId="51" borderId="328" xfId="0" applyFont="1" applyFill="1" applyBorder="1" applyAlignment="1">
      <alignment horizontal="center" vertical="center"/>
    </xf>
    <xf numFmtId="0" fontId="19" fillId="51" borderId="353" xfId="0" applyFont="1" applyFill="1" applyBorder="1" applyAlignment="1">
      <alignment horizontal="center" vertical="center"/>
    </xf>
    <xf numFmtId="177" fontId="24" fillId="0" borderId="396" xfId="0" applyNumberFormat="1" applyFont="1" applyFill="1" applyBorder="1" applyAlignment="1" applyProtection="1">
      <alignment horizontal="center" vertical="center"/>
    </xf>
    <xf numFmtId="177" fontId="249" fillId="51" borderId="396" xfId="0" applyNumberFormat="1" applyFont="1" applyFill="1" applyBorder="1" applyAlignment="1" applyProtection="1">
      <alignment horizontal="center" vertical="center"/>
    </xf>
    <xf numFmtId="177" fontId="24" fillId="51" borderId="396" xfId="0" applyNumberFormat="1" applyFont="1" applyFill="1" applyBorder="1" applyAlignment="1" applyProtection="1">
      <alignment horizontal="center" vertical="center"/>
    </xf>
    <xf numFmtId="177" fontId="268" fillId="40" borderId="396" xfId="0" applyNumberFormat="1" applyFont="1" applyFill="1" applyBorder="1" applyAlignment="1" applyProtection="1">
      <alignment horizontal="center" vertical="center"/>
    </xf>
    <xf numFmtId="0" fontId="19" fillId="51" borderId="306" xfId="0" applyFont="1" applyFill="1" applyBorder="1" applyAlignment="1">
      <alignment horizontal="center" vertical="center" shrinkToFit="1"/>
    </xf>
    <xf numFmtId="0" fontId="19" fillId="51" borderId="294" xfId="0" applyFont="1" applyFill="1" applyBorder="1" applyAlignment="1">
      <alignment horizontal="center" vertical="center" shrinkToFit="1"/>
    </xf>
    <xf numFmtId="179" fontId="24" fillId="0" borderId="335" xfId="0" applyNumberFormat="1" applyFont="1" applyFill="1" applyBorder="1" applyAlignment="1">
      <alignment horizontal="center" vertical="center" shrinkToFit="1"/>
    </xf>
    <xf numFmtId="179" fontId="24" fillId="0" borderId="388" xfId="0" applyNumberFormat="1" applyFont="1" applyFill="1" applyBorder="1" applyAlignment="1">
      <alignment horizontal="center" vertical="center" shrinkToFit="1"/>
    </xf>
    <xf numFmtId="179" fontId="24" fillId="0" borderId="336" xfId="0" applyNumberFormat="1" applyFont="1" applyFill="1" applyBorder="1" applyAlignment="1">
      <alignment horizontal="center" vertical="center" shrinkToFit="1"/>
    </xf>
    <xf numFmtId="179" fontId="24" fillId="0" borderId="332" xfId="0" applyNumberFormat="1" applyFont="1" applyFill="1" applyBorder="1" applyAlignment="1">
      <alignment horizontal="center" vertical="center" shrinkToFit="1"/>
    </xf>
    <xf numFmtId="179" fontId="24" fillId="0" borderId="395" xfId="0" applyNumberFormat="1" applyFont="1" applyFill="1" applyBorder="1" applyAlignment="1">
      <alignment horizontal="center" vertical="center" shrinkToFit="1"/>
    </xf>
    <xf numFmtId="179" fontId="24" fillId="51" borderId="335" xfId="0" applyNumberFormat="1" applyFont="1" applyFill="1" applyBorder="1" applyAlignment="1">
      <alignment horizontal="center" vertical="center" shrinkToFit="1"/>
    </xf>
    <xf numFmtId="179" fontId="24" fillId="51" borderId="388" xfId="0" applyNumberFormat="1" applyFont="1" applyFill="1" applyBorder="1" applyAlignment="1">
      <alignment horizontal="center" vertical="center" shrinkToFit="1"/>
    </xf>
    <xf numFmtId="179" fontId="24" fillId="51" borderId="336" xfId="0" applyNumberFormat="1" applyFont="1" applyFill="1" applyBorder="1" applyAlignment="1">
      <alignment horizontal="center" vertical="center" shrinkToFit="1"/>
    </xf>
    <xf numFmtId="179" fontId="24" fillId="51" borderId="332" xfId="0" applyNumberFormat="1" applyFont="1" applyFill="1" applyBorder="1" applyAlignment="1">
      <alignment horizontal="center" vertical="center" shrinkToFit="1"/>
    </xf>
    <xf numFmtId="179" fontId="24" fillId="51" borderId="327" xfId="0" applyNumberFormat="1" applyFont="1" applyFill="1" applyBorder="1" applyAlignment="1">
      <alignment horizontal="center" vertical="center" shrinkToFit="1"/>
    </xf>
    <xf numFmtId="179" fontId="268" fillId="40" borderId="335" xfId="0" applyNumberFormat="1" applyFont="1" applyFill="1" applyBorder="1" applyAlignment="1">
      <alignment horizontal="center" vertical="center" shrinkToFit="1"/>
    </xf>
    <xf numFmtId="179" fontId="268" fillId="40" borderId="388" xfId="0" applyNumberFormat="1" applyFont="1" applyFill="1" applyBorder="1" applyAlignment="1">
      <alignment horizontal="center" vertical="center" shrinkToFit="1"/>
    </xf>
    <xf numFmtId="179" fontId="268" fillId="40" borderId="336" xfId="0" applyNumberFormat="1" applyFont="1" applyFill="1" applyBorder="1" applyAlignment="1">
      <alignment horizontal="center" vertical="center" shrinkToFit="1"/>
    </xf>
    <xf numFmtId="179" fontId="268" fillId="40" borderId="327" xfId="0" applyNumberFormat="1" applyFont="1" applyFill="1" applyBorder="1" applyAlignment="1">
      <alignment horizontal="center" vertical="center" shrinkToFit="1"/>
    </xf>
    <xf numFmtId="179" fontId="268" fillId="40" borderId="395" xfId="0" applyNumberFormat="1" applyFont="1" applyFill="1" applyBorder="1" applyAlignment="1">
      <alignment horizontal="center" vertical="center" shrinkToFit="1"/>
    </xf>
    <xf numFmtId="179" fontId="268" fillId="40" borderId="332" xfId="0" applyNumberFormat="1" applyFont="1" applyFill="1" applyBorder="1" applyAlignment="1">
      <alignment horizontal="center" vertical="center" shrinkToFit="1"/>
    </xf>
    <xf numFmtId="0" fontId="19" fillId="38" borderId="295" xfId="0" applyFont="1" applyFill="1" applyBorder="1" applyAlignment="1">
      <alignment horizontal="center" vertical="center" wrapText="1"/>
    </xf>
    <xf numFmtId="0" fontId="20" fillId="53" borderId="363" xfId="0" applyFont="1" applyFill="1" applyBorder="1" applyAlignment="1" applyProtection="1">
      <alignment horizontal="center" vertical="center" shrinkToFit="1"/>
      <protection locked="0"/>
    </xf>
    <xf numFmtId="0" fontId="153" fillId="53" borderId="328" xfId="0" applyFont="1" applyFill="1" applyBorder="1" applyAlignment="1" applyProtection="1">
      <alignment horizontal="center" vertical="center" shrinkToFit="1"/>
      <protection locked="0"/>
    </xf>
    <xf numFmtId="0" fontId="20" fillId="53" borderId="381" xfId="0" applyFont="1" applyFill="1" applyBorder="1" applyAlignment="1" applyProtection="1">
      <alignment horizontal="center" vertical="center" shrinkToFit="1"/>
      <protection locked="0"/>
    </xf>
    <xf numFmtId="0" fontId="153" fillId="53" borderId="325" xfId="0" quotePrefix="1" applyFont="1" applyFill="1" applyBorder="1" applyAlignment="1" applyProtection="1">
      <alignment horizontal="center" vertical="center" shrinkToFit="1"/>
      <protection locked="0"/>
    </xf>
    <xf numFmtId="0" fontId="25" fillId="51" borderId="353" xfId="0" applyFont="1" applyFill="1" applyBorder="1" applyAlignment="1">
      <alignment horizontal="center" vertical="center" shrinkToFit="1"/>
    </xf>
    <xf numFmtId="0" fontId="25" fillId="51" borderId="363" xfId="0" applyFont="1" applyFill="1" applyBorder="1" applyAlignment="1">
      <alignment horizontal="center" vertical="center"/>
    </xf>
    <xf numFmtId="0" fontId="25" fillId="51" borderId="318" xfId="0" applyFont="1" applyFill="1" applyBorder="1" applyAlignment="1">
      <alignment horizontal="center" vertical="center" shrinkToFit="1"/>
    </xf>
    <xf numFmtId="0" fontId="25" fillId="51" borderId="319" xfId="0" applyFont="1" applyFill="1" applyBorder="1" applyAlignment="1">
      <alignment horizontal="center" vertical="center" shrinkToFit="1"/>
    </xf>
    <xf numFmtId="0" fontId="25" fillId="51" borderId="353" xfId="0" applyFont="1" applyFill="1" applyBorder="1" applyAlignment="1">
      <alignment horizontal="center" vertical="center" wrapText="1"/>
    </xf>
    <xf numFmtId="0" fontId="25" fillId="51" borderId="319" xfId="0" applyFont="1" applyFill="1" applyBorder="1" applyAlignment="1">
      <alignment horizontal="center" vertical="center" wrapText="1"/>
    </xf>
    <xf numFmtId="0" fontId="25" fillId="51" borderId="318" xfId="0" applyFont="1" applyFill="1" applyBorder="1" applyAlignment="1">
      <alignment horizontal="center" vertical="center" wrapText="1"/>
    </xf>
    <xf numFmtId="0" fontId="25" fillId="51" borderId="327" xfId="0" applyFont="1" applyFill="1" applyBorder="1" applyAlignment="1">
      <alignment horizontal="center" vertical="center" wrapText="1"/>
    </xf>
    <xf numFmtId="0" fontId="25" fillId="51" borderId="363" xfId="0" applyFont="1" applyFill="1" applyBorder="1" applyAlignment="1">
      <alignment horizontal="center" vertical="center" wrapText="1"/>
    </xf>
    <xf numFmtId="179" fontId="24" fillId="0" borderId="385" xfId="0" applyNumberFormat="1" applyFont="1" applyFill="1" applyBorder="1" applyAlignment="1">
      <alignment horizontal="center" vertical="center"/>
    </xf>
    <xf numFmtId="179" fontId="24" fillId="0" borderId="321" xfId="0" applyNumberFormat="1" applyFont="1" applyFill="1" applyBorder="1" applyAlignment="1">
      <alignment horizontal="center" vertical="center"/>
    </xf>
    <xf numFmtId="179" fontId="24" fillId="0" borderId="336" xfId="0" applyNumberFormat="1" applyFont="1" applyFill="1" applyBorder="1" applyAlignment="1">
      <alignment horizontal="center" vertical="center"/>
    </xf>
    <xf numFmtId="179" fontId="24" fillId="0" borderId="332" xfId="0" applyNumberFormat="1" applyFont="1" applyFill="1" applyBorder="1" applyAlignment="1">
      <alignment horizontal="center" vertical="center"/>
    </xf>
    <xf numFmtId="179" fontId="24" fillId="0" borderId="394" xfId="0" applyNumberFormat="1" applyFont="1" applyFill="1" applyBorder="1" applyAlignment="1">
      <alignment horizontal="center" vertical="center"/>
    </xf>
    <xf numFmtId="179" fontId="24" fillId="0" borderId="381" xfId="0" applyNumberFormat="1" applyFont="1" applyFill="1" applyBorder="1" applyAlignment="1">
      <alignment horizontal="center" vertical="center"/>
    </xf>
    <xf numFmtId="179" fontId="24" fillId="51" borderId="385" xfId="0" applyNumberFormat="1" applyFont="1" applyFill="1" applyBorder="1" applyAlignment="1">
      <alignment horizontal="center" vertical="center"/>
    </xf>
    <xf numFmtId="179" fontId="24" fillId="51" borderId="321" xfId="0" applyNumberFormat="1" applyFont="1" applyFill="1" applyBorder="1" applyAlignment="1">
      <alignment horizontal="center" vertical="center"/>
    </xf>
    <xf numFmtId="179" fontId="24" fillId="51" borderId="336" xfId="0" applyNumberFormat="1" applyFont="1" applyFill="1" applyBorder="1" applyAlignment="1">
      <alignment horizontal="center" vertical="center"/>
    </xf>
    <xf numFmtId="179" fontId="24" fillId="51" borderId="332" xfId="0" applyNumberFormat="1" applyFont="1" applyFill="1" applyBorder="1" applyAlignment="1">
      <alignment horizontal="center" vertical="center"/>
    </xf>
    <xf numFmtId="179" fontId="24" fillId="51" borderId="394" xfId="0" applyNumberFormat="1" applyFont="1" applyFill="1" applyBorder="1" applyAlignment="1">
      <alignment horizontal="center" vertical="center"/>
    </xf>
    <xf numFmtId="179" fontId="24" fillId="51" borderId="381" xfId="0" applyNumberFormat="1" applyFont="1" applyFill="1" applyBorder="1" applyAlignment="1">
      <alignment horizontal="center" vertical="center"/>
    </xf>
    <xf numFmtId="179" fontId="268" fillId="40" borderId="385" xfId="0" applyNumberFormat="1" applyFont="1" applyFill="1" applyBorder="1" applyAlignment="1">
      <alignment horizontal="center" vertical="center"/>
    </xf>
    <xf numFmtId="179" fontId="268" fillId="40" borderId="321" xfId="0" applyNumberFormat="1" applyFont="1" applyFill="1" applyBorder="1" applyAlignment="1">
      <alignment horizontal="center" vertical="center"/>
    </xf>
    <xf numFmtId="179" fontId="268" fillId="40" borderId="336" xfId="0" applyNumberFormat="1" applyFont="1" applyFill="1" applyBorder="1" applyAlignment="1">
      <alignment horizontal="center" vertical="center"/>
    </xf>
    <xf numFmtId="179" fontId="268" fillId="40" borderId="332" xfId="0" applyNumberFormat="1" applyFont="1" applyFill="1" applyBorder="1" applyAlignment="1">
      <alignment horizontal="center" vertical="center"/>
    </xf>
    <xf numFmtId="179" fontId="268" fillId="40" borderId="394" xfId="0" applyNumberFormat="1" applyFont="1" applyFill="1" applyBorder="1" applyAlignment="1">
      <alignment horizontal="center" vertical="center"/>
    </xf>
    <xf numFmtId="179" fontId="268" fillId="40" borderId="381" xfId="0" applyNumberFormat="1" applyFont="1" applyFill="1" applyBorder="1" applyAlignment="1">
      <alignment horizontal="center" vertical="center"/>
    </xf>
    <xf numFmtId="0" fontId="25" fillId="51" borderId="363" xfId="0" applyFont="1" applyFill="1" applyBorder="1" applyAlignment="1">
      <alignment horizontal="center" vertical="center" shrinkToFit="1"/>
    </xf>
    <xf numFmtId="179" fontId="24" fillId="0" borderId="333" xfId="0" applyNumberFormat="1" applyFont="1" applyFill="1" applyBorder="1" applyAlignment="1">
      <alignment horizontal="center" vertical="center"/>
    </xf>
    <xf numFmtId="179" fontId="24" fillId="0" borderId="393" xfId="0" applyNumberFormat="1" applyFont="1" applyFill="1" applyBorder="1" applyAlignment="1">
      <alignment horizontal="center" vertical="center"/>
    </xf>
    <xf numFmtId="179" fontId="24" fillId="0" borderId="395" xfId="0" applyNumberFormat="1" applyFont="1" applyFill="1" applyBorder="1" applyAlignment="1">
      <alignment horizontal="center" vertical="center"/>
    </xf>
    <xf numFmtId="179" fontId="24" fillId="51" borderId="333" xfId="0" applyNumberFormat="1" applyFont="1" applyFill="1" applyBorder="1" applyAlignment="1">
      <alignment horizontal="center" vertical="center"/>
    </xf>
    <xf numFmtId="179" fontId="24" fillId="51" borderId="393" xfId="0" applyNumberFormat="1" applyFont="1" applyFill="1" applyBorder="1" applyAlignment="1">
      <alignment horizontal="center" vertical="center"/>
    </xf>
    <xf numFmtId="179" fontId="24" fillId="51" borderId="395" xfId="0" applyNumberFormat="1" applyFont="1" applyFill="1" applyBorder="1" applyAlignment="1">
      <alignment horizontal="center" vertical="center"/>
    </xf>
    <xf numFmtId="179" fontId="268" fillId="40" borderId="333" xfId="0" applyNumberFormat="1" applyFont="1" applyFill="1" applyBorder="1" applyAlignment="1">
      <alignment horizontal="center" vertical="center"/>
    </xf>
    <xf numFmtId="179" fontId="268" fillId="40" borderId="393" xfId="0" applyNumberFormat="1" applyFont="1" applyFill="1" applyBorder="1" applyAlignment="1">
      <alignment horizontal="center" vertical="center"/>
    </xf>
    <xf numFmtId="179" fontId="268" fillId="40" borderId="395" xfId="0" applyNumberFormat="1" applyFont="1" applyFill="1" applyBorder="1" applyAlignment="1">
      <alignment horizontal="center" vertical="center"/>
    </xf>
    <xf numFmtId="0" fontId="25" fillId="51" borderId="389" xfId="0" applyFont="1" applyFill="1" applyBorder="1" applyAlignment="1">
      <alignment horizontal="center" vertical="center" shrinkToFit="1"/>
    </xf>
    <xf numFmtId="179" fontId="24" fillId="50" borderId="335" xfId="0" applyNumberFormat="1" applyFont="1" applyFill="1" applyBorder="1" applyAlignment="1">
      <alignment horizontal="center" vertical="center"/>
    </xf>
    <xf numFmtId="179" fontId="24" fillId="50" borderId="321" xfId="0" applyNumberFormat="1" applyFont="1" applyFill="1" applyBorder="1" applyAlignment="1">
      <alignment horizontal="center" vertical="center"/>
    </xf>
    <xf numFmtId="179" fontId="153" fillId="53" borderId="335" xfId="0" applyNumberFormat="1" applyFont="1" applyFill="1" applyBorder="1" applyAlignment="1">
      <alignment horizontal="center" vertical="center"/>
    </xf>
    <xf numFmtId="179" fontId="153" fillId="53" borderId="321" xfId="0" applyNumberFormat="1" applyFont="1" applyFill="1" applyBorder="1" applyAlignment="1">
      <alignment horizontal="center" vertical="center"/>
    </xf>
    <xf numFmtId="179" fontId="153" fillId="51" borderId="335" xfId="0" applyNumberFormat="1" applyFont="1" applyFill="1" applyBorder="1" applyAlignment="1">
      <alignment horizontal="center" vertical="center"/>
    </xf>
    <xf numFmtId="179" fontId="153" fillId="51" borderId="321" xfId="0" applyNumberFormat="1" applyFont="1" applyFill="1" applyBorder="1" applyAlignment="1">
      <alignment horizontal="center" vertical="center"/>
    </xf>
    <xf numFmtId="179" fontId="129" fillId="51" borderId="335" xfId="0" applyNumberFormat="1" applyFont="1" applyFill="1" applyBorder="1" applyAlignment="1">
      <alignment horizontal="center" vertical="center"/>
    </xf>
    <xf numFmtId="179" fontId="129" fillId="51" borderId="321" xfId="0" applyNumberFormat="1" applyFont="1" applyFill="1" applyBorder="1" applyAlignment="1">
      <alignment horizontal="center" vertical="center"/>
    </xf>
    <xf numFmtId="179" fontId="130" fillId="0" borderId="335" xfId="0" applyNumberFormat="1" applyFont="1" applyFill="1" applyBorder="1" applyAlignment="1">
      <alignment horizontal="center" vertical="center"/>
    </xf>
    <xf numFmtId="179" fontId="130" fillId="0" borderId="321" xfId="0" applyNumberFormat="1" applyFont="1" applyFill="1" applyBorder="1" applyAlignment="1">
      <alignment horizontal="center" vertical="center"/>
    </xf>
    <xf numFmtId="179" fontId="130" fillId="0" borderId="336" xfId="0" applyNumberFormat="1" applyFont="1" applyFill="1" applyBorder="1" applyAlignment="1">
      <alignment horizontal="center" vertical="center"/>
    </xf>
    <xf numFmtId="179" fontId="24" fillId="0" borderId="335" xfId="0" applyNumberFormat="1" applyFont="1" applyFill="1" applyBorder="1" applyAlignment="1">
      <alignment horizontal="center" vertical="center"/>
    </xf>
    <xf numFmtId="179" fontId="24" fillId="51" borderId="335" xfId="0" applyNumberFormat="1" applyFont="1" applyFill="1" applyBorder="1" applyAlignment="1">
      <alignment horizontal="center" vertical="center"/>
    </xf>
    <xf numFmtId="179" fontId="129" fillId="38" borderId="335" xfId="0" applyNumberFormat="1" applyFont="1" applyFill="1" applyBorder="1" applyAlignment="1">
      <alignment horizontal="center" vertical="center"/>
    </xf>
    <xf numFmtId="179" fontId="129" fillId="38" borderId="321" xfId="0" applyNumberFormat="1" applyFont="1" applyFill="1" applyBorder="1" applyAlignment="1">
      <alignment horizontal="center" vertical="center"/>
    </xf>
    <xf numFmtId="179" fontId="24" fillId="0" borderId="388" xfId="0" applyNumberFormat="1" applyFont="1" applyFill="1" applyBorder="1" applyAlignment="1">
      <alignment horizontal="center" vertical="center"/>
    </xf>
    <xf numFmtId="179" fontId="24" fillId="51" borderId="388" xfId="0" applyNumberFormat="1" applyFont="1" applyFill="1" applyBorder="1" applyAlignment="1">
      <alignment horizontal="center" vertical="center"/>
    </xf>
    <xf numFmtId="179" fontId="268" fillId="40" borderId="335" xfId="0" applyNumberFormat="1" applyFont="1" applyFill="1" applyBorder="1" applyAlignment="1">
      <alignment horizontal="center" vertical="center"/>
    </xf>
    <xf numFmtId="179" fontId="268" fillId="40" borderId="388" xfId="0" applyNumberFormat="1" applyFont="1" applyFill="1" applyBorder="1" applyAlignment="1">
      <alignment horizontal="center" vertical="center"/>
    </xf>
    <xf numFmtId="0" fontId="25" fillId="51" borderId="327" xfId="0" applyFont="1" applyFill="1" applyBorder="1" applyAlignment="1">
      <alignment horizontal="center" vertical="center" shrinkToFit="1"/>
    </xf>
    <xf numFmtId="0" fontId="277" fillId="0" borderId="236" xfId="0" applyFont="1" applyFill="1" applyBorder="1" applyAlignment="1">
      <alignment horizontal="left" vertical="center"/>
    </xf>
    <xf numFmtId="0" fontId="277" fillId="0" borderId="237" xfId="0" applyFont="1" applyBorder="1" applyAlignment="1">
      <alignment vertical="center"/>
    </xf>
    <xf numFmtId="0" fontId="277" fillId="0" borderId="238" xfId="0" applyFont="1" applyBorder="1" applyAlignment="1">
      <alignment horizontal="left" vertical="center"/>
    </xf>
    <xf numFmtId="0" fontId="277" fillId="0" borderId="239" xfId="0" applyFont="1" applyBorder="1" applyAlignment="1">
      <alignment horizontal="left" vertical="center"/>
    </xf>
    <xf numFmtId="0" fontId="277" fillId="0" borderId="56" xfId="0" applyFont="1" applyFill="1" applyBorder="1" applyAlignment="1">
      <alignment horizontal="center" vertical="center"/>
    </xf>
    <xf numFmtId="0" fontId="277" fillId="0" borderId="0" xfId="0" applyFont="1" applyBorder="1" applyAlignment="1">
      <alignment horizontal="left" vertical="center"/>
    </xf>
    <xf numFmtId="0" fontId="277" fillId="0" borderId="38" xfId="0" applyFont="1" applyBorder="1" applyAlignment="1">
      <alignment horizontal="left" vertical="center"/>
    </xf>
    <xf numFmtId="0" fontId="277" fillId="0" borderId="55" xfId="0" applyFont="1" applyBorder="1" applyAlignment="1">
      <alignment horizontal="center"/>
    </xf>
    <xf numFmtId="0" fontId="277" fillId="0" borderId="16" xfId="0" applyFont="1" applyBorder="1" applyAlignment="1">
      <alignment vertical="center"/>
    </xf>
    <xf numFmtId="0" fontId="277" fillId="0" borderId="21" xfId="0" applyFont="1" applyBorder="1" applyAlignment="1">
      <alignment horizontal="left" vertical="center"/>
    </xf>
    <xf numFmtId="0" fontId="277" fillId="0" borderId="23" xfId="0" applyFont="1" applyBorder="1" applyAlignment="1">
      <alignment horizontal="left" vertical="center"/>
    </xf>
    <xf numFmtId="177" fontId="130" fillId="0" borderId="17" xfId="0" applyNumberFormat="1" applyFont="1" applyFill="1" applyBorder="1" applyAlignment="1" applyProtection="1">
      <alignment horizontal="center" vertical="center"/>
      <protection locked="0"/>
    </xf>
    <xf numFmtId="177" fontId="182" fillId="0" borderId="17" xfId="0" applyNumberFormat="1" applyFont="1" applyFill="1" applyBorder="1" applyAlignment="1" applyProtection="1">
      <alignment horizontal="center" vertical="center"/>
      <protection locked="0"/>
    </xf>
    <xf numFmtId="177" fontId="186" fillId="0" borderId="17" xfId="0" applyNumberFormat="1" applyFont="1" applyFill="1" applyBorder="1" applyAlignment="1" applyProtection="1">
      <alignment horizontal="center" vertical="center"/>
      <protection locked="0"/>
    </xf>
    <xf numFmtId="179" fontId="24" fillId="0" borderId="10" xfId="0" applyNumberFormat="1" applyFont="1" applyFill="1" applyBorder="1" applyAlignment="1" applyProtection="1">
      <alignment horizontal="center" vertical="center"/>
    </xf>
    <xf numFmtId="179" fontId="24" fillId="0" borderId="75" xfId="0" applyNumberFormat="1" applyFont="1" applyFill="1" applyBorder="1" applyAlignment="1" applyProtection="1">
      <alignment horizontal="center" vertical="center"/>
    </xf>
    <xf numFmtId="177" fontId="278" fillId="51" borderId="202" xfId="0" applyNumberFormat="1" applyFont="1" applyFill="1" applyBorder="1" applyAlignment="1">
      <alignment horizontal="right" vertical="center"/>
    </xf>
    <xf numFmtId="177" fontId="181" fillId="51" borderId="0" xfId="0" quotePrefix="1" applyNumberFormat="1" applyFont="1" applyFill="1" applyBorder="1" applyAlignment="1">
      <alignment horizontal="center" vertical="center" wrapText="1"/>
    </xf>
    <xf numFmtId="177" fontId="278" fillId="51" borderId="203" xfId="0" applyNumberFormat="1" applyFont="1" applyFill="1" applyBorder="1" applyAlignment="1">
      <alignment horizontal="left" vertical="center"/>
    </xf>
    <xf numFmtId="0" fontId="128" fillId="0" borderId="397" xfId="0" applyFont="1" applyBorder="1" applyAlignment="1">
      <alignment vertical="center"/>
    </xf>
    <xf numFmtId="177" fontId="67" fillId="49" borderId="26" xfId="0" applyNumberFormat="1" applyFont="1" applyFill="1" applyBorder="1" applyAlignment="1" applyProtection="1">
      <alignment horizontal="center" vertical="center"/>
    </xf>
    <xf numFmtId="0" fontId="98" fillId="0" borderId="0" xfId="0" applyFont="1" applyBorder="1" applyAlignment="1">
      <alignment horizontal="left" vertical="center"/>
    </xf>
    <xf numFmtId="179" fontId="20" fillId="51" borderId="353" xfId="0" applyNumberFormat="1" applyFont="1" applyFill="1" applyBorder="1" applyAlignment="1">
      <alignment vertical="center" shrinkToFit="1"/>
    </xf>
    <xf numFmtId="0" fontId="33" fillId="0" borderId="0" xfId="0" applyFont="1" applyAlignment="1">
      <alignment vertical="center"/>
    </xf>
    <xf numFmtId="0" fontId="33" fillId="0" borderId="0" xfId="0" applyFont="1" applyFill="1" applyBorder="1" applyAlignment="1" applyProtection="1">
      <alignment horizontal="left" vertical="center"/>
      <protection locked="0"/>
    </xf>
    <xf numFmtId="0" fontId="28" fillId="0" borderId="0" xfId="0" applyFont="1" applyFill="1" applyBorder="1" applyAlignment="1">
      <alignment horizontal="left" vertical="center"/>
    </xf>
    <xf numFmtId="177" fontId="20" fillId="51" borderId="202" xfId="0" applyNumberFormat="1" applyFont="1" applyFill="1" applyBorder="1" applyAlignment="1">
      <alignment horizontal="right" vertical="center"/>
    </xf>
    <xf numFmtId="177" fontId="20" fillId="51" borderId="203" xfId="0" applyNumberFormat="1" applyFont="1" applyFill="1" applyBorder="1" applyAlignment="1">
      <alignment horizontal="left" vertical="center"/>
    </xf>
    <xf numFmtId="177" fontId="24" fillId="51" borderId="0" xfId="0" quotePrefix="1" applyNumberFormat="1" applyFont="1" applyFill="1" applyBorder="1" applyAlignment="1">
      <alignment horizontal="center" vertical="center" wrapText="1"/>
    </xf>
    <xf numFmtId="49" fontId="24" fillId="51" borderId="77" xfId="0" applyNumberFormat="1" applyFont="1" applyFill="1" applyBorder="1" applyAlignment="1">
      <alignment horizontal="center" vertical="center" shrinkToFit="1"/>
    </xf>
    <xf numFmtId="177" fontId="24" fillId="51" borderId="202" xfId="0" applyNumberFormat="1" applyFont="1" applyFill="1" applyBorder="1" applyAlignment="1">
      <alignment horizontal="right" vertical="center"/>
    </xf>
    <xf numFmtId="177" fontId="24" fillId="51" borderId="203" xfId="0" applyNumberFormat="1" applyFont="1" applyFill="1" applyBorder="1" applyAlignment="1">
      <alignment horizontal="left" vertical="center"/>
    </xf>
    <xf numFmtId="0" fontId="131" fillId="0" borderId="0" xfId="0" applyFont="1" applyAlignment="1">
      <alignment vertical="center"/>
    </xf>
    <xf numFmtId="0" fontId="92" fillId="0" borderId="0" xfId="0" applyFont="1" applyAlignment="1">
      <alignment vertical="center"/>
    </xf>
    <xf numFmtId="179" fontId="163" fillId="49" borderId="24" xfId="0" applyNumberFormat="1" applyFont="1" applyFill="1" applyBorder="1" applyAlignment="1" applyProtection="1">
      <alignment horizontal="center" vertical="center"/>
      <protection locked="0"/>
    </xf>
    <xf numFmtId="179" fontId="163" fillId="0" borderId="24" xfId="0" applyNumberFormat="1" applyFont="1" applyFill="1" applyBorder="1" applyAlignment="1" applyProtection="1">
      <alignment horizontal="center" vertical="center"/>
      <protection locked="0"/>
    </xf>
    <xf numFmtId="179" fontId="24" fillId="0" borderId="206" xfId="0" applyNumberFormat="1" applyFont="1" applyFill="1" applyBorder="1" applyAlignment="1" applyProtection="1">
      <alignment horizontal="center" vertical="center"/>
    </xf>
    <xf numFmtId="0" fontId="173" fillId="0" borderId="0" xfId="0" applyFont="1" applyBorder="1" applyAlignment="1">
      <alignment vertical="center"/>
    </xf>
    <xf numFmtId="0" fontId="20" fillId="24" borderId="24" xfId="0" applyFont="1" applyFill="1" applyBorder="1" applyAlignment="1">
      <alignment horizontal="center" vertical="center" shrinkToFit="1"/>
    </xf>
    <xf numFmtId="0" fontId="20" fillId="24" borderId="318" xfId="0" applyFont="1" applyFill="1" applyBorder="1" applyAlignment="1">
      <alignment horizontal="center" wrapText="1"/>
    </xf>
    <xf numFmtId="0" fontId="20" fillId="24" borderId="400" xfId="0" applyFont="1" applyFill="1" applyBorder="1" applyAlignment="1">
      <alignment horizontal="center" vertical="center" shrinkToFit="1"/>
    </xf>
    <xf numFmtId="5" fontId="20" fillId="24" borderId="26" xfId="0" applyNumberFormat="1" applyFont="1" applyFill="1" applyBorder="1" applyAlignment="1">
      <alignment horizontal="center" shrinkToFit="1"/>
    </xf>
    <xf numFmtId="0" fontId="20" fillId="24" borderId="26" xfId="0" applyFont="1" applyFill="1" applyBorder="1" applyAlignment="1">
      <alignment horizontal="center" wrapText="1"/>
    </xf>
    <xf numFmtId="0" fontId="20" fillId="24" borderId="400" xfId="0" applyFont="1" applyFill="1" applyBorder="1" applyAlignment="1">
      <alignment horizontal="center" wrapText="1"/>
    </xf>
    <xf numFmtId="49" fontId="281" fillId="51" borderId="77" xfId="0" applyNumberFormat="1" applyFont="1" applyFill="1" applyBorder="1" applyAlignment="1">
      <alignment horizontal="center" vertical="center" shrinkToFit="1"/>
    </xf>
    <xf numFmtId="49" fontId="133" fillId="51" borderId="77" xfId="0" applyNumberFormat="1" applyFont="1" applyFill="1" applyBorder="1" applyAlignment="1">
      <alignment horizontal="center" vertical="center" shrinkToFit="1"/>
    </xf>
    <xf numFmtId="0" fontId="19" fillId="0" borderId="0" xfId="0" applyFont="1" applyBorder="1" applyAlignment="1">
      <alignment horizontal="center" vertical="center"/>
    </xf>
    <xf numFmtId="179" fontId="130" fillId="0" borderId="26" xfId="0" applyNumberFormat="1" applyFont="1" applyFill="1" applyBorder="1" applyAlignment="1">
      <alignment horizontal="center" vertical="center"/>
    </xf>
    <xf numFmtId="179" fontId="130" fillId="0" borderId="10" xfId="0" applyNumberFormat="1" applyFont="1" applyFill="1" applyBorder="1" applyAlignment="1">
      <alignment horizontal="center" vertical="center"/>
    </xf>
    <xf numFmtId="179" fontId="130" fillId="0" borderId="14" xfId="0" applyNumberFormat="1" applyFont="1" applyFill="1" applyBorder="1" applyAlignment="1">
      <alignment horizontal="center" vertical="center"/>
    </xf>
    <xf numFmtId="179" fontId="130" fillId="0" borderId="17" xfId="0" applyNumberFormat="1" applyFont="1" applyFill="1" applyBorder="1" applyAlignment="1">
      <alignment horizontal="center" vertical="center"/>
    </xf>
    <xf numFmtId="179" fontId="130" fillId="0" borderId="46" xfId="0" applyNumberFormat="1" applyFont="1" applyFill="1" applyBorder="1" applyAlignment="1">
      <alignment horizontal="center" vertical="center"/>
    </xf>
    <xf numFmtId="0" fontId="20" fillId="24" borderId="26" xfId="0" applyFont="1" applyFill="1" applyBorder="1" applyAlignment="1">
      <alignment horizontal="center" vertical="center"/>
    </xf>
    <xf numFmtId="0" fontId="133" fillId="24" borderId="78" xfId="0" applyFont="1" applyFill="1" applyBorder="1" applyAlignment="1">
      <alignment horizontal="center" vertical="center" wrapText="1"/>
    </xf>
    <xf numFmtId="0" fontId="28" fillId="0" borderId="0" xfId="0" applyFont="1" applyFill="1" applyBorder="1" applyAlignment="1">
      <alignment horizontal="left" vertical="center" wrapText="1"/>
    </xf>
    <xf numFmtId="0" fontId="28" fillId="0" borderId="0" xfId="0" applyFont="1" applyFill="1" applyBorder="1" applyAlignment="1">
      <alignment horizontal="center" vertical="center" wrapText="1"/>
    </xf>
    <xf numFmtId="0" fontId="163" fillId="0" borderId="0" xfId="0" applyFont="1" applyFill="1" applyBorder="1" applyAlignment="1" applyProtection="1">
      <alignment horizontal="left" vertical="center"/>
      <protection locked="0"/>
    </xf>
    <xf numFmtId="0" fontId="148" fillId="0" borderId="0" xfId="0" applyFont="1" applyFill="1" applyBorder="1" applyAlignment="1">
      <alignment vertical="center"/>
    </xf>
    <xf numFmtId="0" fontId="28" fillId="0" borderId="0" xfId="0" applyFont="1" applyFill="1" applyBorder="1" applyAlignment="1">
      <alignment horizontal="left" vertical="center" shrinkToFit="1"/>
    </xf>
    <xf numFmtId="0" fontId="28" fillId="0" borderId="0" xfId="0" applyFont="1" applyFill="1" applyBorder="1" applyAlignment="1">
      <alignment horizontal="left" vertical="center" wrapText="1"/>
    </xf>
    <xf numFmtId="0" fontId="28" fillId="0" borderId="0" xfId="0" applyFont="1" applyFill="1" applyBorder="1" applyAlignment="1">
      <alignment horizontal="center" vertical="center" wrapText="1"/>
    </xf>
    <xf numFmtId="0" fontId="148" fillId="0" borderId="0" xfId="0" applyFont="1" applyFill="1" applyBorder="1" applyAlignment="1">
      <alignment vertical="center" wrapText="1"/>
    </xf>
    <xf numFmtId="0" fontId="246" fillId="38" borderId="0" xfId="0" applyFont="1" applyFill="1" applyAlignment="1">
      <alignment vertical="center"/>
    </xf>
    <xf numFmtId="0" fontId="148" fillId="38" borderId="0" xfId="0" applyFont="1" applyFill="1" applyBorder="1" applyAlignment="1">
      <alignment vertical="center" wrapText="1"/>
    </xf>
    <xf numFmtId="0" fontId="148" fillId="38" borderId="0" xfId="0" applyFont="1" applyFill="1" applyBorder="1" applyAlignment="1">
      <alignment vertical="center"/>
    </xf>
    <xf numFmtId="0" fontId="28" fillId="38" borderId="0" xfId="0" applyFont="1" applyFill="1" applyBorder="1" applyAlignment="1">
      <alignment horizontal="left" vertical="center" shrinkToFit="1"/>
    </xf>
    <xf numFmtId="0" fontId="0" fillId="0" borderId="0" xfId="0" applyFont="1"/>
    <xf numFmtId="0" fontId="20" fillId="0" borderId="0" xfId="0" applyFont="1" applyFill="1" applyBorder="1" applyAlignment="1">
      <alignment horizontal="center" vertical="center" shrinkToFit="1"/>
    </xf>
    <xf numFmtId="0" fontId="20" fillId="0" borderId="120" xfId="0" applyFont="1" applyFill="1" applyBorder="1" applyAlignment="1">
      <alignment horizontal="center" vertical="center" shrinkToFit="1"/>
    </xf>
    <xf numFmtId="0" fontId="279" fillId="0" borderId="0" xfId="0" applyFont="1" applyBorder="1" applyAlignment="1">
      <alignment horizontal="left" vertical="center" wrapText="1"/>
    </xf>
    <xf numFmtId="0" fontId="0" fillId="0" borderId="0" xfId="0" applyAlignment="1">
      <alignment vertical="center"/>
    </xf>
    <xf numFmtId="0" fontId="263" fillId="0" borderId="0" xfId="0" applyFont="1" applyFill="1" applyBorder="1" applyAlignment="1">
      <alignment vertical="center"/>
    </xf>
    <xf numFmtId="179" fontId="130" fillId="0" borderId="66" xfId="0" applyNumberFormat="1" applyFont="1" applyFill="1" applyBorder="1" applyAlignment="1">
      <alignment horizontal="center" vertical="center"/>
    </xf>
    <xf numFmtId="179" fontId="130" fillId="0" borderId="75" xfId="0" applyNumberFormat="1" applyFont="1" applyFill="1" applyBorder="1" applyAlignment="1">
      <alignment horizontal="center" vertical="center"/>
    </xf>
    <xf numFmtId="179" fontId="130" fillId="0" borderId="67" xfId="0" applyNumberFormat="1" applyFont="1" applyFill="1" applyBorder="1" applyAlignment="1">
      <alignment horizontal="center" vertical="center"/>
    </xf>
    <xf numFmtId="179" fontId="130" fillId="0" borderId="54" xfId="0" applyNumberFormat="1" applyFont="1" applyFill="1" applyBorder="1" applyAlignment="1">
      <alignment horizontal="center" vertical="center"/>
    </xf>
    <xf numFmtId="179" fontId="130" fillId="0" borderId="11" xfId="0" applyNumberFormat="1" applyFont="1" applyFill="1" applyBorder="1" applyAlignment="1">
      <alignment horizontal="center" vertical="center"/>
    </xf>
    <xf numFmtId="0" fontId="148" fillId="0" borderId="0" xfId="0" applyFont="1" applyAlignment="1">
      <alignment vertical="center"/>
    </xf>
    <xf numFmtId="0" fontId="20" fillId="24" borderId="414" xfId="0" applyFont="1" applyFill="1" applyBorder="1" applyAlignment="1">
      <alignment horizontal="center" wrapText="1"/>
    </xf>
    <xf numFmtId="0" fontId="132" fillId="51" borderId="419" xfId="0" applyFont="1" applyFill="1" applyBorder="1" applyAlignment="1">
      <alignment horizontal="center" vertical="center" shrinkToFit="1"/>
    </xf>
    <xf numFmtId="0" fontId="280" fillId="51" borderId="419" xfId="0" applyFont="1" applyFill="1" applyBorder="1" applyAlignment="1">
      <alignment horizontal="center" vertical="center" shrinkToFit="1"/>
    </xf>
    <xf numFmtId="0" fontId="67" fillId="51" borderId="419" xfId="0" applyFont="1" applyFill="1" applyBorder="1" applyAlignment="1">
      <alignment horizontal="center" vertical="center" shrinkToFit="1"/>
    </xf>
    <xf numFmtId="0" fontId="33" fillId="0" borderId="0" xfId="0" applyFont="1" applyFill="1" applyBorder="1" applyAlignment="1">
      <alignment horizontal="center" vertical="center"/>
    </xf>
    <xf numFmtId="0" fontId="0" fillId="0" borderId="0" xfId="0" applyBorder="1" applyAlignment="1">
      <alignment vertical="center"/>
    </xf>
    <xf numFmtId="0" fontId="67" fillId="0" borderId="54" xfId="0" applyFont="1" applyFill="1" applyBorder="1" applyAlignment="1">
      <alignment horizontal="center" vertical="center"/>
    </xf>
    <xf numFmtId="0" fontId="67" fillId="0" borderId="56" xfId="0" applyFont="1" applyFill="1" applyBorder="1" applyAlignment="1">
      <alignment horizontal="center" vertical="center"/>
    </xf>
    <xf numFmtId="0" fontId="294" fillId="0" borderId="0" xfId="0" applyFont="1"/>
    <xf numFmtId="0" fontId="295" fillId="0" borderId="0" xfId="0" applyFont="1"/>
    <xf numFmtId="0" fontId="294" fillId="0" borderId="0" xfId="0" applyFont="1" applyAlignment="1"/>
    <xf numFmtId="0" fontId="24" fillId="0" borderId="412" xfId="0" applyFont="1" applyFill="1" applyBorder="1" applyAlignment="1">
      <alignment vertical="center" shrinkToFit="1"/>
    </xf>
    <xf numFmtId="0" fontId="294" fillId="0" borderId="0" xfId="0" applyFont="1" applyAlignment="1">
      <alignment vertical="center"/>
    </xf>
    <xf numFmtId="0" fontId="294" fillId="0" borderId="0" xfId="0" applyFont="1" applyAlignment="1">
      <alignment horizontal="left" vertical="center"/>
    </xf>
    <xf numFmtId="0" fontId="295" fillId="0" borderId="0" xfId="0" applyFont="1" applyAlignment="1">
      <alignment horizontal="left" vertical="center"/>
    </xf>
    <xf numFmtId="0" fontId="0" fillId="0" borderId="0" xfId="0" applyFont="1" applyFill="1" applyBorder="1" applyAlignment="1">
      <alignment vertical="center" shrinkToFit="1"/>
    </xf>
    <xf numFmtId="0" fontId="21" fillId="0" borderId="0" xfId="0" applyFont="1" applyFill="1" applyBorder="1" applyAlignment="1">
      <alignment horizontal="center" vertical="center" wrapText="1"/>
    </xf>
    <xf numFmtId="0" fontId="17" fillId="49" borderId="0" xfId="0" applyFont="1" applyFill="1" applyAlignment="1">
      <alignment vertical="center"/>
    </xf>
    <xf numFmtId="0" fontId="24" fillId="49" borderId="0" xfId="0" applyFont="1" applyFill="1" applyBorder="1" applyAlignment="1">
      <alignment vertical="center" shrinkToFit="1"/>
    </xf>
    <xf numFmtId="0" fontId="24" fillId="0" borderId="0" xfId="0" applyFont="1" applyFill="1" applyBorder="1" applyAlignment="1">
      <alignment horizontal="center"/>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92" fillId="0" borderId="0" xfId="0" applyFont="1" applyAlignment="1">
      <alignment vertical="center"/>
    </xf>
    <xf numFmtId="179" fontId="24" fillId="0" borderId="0" xfId="0" applyNumberFormat="1" applyFont="1" applyFill="1" applyBorder="1" applyAlignment="1">
      <alignment horizontal="left"/>
    </xf>
    <xf numFmtId="0" fontId="24" fillId="0" borderId="0" xfId="0" applyFont="1" applyAlignment="1">
      <alignment horizontal="left"/>
    </xf>
    <xf numFmtId="0" fontId="24" fillId="0" borderId="0" xfId="0" applyFont="1" applyAlignment="1"/>
    <xf numFmtId="0" fontId="20" fillId="0" borderId="0" xfId="0" applyFont="1" applyBorder="1" applyAlignment="1">
      <alignment horizontal="left" vertical="center"/>
    </xf>
    <xf numFmtId="0" fontId="98" fillId="0" borderId="0" xfId="0" applyFont="1" applyBorder="1" applyAlignment="1">
      <alignment horizontal="left" vertical="center"/>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4" fillId="0" borderId="0" xfId="0" applyFont="1" applyFill="1" applyBorder="1" applyAlignment="1">
      <alignment vertical="center" shrinkToFit="1"/>
    </xf>
    <xf numFmtId="0" fontId="27" fillId="0" borderId="0" xfId="0" applyFont="1"/>
    <xf numFmtId="0" fontId="32" fillId="0" borderId="0" xfId="0" applyFont="1" applyFill="1" applyBorder="1"/>
    <xf numFmtId="0" fontId="27" fillId="0" borderId="0" xfId="0" applyFont="1" applyBorder="1"/>
    <xf numFmtId="0" fontId="297" fillId="0" borderId="0" xfId="0" applyFont="1" applyFill="1" applyBorder="1" applyAlignment="1">
      <alignment shrinkToFit="1"/>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4" fillId="0" borderId="0" xfId="0" applyFont="1" applyFill="1" applyBorder="1" applyAlignment="1">
      <alignment vertical="center" shrinkToFit="1"/>
    </xf>
    <xf numFmtId="0" fontId="24" fillId="0" borderId="0" xfId="0" applyFont="1" applyAlignment="1">
      <alignment horizontal="left"/>
    </xf>
    <xf numFmtId="0" fontId="24" fillId="0" borderId="0" xfId="0" applyFont="1" applyAlignment="1"/>
    <xf numFmtId="0" fontId="32" fillId="0" borderId="0" xfId="0" applyFont="1" applyFill="1" applyBorder="1"/>
    <xf numFmtId="0" fontId="27" fillId="0" borderId="416" xfId="0" applyFont="1" applyFill="1" applyBorder="1"/>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4" fillId="0" borderId="0" xfId="0" applyFont="1" applyAlignment="1">
      <alignment horizontal="left" vertical="center"/>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95" fillId="0" borderId="0" xfId="0" applyFont="1" applyAlignment="1">
      <alignment vertical="center"/>
    </xf>
    <xf numFmtId="0" fontId="19" fillId="0" borderId="0" xfId="0" applyFont="1" applyAlignment="1">
      <alignment vertical="center"/>
    </xf>
    <xf numFmtId="0" fontId="27" fillId="0" borderId="0" xfId="0" applyFont="1" applyAlignment="1">
      <alignment vertical="center"/>
    </xf>
    <xf numFmtId="0" fontId="21" fillId="24" borderId="417" xfId="0" applyFont="1" applyFill="1" applyBorder="1" applyAlignment="1">
      <alignment horizontal="center" vertical="center" shrinkToFit="1"/>
    </xf>
    <xf numFmtId="0" fontId="21" fillId="24" borderId="17" xfId="0" applyFont="1" applyFill="1" applyBorder="1" applyAlignment="1">
      <alignment horizontal="center" vertical="center" wrapText="1"/>
    </xf>
    <xf numFmtId="0" fontId="21" fillId="24" borderId="418" xfId="0" applyFont="1" applyFill="1" applyBorder="1" applyAlignment="1">
      <alignment horizontal="center" vertical="center" wrapText="1"/>
    </xf>
    <xf numFmtId="0" fontId="20" fillId="0" borderId="0" xfId="0" applyFont="1" applyBorder="1" applyAlignment="1">
      <alignment horizontal="left" vertical="center"/>
    </xf>
    <xf numFmtId="0" fontId="0" fillId="0" borderId="0" xfId="0" applyFont="1" applyAlignment="1">
      <alignment vertical="center"/>
    </xf>
    <xf numFmtId="0" fontId="24" fillId="0" borderId="0" xfId="0" applyFont="1" applyAlignment="1">
      <alignment horizontal="left"/>
    </xf>
    <xf numFmtId="0" fontId="24" fillId="0" borderId="0" xfId="0" applyFont="1" applyAlignment="1"/>
    <xf numFmtId="0" fontId="19" fillId="0" borderId="0" xfId="0" applyFont="1" applyFill="1" applyAlignment="1">
      <alignment vertical="center"/>
    </xf>
    <xf numFmtId="0" fontId="98" fillId="0" borderId="0" xfId="0" applyFont="1" applyBorder="1" applyAlignment="1">
      <alignment horizontal="left" vertical="center"/>
    </xf>
    <xf numFmtId="177" fontId="263" fillId="0" borderId="26" xfId="0" applyNumberFormat="1" applyFont="1" applyFill="1" applyBorder="1" applyAlignment="1" applyProtection="1">
      <alignment horizontal="center" vertical="center"/>
    </xf>
    <xf numFmtId="177" fontId="24" fillId="49" borderId="408" xfId="0" applyNumberFormat="1" applyFont="1" applyFill="1" applyBorder="1" applyAlignment="1" applyProtection="1">
      <alignment horizontal="center" vertical="center"/>
    </xf>
    <xf numFmtId="177" fontId="24" fillId="0" borderId="408" xfId="0" applyNumberFormat="1" applyFont="1" applyFill="1" applyBorder="1" applyAlignment="1" applyProtection="1">
      <alignment horizontal="center" vertical="center"/>
    </xf>
    <xf numFmtId="177" fontId="0" fillId="0" borderId="408" xfId="0" applyNumberFormat="1" applyFont="1" applyBorder="1" applyAlignment="1">
      <alignment horizontal="center" vertical="center"/>
    </xf>
    <xf numFmtId="177" fontId="0" fillId="0" borderId="408" xfId="0" applyNumberFormat="1" applyFont="1" applyFill="1" applyBorder="1" applyAlignment="1">
      <alignment horizontal="center" vertical="center"/>
    </xf>
    <xf numFmtId="0" fontId="24" fillId="39" borderId="10" xfId="0" applyFont="1" applyFill="1" applyBorder="1" applyAlignment="1" applyProtection="1">
      <alignment horizontal="center" vertical="center"/>
      <protection locked="0"/>
    </xf>
    <xf numFmtId="0" fontId="24" fillId="49" borderId="10" xfId="0" applyFont="1" applyFill="1" applyBorder="1" applyAlignment="1" applyProtection="1">
      <alignment horizontal="center" vertical="center"/>
      <protection locked="0"/>
    </xf>
    <xf numFmtId="0" fontId="25" fillId="24" borderId="410" xfId="0" applyFont="1" applyFill="1" applyBorder="1" applyAlignment="1">
      <alignment horizontal="center" vertical="center" shrinkToFit="1"/>
    </xf>
    <xf numFmtId="0" fontId="25" fillId="24" borderId="412" xfId="0" applyFont="1" applyFill="1" applyBorder="1" applyAlignment="1">
      <alignment horizontal="center" vertical="center" shrinkToFit="1"/>
    </xf>
    <xf numFmtId="0" fontId="25" fillId="24" borderId="410" xfId="0" applyFont="1" applyFill="1" applyBorder="1" applyAlignment="1">
      <alignment horizontal="center" vertical="center" wrapText="1"/>
    </xf>
    <xf numFmtId="0" fontId="25" fillId="24" borderId="412" xfId="0" applyFont="1" applyFill="1" applyBorder="1" applyAlignment="1">
      <alignment horizontal="center" vertical="center" wrapText="1"/>
    </xf>
    <xf numFmtId="0" fontId="25" fillId="24" borderId="319" xfId="0" applyFont="1" applyFill="1" applyBorder="1" applyAlignment="1">
      <alignment horizontal="center" vertical="center" wrapText="1"/>
    </xf>
    <xf numFmtId="0" fontId="25" fillId="24" borderId="13" xfId="0" applyFont="1" applyFill="1" applyBorder="1" applyAlignment="1">
      <alignment horizontal="center" vertical="center" wrapText="1"/>
    </xf>
    <xf numFmtId="0" fontId="25" fillId="24" borderId="13" xfId="0" applyFont="1" applyFill="1" applyBorder="1" applyAlignment="1">
      <alignment horizontal="center" vertical="center" shrinkToFit="1"/>
    </xf>
    <xf numFmtId="0" fontId="30" fillId="24" borderId="408" xfId="0" applyFont="1" applyFill="1" applyBorder="1" applyAlignment="1">
      <alignment horizontal="center" vertical="center" wrapText="1" shrinkToFit="1"/>
    </xf>
    <xf numFmtId="0" fontId="25" fillId="24" borderId="26" xfId="0" applyFont="1" applyFill="1" applyBorder="1" applyAlignment="1">
      <alignment horizontal="center" vertical="center" shrinkToFit="1"/>
    </xf>
    <xf numFmtId="0" fontId="25" fillId="24" borderId="408" xfId="0" applyFont="1" applyFill="1" applyBorder="1" applyAlignment="1">
      <alignment horizontal="center" vertical="center" shrinkToFit="1"/>
    </xf>
    <xf numFmtId="0" fontId="25" fillId="24" borderId="318" xfId="0" applyFont="1" applyFill="1" applyBorder="1" applyAlignment="1">
      <alignment horizontal="center" vertical="center" shrinkToFit="1"/>
    </xf>
    <xf numFmtId="0" fontId="25" fillId="24" borderId="408" xfId="0" applyFont="1" applyFill="1" applyBorder="1" applyAlignment="1">
      <alignment horizontal="center" vertical="center" wrapText="1"/>
    </xf>
    <xf numFmtId="0" fontId="25" fillId="24" borderId="318" xfId="0" applyFont="1" applyFill="1" applyBorder="1" applyAlignment="1">
      <alignment horizontal="center" vertical="center" wrapText="1"/>
    </xf>
    <xf numFmtId="0" fontId="25" fillId="24" borderId="319" xfId="0" applyFont="1" applyFill="1" applyBorder="1" applyAlignment="1">
      <alignment horizontal="center" vertical="center" wrapText="1"/>
    </xf>
    <xf numFmtId="0" fontId="25" fillId="24" borderId="13" xfId="0" applyFont="1" applyFill="1" applyBorder="1" applyAlignment="1">
      <alignment horizontal="center" vertical="center" wrapText="1"/>
    </xf>
    <xf numFmtId="0" fontId="25" fillId="24" borderId="13" xfId="0" applyFont="1" applyFill="1" applyBorder="1" applyAlignment="1">
      <alignment horizontal="center" vertical="center" shrinkToFit="1"/>
    </xf>
    <xf numFmtId="0" fontId="30" fillId="24" borderId="408" xfId="0" applyFont="1" applyFill="1" applyBorder="1" applyAlignment="1">
      <alignment horizontal="center" vertical="center" wrapText="1" shrinkToFit="1"/>
    </xf>
    <xf numFmtId="177" fontId="130" fillId="0" borderId="408" xfId="0" applyNumberFormat="1" applyFont="1" applyFill="1" applyBorder="1" applyAlignment="1" applyProtection="1">
      <alignment horizontal="center" vertical="center"/>
    </xf>
    <xf numFmtId="0" fontId="300" fillId="0" borderId="0" xfId="0" applyFont="1" applyAlignment="1">
      <alignment vertical="center"/>
    </xf>
    <xf numFmtId="177" fontId="171" fillId="0" borderId="408" xfId="0" applyNumberFormat="1" applyFont="1" applyBorder="1" applyAlignment="1">
      <alignment horizontal="center" vertical="center"/>
    </xf>
    <xf numFmtId="177" fontId="171" fillId="49" borderId="408" xfId="0" applyNumberFormat="1" applyFont="1" applyFill="1" applyBorder="1" applyAlignment="1">
      <alignment horizontal="center" vertical="center"/>
    </xf>
    <xf numFmtId="177" fontId="221" fillId="53" borderId="419" xfId="0" applyNumberFormat="1" applyFont="1" applyFill="1" applyBorder="1" applyAlignment="1">
      <alignment vertical="center" wrapText="1"/>
    </xf>
    <xf numFmtId="177" fontId="222" fillId="53" borderId="419" xfId="0" applyNumberFormat="1" applyFont="1" applyFill="1" applyBorder="1" applyAlignment="1">
      <alignment vertical="center" wrapText="1"/>
    </xf>
    <xf numFmtId="177" fontId="301" fillId="41" borderId="17" xfId="0" applyNumberFormat="1" applyFont="1" applyFill="1" applyBorder="1" applyAlignment="1" applyProtection="1">
      <alignment horizontal="center" vertical="center"/>
      <protection locked="0"/>
    </xf>
    <xf numFmtId="0" fontId="143" fillId="39" borderId="422" xfId="0" applyFont="1" applyFill="1" applyBorder="1" applyAlignment="1" applyProtection="1">
      <alignment horizontal="center" vertical="center"/>
      <protection locked="0"/>
    </xf>
    <xf numFmtId="0" fontId="130" fillId="49" borderId="422" xfId="0" applyFont="1" applyFill="1" applyBorder="1" applyAlignment="1" applyProtection="1">
      <alignment horizontal="center" vertical="center"/>
      <protection locked="0"/>
    </xf>
    <xf numFmtId="0" fontId="260" fillId="39" borderId="422" xfId="0" applyFont="1" applyFill="1" applyBorder="1" applyAlignment="1" applyProtection="1">
      <alignment horizontal="left" vertical="center"/>
      <protection locked="0"/>
    </xf>
    <xf numFmtId="177" fontId="264" fillId="39" borderId="358" xfId="0" applyNumberFormat="1" applyFont="1" applyFill="1" applyBorder="1" applyAlignment="1" applyProtection="1">
      <alignment horizontal="center" vertical="center"/>
    </xf>
    <xf numFmtId="177" fontId="130" fillId="49" borderId="358" xfId="0" applyNumberFormat="1" applyFont="1" applyFill="1" applyBorder="1" applyAlignment="1" applyProtection="1">
      <alignment horizontal="center" vertical="center"/>
    </xf>
    <xf numFmtId="0" fontId="25" fillId="24" borderId="425" xfId="0" applyFont="1" applyFill="1" applyBorder="1" applyAlignment="1">
      <alignment horizontal="center" vertical="center" shrinkToFit="1"/>
    </xf>
    <xf numFmtId="177" fontId="24" fillId="0" borderId="423" xfId="0" applyNumberFormat="1" applyFont="1" applyFill="1" applyBorder="1" applyAlignment="1" applyProtection="1">
      <alignment horizontal="center" vertical="center"/>
    </xf>
    <xf numFmtId="177" fontId="0" fillId="0" borderId="423" xfId="0" applyNumberFormat="1" applyFont="1" applyBorder="1" applyAlignment="1">
      <alignment horizontal="center" vertical="center"/>
    </xf>
    <xf numFmtId="177" fontId="0" fillId="0" borderId="423" xfId="0" applyNumberFormat="1" applyFont="1" applyFill="1" applyBorder="1" applyAlignment="1">
      <alignment horizontal="center" vertical="center"/>
    </xf>
    <xf numFmtId="177" fontId="171" fillId="0" borderId="423" xfId="0" applyNumberFormat="1" applyFont="1" applyBorder="1" applyAlignment="1">
      <alignment horizontal="center" vertical="center"/>
    </xf>
    <xf numFmtId="177" fontId="171" fillId="49" borderId="423" xfId="0" applyNumberFormat="1" applyFont="1" applyFill="1" applyBorder="1" applyAlignment="1">
      <alignment horizontal="center" vertical="center"/>
    </xf>
    <xf numFmtId="177" fontId="67" fillId="0" borderId="172" xfId="0" applyNumberFormat="1" applyFont="1" applyFill="1" applyBorder="1" applyAlignment="1" applyProtection="1">
      <alignment horizontal="center" vertical="center"/>
    </xf>
    <xf numFmtId="0" fontId="20" fillId="24" borderId="424" xfId="0" applyFont="1" applyFill="1" applyBorder="1" applyAlignment="1">
      <alignment horizontal="center" vertical="center" shrinkToFit="1"/>
    </xf>
    <xf numFmtId="0" fontId="25" fillId="24" borderId="423" xfId="0" applyFont="1" applyFill="1" applyBorder="1" applyAlignment="1">
      <alignment horizontal="center" vertical="center" wrapText="1" shrinkToFit="1"/>
    </xf>
    <xf numFmtId="179" fontId="24" fillId="0" borderId="423" xfId="0" applyNumberFormat="1" applyFont="1" applyFill="1" applyBorder="1" applyAlignment="1">
      <alignment horizontal="center" vertical="center"/>
    </xf>
    <xf numFmtId="179" fontId="130" fillId="0" borderId="423" xfId="0" applyNumberFormat="1" applyFont="1" applyFill="1" applyBorder="1" applyAlignment="1">
      <alignment horizontal="center" vertical="center"/>
    </xf>
    <xf numFmtId="177" fontId="261" fillId="0" borderId="423" xfId="0" applyNumberFormat="1" applyFont="1" applyBorder="1" applyAlignment="1">
      <alignment horizontal="center" vertical="center"/>
    </xf>
    <xf numFmtId="177" fontId="221" fillId="0" borderId="434" xfId="0" applyNumberFormat="1" applyFont="1" applyFill="1" applyBorder="1" applyAlignment="1">
      <alignment horizontal="center" vertical="center" wrapText="1"/>
    </xf>
    <xf numFmtId="177" fontId="221" fillId="53" borderId="434" xfId="0" applyNumberFormat="1" applyFont="1" applyFill="1" applyBorder="1" applyAlignment="1">
      <alignment vertical="center" wrapText="1"/>
    </xf>
    <xf numFmtId="177" fontId="222" fillId="0" borderId="434" xfId="0" applyNumberFormat="1" applyFont="1" applyFill="1" applyBorder="1" applyAlignment="1">
      <alignment horizontal="center" vertical="center" wrapText="1"/>
    </xf>
    <xf numFmtId="177" fontId="222" fillId="53" borderId="434" xfId="0" applyNumberFormat="1" applyFont="1" applyFill="1" applyBorder="1" applyAlignment="1">
      <alignment vertical="center" wrapText="1"/>
    </xf>
    <xf numFmtId="0" fontId="0" fillId="0" borderId="0" xfId="0" applyFont="1"/>
    <xf numFmtId="0" fontId="0" fillId="0" borderId="0" xfId="0" applyFont="1" applyFill="1"/>
    <xf numFmtId="0" fontId="0" fillId="0" borderId="0" xfId="0" applyFill="1"/>
    <xf numFmtId="0" fontId="128" fillId="0" borderId="0" xfId="0" applyFont="1" applyFill="1" applyAlignment="1">
      <alignment horizontal="right" vertical="center"/>
    </xf>
    <xf numFmtId="0" fontId="251" fillId="75" borderId="0" xfId="0" applyFont="1" applyFill="1" applyAlignment="1">
      <alignment horizontal="left" vertical="center"/>
    </xf>
    <xf numFmtId="0" fontId="252" fillId="75" borderId="0" xfId="0" applyFont="1" applyFill="1"/>
    <xf numFmtId="20" fontId="252" fillId="75" borderId="0" xfId="0" applyNumberFormat="1" applyFont="1" applyFill="1"/>
    <xf numFmtId="0" fontId="132" fillId="75" borderId="0" xfId="0" applyFont="1" applyFill="1" applyAlignment="1">
      <alignment horizontal="left" vertical="center"/>
    </xf>
    <xf numFmtId="0" fontId="0" fillId="75" borderId="0" xfId="0" applyFill="1"/>
    <xf numFmtId="0" fontId="128" fillId="75" borderId="0" xfId="0" applyFont="1" applyFill="1" applyAlignment="1">
      <alignment horizontal="right" vertical="center"/>
    </xf>
    <xf numFmtId="0" fontId="0" fillId="75" borderId="0" xfId="0" applyFont="1" applyFill="1"/>
    <xf numFmtId="0" fontId="173" fillId="0" borderId="0" xfId="0" applyFont="1" applyBorder="1" applyAlignment="1">
      <alignment horizontal="left" vertical="center"/>
    </xf>
    <xf numFmtId="0" fontId="132" fillId="0" borderId="0" xfId="0" applyFont="1" applyFill="1" applyAlignment="1">
      <alignment horizontal="left" vertical="center"/>
    </xf>
    <xf numFmtId="0" fontId="251" fillId="0" borderId="0" xfId="0" applyFont="1" applyFill="1" applyAlignment="1">
      <alignment horizontal="left" vertical="center"/>
    </xf>
    <xf numFmtId="0" fontId="252" fillId="0" borderId="0" xfId="0" applyFont="1" applyFill="1"/>
    <xf numFmtId="20" fontId="252" fillId="0" borderId="0" xfId="0" applyNumberFormat="1" applyFont="1" applyFill="1"/>
    <xf numFmtId="0" fontId="131" fillId="0" borderId="0" xfId="0" applyFont="1" applyBorder="1" applyAlignment="1">
      <alignment horizontal="left" vertical="center"/>
    </xf>
    <xf numFmtId="179" fontId="130" fillId="49" borderId="437" xfId="0" applyNumberFormat="1" applyFont="1" applyFill="1" applyBorder="1" applyAlignment="1">
      <alignment horizontal="center" vertical="center"/>
    </xf>
    <xf numFmtId="177" fontId="221" fillId="53" borderId="440" xfId="0" applyNumberFormat="1" applyFont="1" applyFill="1" applyBorder="1" applyAlignment="1">
      <alignment vertical="center" wrapText="1"/>
    </xf>
    <xf numFmtId="177" fontId="221" fillId="53" borderId="447" xfId="0" applyNumberFormat="1" applyFont="1" applyFill="1" applyBorder="1" applyAlignment="1">
      <alignment vertical="center" wrapText="1"/>
    </xf>
    <xf numFmtId="177" fontId="221" fillId="53" borderId="443" xfId="0" applyNumberFormat="1" applyFont="1" applyFill="1" applyBorder="1" applyAlignment="1">
      <alignment vertical="center" wrapText="1"/>
    </xf>
    <xf numFmtId="177" fontId="221" fillId="53" borderId="445" xfId="0" applyNumberFormat="1" applyFont="1" applyFill="1" applyBorder="1" applyAlignment="1">
      <alignment vertical="center" wrapText="1"/>
    </xf>
    <xf numFmtId="177" fontId="222" fillId="53" borderId="440" xfId="0" applyNumberFormat="1" applyFont="1" applyFill="1" applyBorder="1" applyAlignment="1">
      <alignment vertical="center" wrapText="1"/>
    </xf>
    <xf numFmtId="177" fontId="222" fillId="53" borderId="447" xfId="0" applyNumberFormat="1" applyFont="1" applyFill="1" applyBorder="1" applyAlignment="1">
      <alignment vertical="center" wrapText="1"/>
    </xf>
    <xf numFmtId="177" fontId="222" fillId="53" borderId="443" xfId="0" applyNumberFormat="1" applyFont="1" applyFill="1" applyBorder="1" applyAlignment="1">
      <alignment vertical="center" wrapText="1"/>
    </xf>
    <xf numFmtId="177" fontId="222" fillId="53" borderId="445" xfId="0" applyNumberFormat="1" applyFont="1" applyFill="1" applyBorder="1" applyAlignment="1">
      <alignment vertical="center" wrapText="1"/>
    </xf>
    <xf numFmtId="179" fontId="301" fillId="41" borderId="438" xfId="0" applyNumberFormat="1" applyFont="1" applyFill="1" applyBorder="1" applyAlignment="1" applyProtection="1">
      <alignment horizontal="center" vertical="center"/>
    </xf>
    <xf numFmtId="179" fontId="130" fillId="0" borderId="44" xfId="0" applyNumberFormat="1" applyFont="1" applyFill="1" applyBorder="1" applyAlignment="1">
      <alignment horizontal="center" vertical="center"/>
    </xf>
    <xf numFmtId="178" fontId="276" fillId="83" borderId="392" xfId="0" applyNumberFormat="1" applyFont="1" applyFill="1" applyBorder="1" applyAlignment="1" applyProtection="1">
      <alignment horizontal="center" vertical="center"/>
    </xf>
    <xf numFmtId="179" fontId="276" fillId="83" borderId="343" xfId="0" applyNumberFormat="1" applyFont="1" applyFill="1" applyBorder="1" applyAlignment="1" applyProtection="1">
      <alignment horizontal="center" vertical="center"/>
      <protection locked="0"/>
    </xf>
    <xf numFmtId="178" fontId="274" fillId="83" borderId="347" xfId="0" applyNumberFormat="1" applyFont="1" applyFill="1" applyBorder="1" applyAlignment="1" applyProtection="1">
      <alignment horizontal="center" vertical="center"/>
    </xf>
    <xf numFmtId="0" fontId="0" fillId="0" borderId="0" xfId="0" applyAlignment="1">
      <alignment vertical="center"/>
    </xf>
    <xf numFmtId="179" fontId="24" fillId="49" borderId="434" xfId="0" applyNumberFormat="1" applyFont="1" applyFill="1" applyBorder="1" applyAlignment="1" applyProtection="1">
      <alignment horizontal="center" vertical="center"/>
      <protection locked="0"/>
    </xf>
    <xf numFmtId="0" fontId="20" fillId="24" borderId="402" xfId="0" applyFont="1" applyFill="1" applyBorder="1" applyAlignment="1">
      <alignment horizontal="center" wrapText="1"/>
    </xf>
    <xf numFmtId="0" fontId="67" fillId="41" borderId="453" xfId="0" applyFont="1" applyFill="1" applyBorder="1" applyAlignment="1" applyProtection="1">
      <alignment horizontal="center" vertical="center"/>
      <protection locked="0"/>
    </xf>
    <xf numFmtId="177" fontId="67" fillId="41" borderId="454" xfId="0" applyNumberFormat="1" applyFont="1" applyFill="1" applyBorder="1" applyAlignment="1" applyProtection="1">
      <alignment horizontal="center" vertical="center"/>
    </xf>
    <xf numFmtId="177" fontId="67" fillId="41" borderId="455" xfId="0" applyNumberFormat="1" applyFont="1" applyFill="1" applyBorder="1" applyAlignment="1" applyProtection="1">
      <alignment horizontal="center" vertical="center"/>
      <protection locked="0"/>
    </xf>
    <xf numFmtId="179" fontId="67" fillId="41" borderId="456" xfId="0" applyNumberFormat="1" applyFont="1" applyFill="1" applyBorder="1" applyAlignment="1" applyProtection="1">
      <alignment horizontal="center" vertical="center"/>
    </xf>
    <xf numFmtId="177" fontId="263" fillId="49" borderId="454" xfId="0" applyNumberFormat="1" applyFont="1" applyFill="1" applyBorder="1" applyAlignment="1" applyProtection="1">
      <alignment horizontal="center" vertical="center"/>
    </xf>
    <xf numFmtId="177" fontId="263" fillId="49" borderId="455" xfId="0" applyNumberFormat="1" applyFont="1" applyFill="1" applyBorder="1" applyAlignment="1" applyProtection="1">
      <alignment horizontal="center" vertical="center"/>
      <protection locked="0"/>
    </xf>
    <xf numFmtId="179" fontId="263" fillId="49" borderId="456" xfId="0" applyNumberFormat="1" applyFont="1" applyFill="1" applyBorder="1" applyAlignment="1" applyProtection="1">
      <alignment horizontal="center" vertical="center"/>
    </xf>
    <xf numFmtId="177" fontId="263" fillId="49" borderId="457" xfId="0" applyNumberFormat="1" applyFont="1" applyFill="1" applyBorder="1" applyAlignment="1" applyProtection="1">
      <alignment horizontal="center" vertical="center"/>
    </xf>
    <xf numFmtId="179" fontId="263" fillId="49" borderId="458" xfId="0" applyNumberFormat="1" applyFont="1" applyFill="1" applyBorder="1" applyAlignment="1" applyProtection="1">
      <alignment horizontal="center" vertical="center"/>
    </xf>
    <xf numFmtId="179" fontId="263" fillId="49" borderId="454" xfId="0" applyNumberFormat="1" applyFont="1" applyFill="1" applyBorder="1" applyAlignment="1" applyProtection="1">
      <alignment horizontal="center" vertical="center"/>
      <protection locked="0"/>
    </xf>
    <xf numFmtId="179" fontId="263" fillId="49" borderId="456" xfId="0" applyNumberFormat="1" applyFont="1" applyFill="1" applyBorder="1" applyAlignment="1" applyProtection="1">
      <alignment horizontal="center" vertical="center"/>
      <protection locked="0"/>
    </xf>
    <xf numFmtId="179" fontId="263" fillId="49" borderId="457" xfId="0" applyNumberFormat="1" applyFont="1" applyFill="1" applyBorder="1" applyAlignment="1" applyProtection="1">
      <alignment horizontal="center" vertical="center"/>
      <protection locked="0"/>
    </xf>
    <xf numFmtId="179" fontId="263" fillId="49" borderId="458" xfId="0" applyNumberFormat="1" applyFont="1" applyFill="1" applyBorder="1" applyAlignment="1" applyProtection="1">
      <alignment horizontal="center" vertical="center"/>
      <protection locked="0"/>
    </xf>
    <xf numFmtId="179" fontId="263" fillId="49" borderId="459" xfId="0" applyNumberFormat="1" applyFont="1" applyFill="1" applyBorder="1" applyAlignment="1" applyProtection="1">
      <alignment horizontal="center" vertical="center"/>
      <protection locked="0"/>
    </xf>
    <xf numFmtId="177" fontId="263" fillId="49" borderId="460" xfId="0" applyNumberFormat="1" applyFont="1" applyFill="1" applyBorder="1" applyAlignment="1" applyProtection="1">
      <alignment horizontal="center" vertical="center"/>
    </xf>
    <xf numFmtId="0" fontId="21" fillId="32" borderId="472" xfId="0" applyFont="1" applyFill="1" applyBorder="1" applyAlignment="1">
      <alignment horizontal="center" vertical="center"/>
    </xf>
    <xf numFmtId="0" fontId="32" fillId="24" borderId="26" xfId="0" applyFont="1" applyFill="1" applyBorder="1" applyAlignment="1">
      <alignment horizontal="center" vertical="center" wrapText="1"/>
    </xf>
    <xf numFmtId="179" fontId="274" fillId="77" borderId="358" xfId="0" applyNumberFormat="1" applyFont="1" applyFill="1" applyBorder="1" applyAlignment="1" applyProtection="1">
      <alignment horizontal="center" vertical="center"/>
      <protection locked="0"/>
    </xf>
    <xf numFmtId="179" fontId="274" fillId="83" borderId="358" xfId="0" applyNumberFormat="1" applyFont="1" applyFill="1" applyBorder="1" applyAlignment="1" applyProtection="1">
      <alignment horizontal="center" vertical="center"/>
      <protection locked="0"/>
    </xf>
    <xf numFmtId="0" fontId="21" fillId="41" borderId="452" xfId="0" applyFont="1" applyFill="1" applyBorder="1" applyAlignment="1" applyProtection="1">
      <alignment horizontal="center" vertical="center"/>
      <protection locked="0"/>
    </xf>
    <xf numFmtId="0" fontId="24" fillId="41" borderId="476" xfId="0" applyFont="1" applyFill="1" applyBorder="1" applyAlignment="1">
      <alignment horizontal="center" vertical="center"/>
    </xf>
    <xf numFmtId="177" fontId="24" fillId="29" borderId="475" xfId="0" applyNumberFormat="1" applyFont="1" applyFill="1" applyBorder="1" applyAlignment="1" applyProtection="1">
      <alignment horizontal="center" vertical="center"/>
    </xf>
    <xf numFmtId="0" fontId="133" fillId="0" borderId="476" xfId="0" applyFont="1" applyFill="1" applyBorder="1" applyAlignment="1">
      <alignment horizontal="center" vertical="center"/>
    </xf>
    <xf numFmtId="0" fontId="24" fillId="0" borderId="476" xfId="0" applyFont="1" applyFill="1" applyBorder="1" applyAlignment="1">
      <alignment horizontal="center" vertical="center"/>
    </xf>
    <xf numFmtId="177" fontId="263" fillId="0" borderId="454" xfId="0" applyNumberFormat="1" applyFont="1" applyFill="1" applyBorder="1" applyAlignment="1" applyProtection="1">
      <alignment horizontal="center" vertical="center"/>
    </xf>
    <xf numFmtId="177" fontId="263" fillId="0" borderId="455" xfId="0" applyNumberFormat="1" applyFont="1" applyFill="1" applyBorder="1" applyAlignment="1" applyProtection="1">
      <alignment horizontal="center" vertical="center"/>
      <protection locked="0"/>
    </xf>
    <xf numFmtId="179" fontId="263" fillId="0" borderId="456" xfId="0" applyNumberFormat="1" applyFont="1" applyFill="1" applyBorder="1" applyAlignment="1" applyProtection="1">
      <alignment horizontal="center" vertical="center"/>
    </xf>
    <xf numFmtId="179" fontId="263" fillId="0" borderId="454" xfId="0" applyNumberFormat="1" applyFont="1" applyFill="1" applyBorder="1" applyAlignment="1" applyProtection="1">
      <alignment horizontal="center" vertical="center"/>
      <protection locked="0"/>
    </xf>
    <xf numFmtId="179" fontId="263" fillId="0" borderId="456" xfId="0" applyNumberFormat="1" applyFont="1" applyFill="1" applyBorder="1" applyAlignment="1" applyProtection="1">
      <alignment horizontal="center" vertical="center"/>
      <protection locked="0"/>
    </xf>
    <xf numFmtId="179" fontId="263" fillId="0" borderId="457" xfId="0" applyNumberFormat="1" applyFont="1" applyFill="1" applyBorder="1" applyAlignment="1" applyProtection="1">
      <alignment horizontal="center" vertical="center"/>
      <protection locked="0"/>
    </xf>
    <xf numFmtId="179" fontId="263" fillId="0" borderId="458" xfId="0" applyNumberFormat="1" applyFont="1" applyFill="1" applyBorder="1" applyAlignment="1" applyProtection="1">
      <alignment horizontal="center" vertical="center"/>
      <protection locked="0"/>
    </xf>
    <xf numFmtId="179" fontId="263" fillId="0" borderId="459" xfId="0" applyNumberFormat="1" applyFont="1" applyFill="1" applyBorder="1" applyAlignment="1" applyProtection="1">
      <alignment horizontal="center" vertical="center"/>
      <protection locked="0"/>
    </xf>
    <xf numFmtId="177" fontId="263" fillId="0" borderId="460" xfId="0" applyNumberFormat="1" applyFont="1" applyFill="1" applyBorder="1" applyAlignment="1" applyProtection="1">
      <alignment horizontal="center" vertical="center"/>
    </xf>
    <xf numFmtId="0" fontId="21" fillId="26" borderId="452" xfId="0" applyFont="1" applyFill="1" applyBorder="1" applyAlignment="1" applyProtection="1">
      <alignment horizontal="center" vertical="center"/>
      <protection locked="0"/>
    </xf>
    <xf numFmtId="0" fontId="21" fillId="0" borderId="452" xfId="0" applyFont="1" applyFill="1" applyBorder="1" applyAlignment="1" applyProtection="1">
      <alignment horizontal="center" vertical="center"/>
      <protection locked="0"/>
    </xf>
    <xf numFmtId="177" fontId="263" fillId="0" borderId="457" xfId="0" applyNumberFormat="1" applyFont="1" applyFill="1" applyBorder="1" applyAlignment="1" applyProtection="1">
      <alignment horizontal="center" vertical="center"/>
    </xf>
    <xf numFmtId="179" fontId="263" fillId="0" borderId="458" xfId="0" applyNumberFormat="1" applyFont="1" applyFill="1" applyBorder="1" applyAlignment="1" applyProtection="1">
      <alignment horizontal="center" vertical="center"/>
    </xf>
    <xf numFmtId="177" fontId="291" fillId="41" borderId="457" xfId="0" applyNumberFormat="1" applyFont="1" applyFill="1" applyBorder="1" applyAlignment="1" applyProtection="1">
      <alignment horizontal="center" vertical="center"/>
    </xf>
    <xf numFmtId="177" fontId="291" fillId="41" borderId="455" xfId="0" applyNumberFormat="1" applyFont="1" applyFill="1" applyBorder="1" applyAlignment="1" applyProtection="1">
      <alignment horizontal="center" vertical="center"/>
      <protection locked="0"/>
    </xf>
    <xf numFmtId="179" fontId="291" fillId="41" borderId="458" xfId="0" applyNumberFormat="1" applyFont="1" applyFill="1" applyBorder="1" applyAlignment="1" applyProtection="1">
      <alignment horizontal="center" vertical="center"/>
    </xf>
    <xf numFmtId="179" fontId="291" fillId="41" borderId="454" xfId="0" applyNumberFormat="1" applyFont="1" applyFill="1" applyBorder="1" applyAlignment="1" applyProtection="1">
      <alignment horizontal="center" vertical="center"/>
      <protection locked="0"/>
    </xf>
    <xf numFmtId="179" fontId="291" fillId="41" borderId="456" xfId="0" applyNumberFormat="1" applyFont="1" applyFill="1" applyBorder="1" applyAlignment="1" applyProtection="1">
      <alignment horizontal="center" vertical="center"/>
      <protection locked="0"/>
    </xf>
    <xf numFmtId="179" fontId="291" fillId="41" borderId="457" xfId="0" applyNumberFormat="1" applyFont="1" applyFill="1" applyBorder="1" applyAlignment="1" applyProtection="1">
      <alignment horizontal="center" vertical="center"/>
      <protection locked="0"/>
    </xf>
    <xf numFmtId="179" fontId="291" fillId="41" borderId="458" xfId="0" applyNumberFormat="1" applyFont="1" applyFill="1" applyBorder="1" applyAlignment="1" applyProtection="1">
      <alignment horizontal="center" vertical="center"/>
      <protection locked="0"/>
    </xf>
    <xf numFmtId="179" fontId="291" fillId="41" borderId="459" xfId="0" applyNumberFormat="1" applyFont="1" applyFill="1" applyBorder="1" applyAlignment="1" applyProtection="1">
      <alignment horizontal="center" vertical="center"/>
      <protection locked="0"/>
    </xf>
    <xf numFmtId="177" fontId="291" fillId="41" borderId="460" xfId="0" applyNumberFormat="1" applyFont="1" applyFill="1" applyBorder="1" applyAlignment="1" applyProtection="1">
      <alignment horizontal="center" vertical="center"/>
    </xf>
    <xf numFmtId="179" fontId="270" fillId="49" borderId="457" xfId="0" applyNumberFormat="1" applyFont="1" applyFill="1" applyBorder="1" applyAlignment="1" applyProtection="1">
      <alignment horizontal="center" vertical="center"/>
      <protection locked="0"/>
    </xf>
    <xf numFmtId="177" fontId="270" fillId="49" borderId="455" xfId="0" applyNumberFormat="1" applyFont="1" applyFill="1" applyBorder="1" applyAlignment="1" applyProtection="1">
      <alignment horizontal="center" vertical="center"/>
      <protection locked="0"/>
    </xf>
    <xf numFmtId="179" fontId="270" fillId="49" borderId="458" xfId="0" applyNumberFormat="1" applyFont="1" applyFill="1" applyBorder="1" applyAlignment="1" applyProtection="1">
      <alignment horizontal="center" vertical="center"/>
      <protection locked="0"/>
    </xf>
    <xf numFmtId="179" fontId="270" fillId="49" borderId="459" xfId="0" applyNumberFormat="1" applyFont="1" applyFill="1" applyBorder="1" applyAlignment="1" applyProtection="1">
      <alignment horizontal="center" vertical="center"/>
      <protection locked="0"/>
    </xf>
    <xf numFmtId="179" fontId="130" fillId="0" borderId="451" xfId="0" applyNumberFormat="1" applyFont="1" applyFill="1" applyBorder="1" applyAlignment="1" applyProtection="1">
      <alignment horizontal="center" vertical="center"/>
      <protection locked="0"/>
    </xf>
    <xf numFmtId="177" fontId="302" fillId="39" borderId="26" xfId="0" applyNumberFormat="1" applyFont="1" applyFill="1" applyBorder="1" applyAlignment="1" applyProtection="1">
      <alignment horizontal="center" vertical="center"/>
    </xf>
    <xf numFmtId="0" fontId="98" fillId="51" borderId="360" xfId="0" applyFont="1" applyFill="1" applyBorder="1" applyAlignment="1" applyProtection="1">
      <alignment horizontal="center" vertical="center" shrinkToFit="1"/>
      <protection locked="0"/>
    </xf>
    <xf numFmtId="0" fontId="92" fillId="0" borderId="0" xfId="0" applyFont="1" applyAlignment="1">
      <alignment vertical="center"/>
    </xf>
    <xf numFmtId="0" fontId="19" fillId="0" borderId="0" xfId="0" applyFont="1" applyAlignment="1">
      <alignment vertical="center"/>
    </xf>
    <xf numFmtId="177" fontId="24" fillId="0" borderId="389" xfId="0" applyNumberFormat="1" applyFont="1" applyFill="1" applyBorder="1" applyAlignment="1" applyProtection="1">
      <alignment horizontal="center" vertical="center"/>
    </xf>
    <xf numFmtId="177" fontId="221" fillId="0" borderId="474" xfId="0" applyNumberFormat="1" applyFont="1" applyFill="1" applyBorder="1" applyAlignment="1">
      <alignment horizontal="center" vertical="center" wrapText="1"/>
    </xf>
    <xf numFmtId="177" fontId="221" fillId="53" borderId="474" xfId="0" applyNumberFormat="1" applyFont="1" applyFill="1" applyBorder="1" applyAlignment="1">
      <alignment vertical="center" wrapText="1"/>
    </xf>
    <xf numFmtId="177" fontId="222" fillId="0" borderId="474" xfId="0" applyNumberFormat="1" applyFont="1" applyFill="1" applyBorder="1" applyAlignment="1">
      <alignment horizontal="center" vertical="center" wrapText="1"/>
    </xf>
    <xf numFmtId="177" fontId="222" fillId="53" borderId="474" xfId="0" applyNumberFormat="1" applyFont="1" applyFill="1" applyBorder="1" applyAlignment="1">
      <alignment vertical="center" wrapText="1"/>
    </xf>
    <xf numFmtId="177" fontId="24" fillId="41" borderId="389" xfId="0" applyNumberFormat="1" applyFont="1" applyFill="1" applyBorder="1" applyAlignment="1" applyProtection="1">
      <alignment horizontal="center" vertical="center"/>
    </xf>
    <xf numFmtId="0" fontId="303" fillId="0" borderId="0" xfId="56" applyFont="1" applyBorder="1" applyAlignment="1">
      <alignment horizontal="center" vertical="center"/>
    </xf>
    <xf numFmtId="0" fontId="292" fillId="0" borderId="0" xfId="0" applyFont="1" applyBorder="1" applyAlignment="1">
      <alignment horizontal="left" vertical="center"/>
    </xf>
    <xf numFmtId="0" fontId="19" fillId="0" borderId="0" xfId="0" applyFont="1" applyFill="1" applyAlignment="1">
      <alignment horizontal="left" vertical="center"/>
    </xf>
    <xf numFmtId="177" fontId="24" fillId="49" borderId="358" xfId="0" applyNumberFormat="1" applyFont="1" applyFill="1" applyBorder="1" applyAlignment="1" applyProtection="1">
      <alignment horizontal="center" vertical="center"/>
    </xf>
    <xf numFmtId="177" fontId="24" fillId="39" borderId="358" xfId="0" applyNumberFormat="1" applyFont="1" applyFill="1" applyBorder="1" applyAlignment="1" applyProtection="1">
      <alignment horizontal="center" vertical="center"/>
    </xf>
    <xf numFmtId="177" fontId="0" fillId="0" borderId="423" xfId="0" applyNumberFormat="1" applyFont="1" applyFill="1" applyBorder="1" applyAlignment="1" applyProtection="1">
      <alignment horizontal="center" vertical="center"/>
    </xf>
    <xf numFmtId="0" fontId="19" fillId="0" borderId="0" xfId="0" applyFont="1" applyBorder="1" applyAlignment="1">
      <alignment horizontal="left" vertical="center"/>
    </xf>
    <xf numFmtId="177" fontId="181" fillId="0" borderId="17" xfId="0" applyNumberFormat="1" applyFont="1" applyFill="1" applyBorder="1" applyAlignment="1" applyProtection="1">
      <alignment horizontal="center" vertical="center"/>
      <protection locked="0"/>
    </xf>
    <xf numFmtId="0" fontId="306" fillId="0" borderId="0" xfId="0" applyFont="1"/>
    <xf numFmtId="0" fontId="307" fillId="0" borderId="0" xfId="0" applyFont="1" applyAlignment="1">
      <alignment vertical="center"/>
    </xf>
    <xf numFmtId="0" fontId="307" fillId="0" borderId="0" xfId="0" applyFont="1"/>
    <xf numFmtId="0" fontId="308" fillId="0" borderId="0" xfId="0" applyFont="1" applyAlignment="1">
      <alignment vertical="center"/>
    </xf>
    <xf numFmtId="0" fontId="67" fillId="39" borderId="476" xfId="0" applyFont="1" applyFill="1" applyBorder="1" applyAlignment="1" applyProtection="1">
      <alignment horizontal="center" vertical="center"/>
      <protection locked="0"/>
    </xf>
    <xf numFmtId="0" fontId="67" fillId="39" borderId="27" xfId="0" applyFont="1" applyFill="1" applyBorder="1" applyAlignment="1" applyProtection="1">
      <alignment horizontal="center" vertical="center"/>
      <protection locked="0"/>
    </xf>
    <xf numFmtId="0" fontId="67" fillId="49" borderId="476" xfId="0" applyFont="1" applyFill="1" applyBorder="1" applyAlignment="1" applyProtection="1">
      <alignment horizontal="center" vertical="center"/>
      <protection locked="0"/>
    </xf>
    <xf numFmtId="0" fontId="67" fillId="49" borderId="27" xfId="0" applyFont="1" applyFill="1" applyBorder="1" applyAlignment="1" applyProtection="1">
      <alignment horizontal="center" vertical="center"/>
      <protection locked="0"/>
    </xf>
    <xf numFmtId="177" fontId="302" fillId="39" borderId="389" xfId="0" applyNumberFormat="1" applyFont="1" applyFill="1" applyBorder="1" applyAlignment="1" applyProtection="1">
      <alignment horizontal="center" vertical="center"/>
    </xf>
    <xf numFmtId="177" fontId="302" fillId="39" borderId="17" xfId="0" applyNumberFormat="1" applyFont="1" applyFill="1" applyBorder="1" applyAlignment="1" applyProtection="1">
      <alignment horizontal="center" vertical="center"/>
      <protection locked="0"/>
    </xf>
    <xf numFmtId="177" fontId="263" fillId="0" borderId="389" xfId="0" applyNumberFormat="1" applyFont="1" applyFill="1" applyBorder="1" applyAlignment="1" applyProtection="1">
      <alignment horizontal="center" vertical="center"/>
    </xf>
    <xf numFmtId="177" fontId="263" fillId="0" borderId="17" xfId="0" applyNumberFormat="1" applyFont="1" applyFill="1" applyBorder="1" applyAlignment="1" applyProtection="1">
      <alignment horizontal="center" vertical="center"/>
      <protection locked="0"/>
    </xf>
    <xf numFmtId="179" fontId="302" fillId="39" borderId="451" xfId="0" applyNumberFormat="1" applyFont="1" applyFill="1" applyBorder="1" applyAlignment="1" applyProtection="1">
      <alignment horizontal="center" vertical="center"/>
      <protection locked="0"/>
    </xf>
    <xf numFmtId="179" fontId="263" fillId="0" borderId="451" xfId="0" applyNumberFormat="1" applyFont="1" applyFill="1" applyBorder="1" applyAlignment="1" applyProtection="1">
      <alignment horizontal="center" vertical="center"/>
      <protection locked="0"/>
    </xf>
    <xf numFmtId="0" fontId="21" fillId="24" borderId="451" xfId="0" applyFont="1" applyFill="1" applyBorder="1" applyAlignment="1">
      <alignment horizontal="center" vertical="center"/>
    </xf>
    <xf numFmtId="0" fontId="21" fillId="24" borderId="418" xfId="0" applyFont="1" applyFill="1" applyBorder="1" applyAlignment="1">
      <alignment horizontal="center" vertical="center"/>
    </xf>
    <xf numFmtId="179" fontId="302" fillId="39" borderId="13" xfId="0" applyNumberFormat="1" applyFont="1" applyFill="1" applyBorder="1" applyAlignment="1" applyProtection="1">
      <alignment horizontal="center" vertical="center"/>
    </xf>
    <xf numFmtId="179" fontId="263" fillId="0" borderId="13" xfId="0" applyNumberFormat="1" applyFont="1" applyFill="1" applyBorder="1" applyAlignment="1" applyProtection="1">
      <alignment horizontal="center" vertical="center"/>
    </xf>
    <xf numFmtId="0" fontId="33" fillId="0" borderId="476" xfId="0" applyFont="1" applyFill="1" applyBorder="1" applyAlignment="1" applyProtection="1">
      <alignment horizontal="center" vertical="center" shrinkToFit="1"/>
      <protection locked="0"/>
    </xf>
    <xf numFmtId="177" fontId="33" fillId="49" borderId="489" xfId="0" applyNumberFormat="1" applyFont="1" applyFill="1" applyBorder="1" applyAlignment="1" applyProtection="1">
      <alignment horizontal="center" vertical="center"/>
    </xf>
    <xf numFmtId="179" fontId="33" fillId="49" borderId="489" xfId="0" applyNumberFormat="1" applyFont="1" applyFill="1" applyBorder="1" applyAlignment="1" applyProtection="1">
      <alignment horizontal="center" vertical="center"/>
    </xf>
    <xf numFmtId="179" fontId="33" fillId="49" borderId="490" xfId="0" applyNumberFormat="1" applyFont="1" applyFill="1" applyBorder="1" applyAlignment="1" applyProtection="1">
      <alignment horizontal="center" vertical="center"/>
      <protection locked="0"/>
    </xf>
    <xf numFmtId="177" fontId="33" fillId="0" borderId="483" xfId="0" applyNumberFormat="1" applyFont="1" applyFill="1" applyBorder="1" applyAlignment="1">
      <alignment horizontal="center" vertical="center"/>
    </xf>
    <xf numFmtId="179" fontId="144" fillId="0" borderId="490" xfId="0" applyNumberFormat="1" applyFont="1" applyFill="1" applyBorder="1" applyAlignment="1" applyProtection="1">
      <alignment horizontal="center" vertical="center"/>
    </xf>
    <xf numFmtId="179" fontId="33" fillId="49" borderId="491" xfId="0" applyNumberFormat="1" applyFont="1" applyFill="1" applyBorder="1" applyAlignment="1" applyProtection="1">
      <alignment horizontal="center" vertical="center"/>
      <protection locked="0"/>
    </xf>
    <xf numFmtId="179" fontId="33" fillId="0" borderId="490" xfId="0" applyNumberFormat="1" applyFont="1" applyFill="1" applyBorder="1" applyAlignment="1" applyProtection="1">
      <alignment horizontal="center" vertical="center"/>
    </xf>
    <xf numFmtId="179" fontId="33" fillId="49" borderId="490" xfId="0" applyNumberFormat="1" applyFont="1" applyFill="1" applyBorder="1" applyAlignment="1" applyProtection="1">
      <alignment horizontal="center" vertical="center"/>
    </xf>
    <xf numFmtId="179" fontId="33" fillId="0" borderId="490" xfId="0" applyNumberFormat="1" applyFont="1" applyFill="1" applyBorder="1" applyAlignment="1" applyProtection="1">
      <alignment horizontal="center" vertical="center"/>
      <protection locked="0"/>
    </xf>
    <xf numFmtId="0" fontId="24" fillId="0" borderId="328" xfId="0" applyFont="1" applyFill="1" applyBorder="1" applyAlignment="1" applyProtection="1">
      <alignment horizontal="center" vertical="center"/>
      <protection locked="0"/>
    </xf>
    <xf numFmtId="0" fontId="186" fillId="0" borderId="328" xfId="0" applyFont="1" applyFill="1" applyBorder="1" applyAlignment="1" applyProtection="1">
      <alignment horizontal="center" vertical="center"/>
      <protection locked="0"/>
    </xf>
    <xf numFmtId="0" fontId="98" fillId="0" borderId="492" xfId="0" applyFont="1" applyFill="1" applyBorder="1" applyAlignment="1" applyProtection="1">
      <alignment horizontal="center" vertical="center" shrinkToFit="1"/>
      <protection locked="0"/>
    </xf>
    <xf numFmtId="0" fontId="98" fillId="0" borderId="493" xfId="0" quotePrefix="1" applyFont="1" applyFill="1" applyBorder="1" applyAlignment="1" applyProtection="1">
      <alignment horizontal="center" vertical="center" shrinkToFit="1"/>
      <protection locked="0"/>
    </xf>
    <xf numFmtId="0" fontId="0" fillId="0" borderId="327" xfId="0" applyFont="1" applyFill="1" applyBorder="1" applyAlignment="1">
      <alignment horizontal="center" vertical="center"/>
    </xf>
    <xf numFmtId="0" fontId="24" fillId="0" borderId="492" xfId="0" applyFont="1" applyFill="1" applyBorder="1" applyAlignment="1" applyProtection="1">
      <alignment horizontal="center" vertical="center" shrinkToFit="1"/>
      <protection locked="0"/>
    </xf>
    <xf numFmtId="179" fontId="24" fillId="0" borderId="328" xfId="0" applyNumberFormat="1" applyFont="1" applyFill="1" applyBorder="1" applyAlignment="1" applyProtection="1">
      <alignment horizontal="center" vertical="center"/>
      <protection locked="0"/>
    </xf>
    <xf numFmtId="179" fontId="24" fillId="51" borderId="328" xfId="0" applyNumberFormat="1" applyFont="1" applyFill="1" applyBorder="1" applyAlignment="1" applyProtection="1">
      <alignment horizontal="center" vertical="center"/>
      <protection locked="0"/>
    </xf>
    <xf numFmtId="177" fontId="149" fillId="0" borderId="396" xfId="0" applyNumberFormat="1" applyFont="1" applyFill="1" applyBorder="1" applyAlignment="1" applyProtection="1">
      <alignment horizontal="center" vertical="center"/>
    </xf>
    <xf numFmtId="179" fontId="149" fillId="0" borderId="327" xfId="0" applyNumberFormat="1" applyFont="1" applyFill="1" applyBorder="1" applyAlignment="1" applyProtection="1">
      <alignment horizontal="center" vertical="center"/>
    </xf>
    <xf numFmtId="179" fontId="149" fillId="0" borderId="68" xfId="0" applyNumberFormat="1" applyFont="1" applyFill="1" applyBorder="1" applyAlignment="1" applyProtection="1">
      <alignment horizontal="center" vertical="center"/>
    </xf>
    <xf numFmtId="0" fontId="24" fillId="0" borderId="493" xfId="0" quotePrefix="1" applyFont="1" applyFill="1" applyBorder="1" applyAlignment="1" applyProtection="1">
      <alignment horizontal="center" vertical="center" shrinkToFit="1"/>
      <protection locked="0"/>
    </xf>
    <xf numFmtId="0" fontId="0" fillId="0" borderId="0" xfId="0" applyAlignment="1">
      <alignment vertical="center"/>
    </xf>
    <xf numFmtId="179" fontId="32" fillId="0" borderId="0" xfId="0" applyNumberFormat="1" applyFont="1" applyFill="1" applyBorder="1" applyAlignment="1" applyProtection="1">
      <alignment horizontal="center" vertical="center"/>
      <protection locked="0"/>
    </xf>
    <xf numFmtId="179" fontId="176" fillId="0" borderId="0" xfId="0" applyNumberFormat="1" applyFont="1" applyFill="1" applyBorder="1" applyAlignment="1" applyProtection="1">
      <alignment horizontal="center" vertical="center"/>
      <protection locked="0"/>
    </xf>
    <xf numFmtId="179" fontId="257" fillId="0" borderId="0" xfId="0" applyNumberFormat="1" applyFont="1" applyFill="1" applyBorder="1" applyAlignment="1" applyProtection="1">
      <alignment horizontal="center" vertical="center"/>
      <protection locked="0"/>
    </xf>
    <xf numFmtId="179" fontId="309" fillId="0" borderId="0" xfId="0" applyNumberFormat="1" applyFont="1" applyFill="1" applyBorder="1" applyAlignment="1" applyProtection="1">
      <alignment horizontal="center" vertical="center"/>
      <protection locked="0"/>
    </xf>
    <xf numFmtId="0" fontId="32" fillId="24" borderId="328" xfId="0" applyFont="1" applyFill="1" applyBorder="1" applyAlignment="1">
      <alignment horizontal="center" vertical="center"/>
    </xf>
    <xf numFmtId="0" fontId="32" fillId="24" borderId="328" xfId="0" applyFont="1" applyFill="1" applyBorder="1" applyAlignment="1">
      <alignment horizontal="center" vertical="center" wrapText="1"/>
    </xf>
    <xf numFmtId="0" fontId="72" fillId="83" borderId="244" xfId="0" applyFont="1" applyFill="1" applyBorder="1" applyAlignment="1" applyProtection="1">
      <alignment horizontal="center" vertical="center"/>
      <protection locked="0"/>
    </xf>
    <xf numFmtId="0" fontId="89" fillId="83" borderId="328" xfId="0" applyFont="1" applyFill="1" applyBorder="1" applyAlignment="1" applyProtection="1">
      <alignment horizontal="center" vertical="center"/>
      <protection locked="0"/>
    </xf>
    <xf numFmtId="179" fontId="274" fillId="83" borderId="328" xfId="0" applyNumberFormat="1" applyFont="1" applyFill="1" applyBorder="1" applyAlignment="1" applyProtection="1">
      <alignment horizontal="center" vertical="center"/>
      <protection locked="0"/>
    </xf>
    <xf numFmtId="0" fontId="72" fillId="77" borderId="244" xfId="0" applyFont="1" applyFill="1" applyBorder="1" applyAlignment="1" applyProtection="1">
      <alignment horizontal="center" vertical="center"/>
      <protection locked="0"/>
    </xf>
    <xf numFmtId="0" fontId="89" fillId="77" borderId="328" xfId="0" applyFont="1" applyFill="1" applyBorder="1" applyAlignment="1" applyProtection="1">
      <alignment horizontal="center" vertical="center"/>
      <protection locked="0"/>
    </xf>
    <xf numFmtId="179" fontId="274" fillId="77" borderId="328" xfId="0" applyNumberFormat="1" applyFont="1" applyFill="1" applyBorder="1" applyAlignment="1" applyProtection="1">
      <alignment horizontal="center" vertical="center"/>
      <protection locked="0"/>
    </xf>
    <xf numFmtId="0" fontId="246" fillId="77" borderId="244" xfId="0" applyFont="1" applyFill="1" applyBorder="1" applyAlignment="1" applyProtection="1">
      <alignment horizontal="center" vertical="center"/>
      <protection locked="0"/>
    </xf>
    <xf numFmtId="0" fontId="282" fillId="77" borderId="328" xfId="0" applyFont="1" applyFill="1" applyBorder="1" applyAlignment="1" applyProtection="1">
      <alignment horizontal="center" vertical="center"/>
      <protection locked="0"/>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177" fontId="24" fillId="0" borderId="438" xfId="0" applyNumberFormat="1" applyFont="1" applyFill="1" applyBorder="1" applyAlignment="1" applyProtection="1">
      <alignment horizontal="center" vertical="center"/>
    </xf>
    <xf numFmtId="177" fontId="24" fillId="0" borderId="17" xfId="0" applyNumberFormat="1" applyFont="1" applyFill="1" applyBorder="1" applyAlignment="1" applyProtection="1">
      <alignment horizontal="center" vertical="center"/>
      <protection locked="0"/>
    </xf>
    <xf numFmtId="179" fontId="24" fillId="0" borderId="438" xfId="0" applyNumberFormat="1" applyFont="1" applyFill="1" applyBorder="1" applyAlignment="1" applyProtection="1">
      <alignment horizontal="center" vertical="center"/>
    </xf>
    <xf numFmtId="179" fontId="24" fillId="0" borderId="483" xfId="0" applyNumberFormat="1" applyFont="1" applyFill="1" applyBorder="1" applyAlignment="1" applyProtection="1">
      <alignment horizontal="center" vertical="center"/>
    </xf>
    <xf numFmtId="179" fontId="24" fillId="0" borderId="17" xfId="0" applyNumberFormat="1" applyFont="1" applyFill="1" applyBorder="1" applyAlignment="1" applyProtection="1">
      <alignment horizontal="center" vertical="center"/>
    </xf>
    <xf numFmtId="179" fontId="24" fillId="0" borderId="437" xfId="0" applyNumberFormat="1" applyFont="1" applyFill="1" applyBorder="1" applyAlignment="1" applyProtection="1">
      <alignment horizontal="center" vertical="center"/>
    </xf>
    <xf numFmtId="177" fontId="67" fillId="0" borderId="26" xfId="0" applyNumberFormat="1" applyFont="1" applyFill="1" applyBorder="1" applyAlignment="1" applyProtection="1">
      <alignment horizontal="center" vertical="center"/>
    </xf>
    <xf numFmtId="179" fontId="24" fillId="0" borderId="327" xfId="0" applyNumberFormat="1" applyFont="1" applyFill="1" applyBorder="1" applyAlignment="1" applyProtection="1">
      <alignment horizontal="center" vertical="center"/>
    </xf>
    <xf numFmtId="179" fontId="24" fillId="0" borderId="451" xfId="0" applyNumberFormat="1" applyFont="1" applyFill="1" applyBorder="1" applyAlignment="1" applyProtection="1">
      <alignment horizontal="center" vertical="center"/>
      <protection locked="0"/>
    </xf>
    <xf numFmtId="179" fontId="24" fillId="41" borderId="438" xfId="0" applyNumberFormat="1" applyFont="1" applyFill="1" applyBorder="1" applyAlignment="1" applyProtection="1">
      <alignment horizontal="center" vertical="center"/>
    </xf>
    <xf numFmtId="179" fontId="24" fillId="41" borderId="17" xfId="0" applyNumberFormat="1" applyFont="1" applyFill="1" applyBorder="1" applyAlignment="1" applyProtection="1">
      <alignment horizontal="center" vertical="center"/>
    </xf>
    <xf numFmtId="179" fontId="24" fillId="41" borderId="483" xfId="0" applyNumberFormat="1" applyFont="1" applyFill="1" applyBorder="1" applyAlignment="1" applyProtection="1">
      <alignment horizontal="center" vertical="center"/>
    </xf>
    <xf numFmtId="179" fontId="24" fillId="41" borderId="437" xfId="0" applyNumberFormat="1" applyFont="1" applyFill="1" applyBorder="1" applyAlignment="1" applyProtection="1">
      <alignment horizontal="center" vertical="center"/>
    </xf>
    <xf numFmtId="179" fontId="24" fillId="29" borderId="438" xfId="0" applyNumberFormat="1" applyFont="1" applyFill="1" applyBorder="1" applyAlignment="1" applyProtection="1">
      <alignment horizontal="center" vertical="center"/>
    </xf>
    <xf numFmtId="179" fontId="24" fillId="29" borderId="17" xfId="0" applyNumberFormat="1" applyFont="1" applyFill="1" applyBorder="1" applyAlignment="1" applyProtection="1">
      <alignment horizontal="center" vertical="center"/>
    </xf>
    <xf numFmtId="179" fontId="24" fillId="29" borderId="483" xfId="0" applyNumberFormat="1" applyFont="1" applyFill="1" applyBorder="1" applyAlignment="1" applyProtection="1">
      <alignment horizontal="center" vertical="center"/>
    </xf>
    <xf numFmtId="179" fontId="24" fillId="29" borderId="437" xfId="0" applyNumberFormat="1" applyFont="1" applyFill="1" applyBorder="1" applyAlignment="1" applyProtection="1">
      <alignment horizontal="center" vertical="center"/>
    </xf>
    <xf numFmtId="179" fontId="24" fillId="29" borderId="327" xfId="0" applyNumberFormat="1" applyFont="1" applyFill="1" applyBorder="1" applyAlignment="1" applyProtection="1">
      <alignment horizontal="center" vertical="center"/>
    </xf>
    <xf numFmtId="177" fontId="67" fillId="29" borderId="26" xfId="0" applyNumberFormat="1" applyFont="1" applyFill="1" applyBorder="1" applyAlignment="1" applyProtection="1">
      <alignment horizontal="center" vertical="center"/>
    </xf>
    <xf numFmtId="0" fontId="0" fillId="0" borderId="0" xfId="0" applyFont="1" applyAlignment="1">
      <alignment vertical="center"/>
    </xf>
    <xf numFmtId="177" fontId="24" fillId="49" borderId="17" xfId="0" applyNumberFormat="1" applyFont="1" applyFill="1" applyBorder="1" applyAlignment="1" applyProtection="1">
      <alignment horizontal="center" vertical="center"/>
      <protection locked="0"/>
    </xf>
    <xf numFmtId="179" fontId="24" fillId="49" borderId="438" xfId="0" applyNumberFormat="1" applyFont="1" applyFill="1" applyBorder="1" applyAlignment="1" applyProtection="1">
      <alignment horizontal="center" vertical="center"/>
    </xf>
    <xf numFmtId="0" fontId="24" fillId="41" borderId="328" xfId="0" applyFont="1" applyFill="1" applyBorder="1" applyAlignment="1" applyProtection="1">
      <alignment horizontal="center" vertical="center"/>
      <protection locked="0"/>
    </xf>
    <xf numFmtId="179" fontId="20" fillId="29" borderId="17" xfId="0" applyNumberFormat="1" applyFont="1" applyFill="1" applyBorder="1" applyAlignment="1" applyProtection="1">
      <alignment horizontal="center" vertical="center"/>
    </xf>
    <xf numFmtId="179" fontId="20" fillId="29" borderId="483" xfId="0" applyNumberFormat="1" applyFont="1" applyFill="1" applyBorder="1" applyAlignment="1" applyProtection="1">
      <alignment horizontal="center" vertical="center"/>
    </xf>
    <xf numFmtId="179" fontId="20" fillId="29" borderId="437" xfId="0" applyNumberFormat="1" applyFont="1" applyFill="1" applyBorder="1" applyAlignment="1" applyProtection="1">
      <alignment horizontal="center" vertical="center"/>
    </xf>
    <xf numFmtId="177" fontId="20" fillId="0" borderId="438" xfId="0" applyNumberFormat="1" applyFont="1" applyFill="1" applyBorder="1" applyAlignment="1" applyProtection="1">
      <alignment horizontal="center" vertical="center"/>
    </xf>
    <xf numFmtId="177" fontId="20" fillId="0" borderId="17" xfId="0" applyNumberFormat="1" applyFont="1" applyFill="1" applyBorder="1" applyAlignment="1" applyProtection="1">
      <alignment horizontal="center" vertical="center"/>
      <protection locked="0"/>
    </xf>
    <xf numFmtId="179" fontId="20" fillId="0" borderId="438" xfId="0" applyNumberFormat="1" applyFont="1" applyFill="1" applyBorder="1" applyAlignment="1" applyProtection="1">
      <alignment horizontal="center" vertical="center"/>
    </xf>
    <xf numFmtId="0" fontId="24" fillId="49" borderId="328" xfId="0" applyFont="1" applyFill="1" applyBorder="1" applyAlignment="1" applyProtection="1">
      <alignment horizontal="center" vertical="center"/>
      <protection locked="0"/>
    </xf>
    <xf numFmtId="179" fontId="24" fillId="29" borderId="449" xfId="0" applyNumberFormat="1" applyFont="1" applyFill="1" applyBorder="1" applyAlignment="1" applyProtection="1">
      <alignment horizontal="center" vertical="center"/>
    </xf>
    <xf numFmtId="179" fontId="24" fillId="0" borderId="449" xfId="0" applyNumberFormat="1" applyFont="1" applyFill="1" applyBorder="1" applyAlignment="1" applyProtection="1">
      <alignment horizontal="center" vertical="center"/>
    </xf>
    <xf numFmtId="177" fontId="20" fillId="49" borderId="438" xfId="0" applyNumberFormat="1" applyFont="1" applyFill="1" applyBorder="1" applyAlignment="1" applyProtection="1">
      <alignment horizontal="center" vertical="center"/>
    </xf>
    <xf numFmtId="177" fontId="20" fillId="49" borderId="17" xfId="0" applyNumberFormat="1" applyFont="1" applyFill="1" applyBorder="1" applyAlignment="1" applyProtection="1">
      <alignment horizontal="center" vertical="center"/>
      <protection locked="0"/>
    </xf>
    <xf numFmtId="179" fontId="20" fillId="49" borderId="438" xfId="0" applyNumberFormat="1" applyFont="1" applyFill="1" applyBorder="1" applyAlignment="1" applyProtection="1">
      <alignment horizontal="center" vertical="center"/>
    </xf>
    <xf numFmtId="179" fontId="20" fillId="0" borderId="449" xfId="0" applyNumberFormat="1" applyFont="1" applyFill="1" applyBorder="1" applyAlignment="1" applyProtection="1">
      <alignment horizontal="center" vertical="center"/>
    </xf>
    <xf numFmtId="179" fontId="310" fillId="41" borderId="438" xfId="0" applyNumberFormat="1" applyFont="1" applyFill="1" applyBorder="1" applyAlignment="1" applyProtection="1">
      <alignment horizontal="center" vertical="center"/>
    </xf>
    <xf numFmtId="179" fontId="310" fillId="41" borderId="17" xfId="0" applyNumberFormat="1" applyFont="1" applyFill="1" applyBorder="1" applyAlignment="1" applyProtection="1">
      <alignment horizontal="center" vertical="center"/>
    </xf>
    <xf numFmtId="179" fontId="310" fillId="29" borderId="327" xfId="0" applyNumberFormat="1" applyFont="1" applyFill="1" applyBorder="1" applyAlignment="1" applyProtection="1">
      <alignment horizontal="center" vertical="center"/>
    </xf>
    <xf numFmtId="179" fontId="310" fillId="29" borderId="449" xfId="0" applyNumberFormat="1" applyFont="1" applyFill="1" applyBorder="1" applyAlignment="1" applyProtection="1">
      <alignment horizontal="center" vertical="center"/>
    </xf>
    <xf numFmtId="179" fontId="310" fillId="29" borderId="438" xfId="0" applyNumberFormat="1" applyFont="1" applyFill="1" applyBorder="1" applyAlignment="1" applyProtection="1">
      <alignment horizontal="center" vertical="center"/>
    </xf>
    <xf numFmtId="0" fontId="130" fillId="49" borderId="328" xfId="0" applyFont="1" applyFill="1" applyBorder="1" applyAlignment="1" applyProtection="1">
      <alignment horizontal="center" vertical="center"/>
      <protection locked="0"/>
    </xf>
    <xf numFmtId="177" fontId="130" fillId="49" borderId="438" xfId="0" applyNumberFormat="1" applyFont="1" applyFill="1" applyBorder="1" applyAlignment="1" applyProtection="1">
      <alignment horizontal="center" vertical="center"/>
    </xf>
    <xf numFmtId="177" fontId="130" fillId="49" borderId="17" xfId="0" applyNumberFormat="1" applyFont="1" applyFill="1" applyBorder="1" applyAlignment="1" applyProtection="1">
      <alignment horizontal="center" vertical="center"/>
      <protection locked="0"/>
    </xf>
    <xf numFmtId="179" fontId="130" fillId="49" borderId="438" xfId="0" applyNumberFormat="1" applyFont="1" applyFill="1" applyBorder="1" applyAlignment="1" applyProtection="1">
      <alignment horizontal="center" vertical="center"/>
    </xf>
    <xf numFmtId="179" fontId="130" fillId="0" borderId="483" xfId="0" applyNumberFormat="1" applyFont="1" applyFill="1" applyBorder="1" applyAlignment="1" applyProtection="1">
      <alignment horizontal="center" vertical="center"/>
    </xf>
    <xf numFmtId="179" fontId="130" fillId="0" borderId="17" xfId="0" applyNumberFormat="1" applyFont="1" applyFill="1" applyBorder="1" applyAlignment="1" applyProtection="1">
      <alignment horizontal="center" vertical="center"/>
    </xf>
    <xf numFmtId="179" fontId="130" fillId="0" borderId="437" xfId="0" applyNumberFormat="1" applyFont="1" applyFill="1" applyBorder="1" applyAlignment="1" applyProtection="1">
      <alignment horizontal="center" vertical="center"/>
    </xf>
    <xf numFmtId="179" fontId="267" fillId="0" borderId="327" xfId="0" applyNumberFormat="1" applyFont="1" applyFill="1" applyBorder="1" applyAlignment="1" applyProtection="1">
      <alignment horizontal="center" vertical="center"/>
    </xf>
    <xf numFmtId="179" fontId="130" fillId="0" borderId="449" xfId="0" applyNumberFormat="1" applyFont="1" applyFill="1" applyBorder="1" applyAlignment="1" applyProtection="1">
      <alignment horizontal="center" vertical="center"/>
    </xf>
    <xf numFmtId="179" fontId="267" fillId="0" borderId="451" xfId="0" applyNumberFormat="1" applyFont="1" applyFill="1" applyBorder="1" applyAlignment="1" applyProtection="1">
      <alignment horizontal="center" vertical="center"/>
      <protection locked="0"/>
    </xf>
    <xf numFmtId="177" fontId="263" fillId="0" borderId="26" xfId="0" applyNumberFormat="1" applyFont="1" applyFill="1" applyBorder="1" applyAlignment="1" applyProtection="1">
      <alignment horizontal="center" vertical="center"/>
    </xf>
    <xf numFmtId="179" fontId="304" fillId="41" borderId="17" xfId="0" applyNumberFormat="1" applyFont="1" applyFill="1" applyBorder="1" applyAlignment="1" applyProtection="1">
      <alignment horizontal="center" vertical="center"/>
    </xf>
    <xf numFmtId="179" fontId="304" fillId="41" borderId="483" xfId="0" applyNumberFormat="1" applyFont="1" applyFill="1" applyBorder="1" applyAlignment="1" applyProtection="1">
      <alignment horizontal="center" vertical="center"/>
    </xf>
    <xf numFmtId="179" fontId="304" fillId="41" borderId="437" xfId="0" applyNumberFormat="1" applyFont="1" applyFill="1" applyBorder="1" applyAlignment="1" applyProtection="1">
      <alignment horizontal="center" vertical="center"/>
    </xf>
    <xf numFmtId="0" fontId="24" fillId="40" borderId="493" xfId="0" quotePrefix="1" applyFont="1" applyFill="1" applyBorder="1" applyAlignment="1" applyProtection="1">
      <alignment horizontal="center" vertical="center" shrinkToFit="1"/>
      <protection locked="0"/>
    </xf>
    <xf numFmtId="177" fontId="221" fillId="53" borderId="491" xfId="0" applyNumberFormat="1" applyFont="1" applyFill="1" applyBorder="1" applyAlignment="1">
      <alignment vertical="center" wrapText="1"/>
    </xf>
    <xf numFmtId="179" fontId="155" fillId="0" borderId="328" xfId="0" applyNumberFormat="1" applyFont="1" applyFill="1" applyBorder="1" applyAlignment="1" applyProtection="1">
      <alignment horizontal="center" vertical="center"/>
    </xf>
    <xf numFmtId="0" fontId="187" fillId="0" borderId="476" xfId="0" applyFont="1" applyFill="1" applyBorder="1" applyAlignment="1" applyProtection="1">
      <alignment horizontal="center" vertical="center" shrinkToFit="1"/>
      <protection locked="0"/>
    </xf>
    <xf numFmtId="0" fontId="187" fillId="0" borderId="328" xfId="0" applyFont="1" applyFill="1" applyBorder="1" applyAlignment="1" applyProtection="1">
      <alignment horizontal="center" vertical="center"/>
      <protection locked="0"/>
    </xf>
    <xf numFmtId="177" fontId="187" fillId="0" borderId="476" xfId="0" applyNumberFormat="1" applyFont="1" applyFill="1" applyBorder="1" applyAlignment="1">
      <alignment horizontal="center" vertical="center"/>
    </xf>
    <xf numFmtId="177" fontId="97" fillId="0" borderId="483" xfId="0" applyNumberFormat="1" applyFont="1" applyFill="1" applyBorder="1" applyAlignment="1">
      <alignment horizontal="center" vertical="center"/>
    </xf>
    <xf numFmtId="177" fontId="97" fillId="0" borderId="476" xfId="0" applyNumberFormat="1" applyFont="1" applyFill="1" applyBorder="1" applyAlignment="1">
      <alignment horizontal="center" vertical="center"/>
    </xf>
    <xf numFmtId="177" fontId="33" fillId="0" borderId="476" xfId="0" applyNumberFormat="1" applyFont="1" applyFill="1" applyBorder="1" applyAlignment="1">
      <alignment horizontal="center" vertical="center"/>
    </xf>
    <xf numFmtId="177" fontId="187" fillId="0" borderId="483" xfId="0" applyNumberFormat="1" applyFont="1" applyFill="1" applyBorder="1" applyAlignment="1">
      <alignment horizontal="center" vertical="center"/>
    </xf>
    <xf numFmtId="177" fontId="33" fillId="0" borderId="476" xfId="0" applyNumberFormat="1" applyFont="1" applyBorder="1" applyAlignment="1">
      <alignment horizontal="center" vertical="center"/>
    </xf>
    <xf numFmtId="177" fontId="33" fillId="0" borderId="349" xfId="0" applyNumberFormat="1" applyFont="1" applyFill="1" applyBorder="1" applyAlignment="1">
      <alignment horizontal="center" vertical="center"/>
    </xf>
    <xf numFmtId="0" fontId="20" fillId="24" borderId="489" xfId="0" applyFont="1" applyFill="1" applyBorder="1" applyAlignment="1">
      <alignment horizontal="center" wrapText="1"/>
    </xf>
    <xf numFmtId="0" fontId="20" fillId="24" borderId="491" xfId="0" applyFont="1" applyFill="1" applyBorder="1" applyAlignment="1">
      <alignment horizontal="center" wrapText="1"/>
    </xf>
    <xf numFmtId="177" fontId="222" fillId="53" borderId="491" xfId="0" applyNumberFormat="1" applyFont="1" applyFill="1" applyBorder="1" applyAlignment="1">
      <alignment vertical="center" wrapText="1"/>
    </xf>
    <xf numFmtId="0" fontId="21" fillId="32" borderId="498" xfId="0" applyFont="1" applyFill="1" applyBorder="1" applyAlignment="1">
      <alignment horizontal="center" vertical="center"/>
    </xf>
    <xf numFmtId="0" fontId="21" fillId="32" borderId="497" xfId="0" applyFont="1" applyFill="1" applyBorder="1" applyAlignment="1">
      <alignment horizontal="center" vertical="center"/>
    </xf>
    <xf numFmtId="0" fontId="181" fillId="0" borderId="476" xfId="0" applyFont="1" applyFill="1" applyBorder="1" applyAlignment="1">
      <alignment horizontal="center" vertical="center"/>
    </xf>
    <xf numFmtId="0" fontId="181" fillId="0" borderId="328" xfId="0" applyFont="1" applyFill="1" applyBorder="1" applyAlignment="1" applyProtection="1">
      <alignment horizontal="center" vertical="center"/>
      <protection locked="0"/>
    </xf>
    <xf numFmtId="177" fontId="181" fillId="0" borderId="389" xfId="0" applyNumberFormat="1" applyFont="1" applyFill="1" applyBorder="1" applyAlignment="1" applyProtection="1">
      <alignment horizontal="center" vertical="center"/>
    </xf>
    <xf numFmtId="0" fontId="312" fillId="0" borderId="0" xfId="0" applyFont="1" applyFill="1" applyAlignment="1">
      <alignment vertical="center"/>
    </xf>
    <xf numFmtId="0" fontId="313" fillId="0" borderId="0" xfId="0" applyFont="1" applyFill="1" applyAlignment="1">
      <alignment vertical="center"/>
    </xf>
    <xf numFmtId="0" fontId="178" fillId="0" borderId="363" xfId="0" applyFont="1" applyFill="1" applyBorder="1" applyAlignment="1" applyProtection="1">
      <alignment horizontal="center" vertical="center" shrinkToFit="1"/>
      <protection locked="0"/>
    </xf>
    <xf numFmtId="0" fontId="67" fillId="41" borderId="501" xfId="0" applyFont="1" applyFill="1" applyBorder="1" applyAlignment="1" applyProtection="1">
      <alignment horizontal="center" vertical="center"/>
      <protection locked="0"/>
    </xf>
    <xf numFmtId="0" fontId="67" fillId="41" borderId="496" xfId="0" applyFont="1" applyFill="1" applyBorder="1" applyAlignment="1" applyProtection="1">
      <alignment horizontal="center" vertical="center"/>
      <protection locked="0"/>
    </xf>
    <xf numFmtId="177" fontId="67" fillId="41" borderId="497" xfId="0" applyNumberFormat="1" applyFont="1" applyFill="1" applyBorder="1" applyAlignment="1" applyProtection="1">
      <alignment horizontal="center" vertical="center"/>
    </xf>
    <xf numFmtId="177" fontId="67" fillId="41" borderId="498" xfId="0" applyNumberFormat="1" applyFont="1" applyFill="1" applyBorder="1" applyAlignment="1" applyProtection="1">
      <alignment horizontal="center" vertical="center"/>
      <protection locked="0"/>
    </xf>
    <xf numFmtId="179" fontId="67" fillId="41" borderId="495" xfId="0" applyNumberFormat="1" applyFont="1" applyFill="1" applyBorder="1" applyAlignment="1" applyProtection="1">
      <alignment horizontal="center" vertical="center"/>
    </xf>
    <xf numFmtId="177" fontId="67" fillId="41" borderId="499" xfId="0" applyNumberFormat="1" applyFont="1" applyFill="1" applyBorder="1" applyAlignment="1" applyProtection="1">
      <alignment horizontal="center" vertical="center"/>
    </xf>
    <xf numFmtId="179" fontId="67" fillId="41" borderId="500" xfId="0" applyNumberFormat="1" applyFont="1" applyFill="1" applyBorder="1" applyAlignment="1" applyProtection="1">
      <alignment horizontal="center" vertical="center"/>
    </xf>
    <xf numFmtId="179" fontId="67" fillId="41" borderId="497" xfId="0" applyNumberFormat="1" applyFont="1" applyFill="1" applyBorder="1" applyAlignment="1" applyProtection="1">
      <alignment horizontal="center" vertical="center"/>
      <protection locked="0"/>
    </xf>
    <xf numFmtId="179" fontId="67" fillId="41" borderId="495" xfId="0" applyNumberFormat="1" applyFont="1" applyFill="1" applyBorder="1" applyAlignment="1" applyProtection="1">
      <alignment horizontal="center" vertical="center"/>
      <protection locked="0"/>
    </xf>
    <xf numFmtId="179" fontId="67" fillId="41" borderId="459" xfId="0" applyNumberFormat="1" applyFont="1" applyFill="1" applyBorder="1" applyAlignment="1" applyProtection="1">
      <alignment horizontal="center" vertical="center"/>
      <protection locked="0"/>
    </xf>
    <xf numFmtId="177" fontId="67" fillId="41" borderId="460" xfId="0" applyNumberFormat="1" applyFont="1" applyFill="1" applyBorder="1" applyAlignment="1" applyProtection="1">
      <alignment horizontal="center" vertical="center"/>
    </xf>
    <xf numFmtId="0" fontId="67" fillId="0" borderId="501" xfId="0" applyFont="1" applyFill="1" applyBorder="1" applyAlignment="1" applyProtection="1">
      <alignment horizontal="center" vertical="center"/>
      <protection locked="0"/>
    </xf>
    <xf numFmtId="0" fontId="67" fillId="0" borderId="461" xfId="0" applyFont="1" applyFill="1" applyBorder="1" applyAlignment="1">
      <alignment horizontal="center" vertical="center"/>
    </xf>
    <xf numFmtId="177" fontId="67" fillId="49" borderId="497" xfId="0" applyNumberFormat="1" applyFont="1" applyFill="1" applyBorder="1" applyAlignment="1" applyProtection="1">
      <alignment horizontal="center" vertical="center"/>
    </xf>
    <xf numFmtId="177" fontId="67" fillId="49" borderId="498" xfId="0" applyNumberFormat="1" applyFont="1" applyFill="1" applyBorder="1" applyAlignment="1" applyProtection="1">
      <alignment horizontal="center" vertical="center"/>
      <protection locked="0"/>
    </xf>
    <xf numFmtId="179" fontId="67" fillId="49" borderId="495" xfId="0" applyNumberFormat="1" applyFont="1" applyFill="1" applyBorder="1" applyAlignment="1" applyProtection="1">
      <alignment horizontal="center" vertical="center"/>
    </xf>
    <xf numFmtId="177" fontId="67" fillId="49" borderId="499" xfId="0" applyNumberFormat="1" applyFont="1" applyFill="1" applyBorder="1" applyAlignment="1" applyProtection="1">
      <alignment horizontal="center" vertical="center"/>
    </xf>
    <xf numFmtId="179" fontId="67" fillId="49" borderId="500" xfId="0" applyNumberFormat="1" applyFont="1" applyFill="1" applyBorder="1" applyAlignment="1" applyProtection="1">
      <alignment horizontal="center" vertical="center"/>
    </xf>
    <xf numFmtId="179" fontId="67" fillId="49" borderId="499" xfId="0" applyNumberFormat="1" applyFont="1" applyFill="1" applyBorder="1" applyAlignment="1" applyProtection="1">
      <alignment horizontal="center" vertical="center"/>
      <protection locked="0"/>
    </xf>
    <xf numFmtId="179" fontId="67" fillId="49" borderId="500" xfId="0" applyNumberFormat="1" applyFont="1" applyFill="1" applyBorder="1" applyAlignment="1" applyProtection="1">
      <alignment horizontal="center" vertical="center"/>
      <protection locked="0"/>
    </xf>
    <xf numFmtId="179" fontId="67" fillId="49" borderId="459" xfId="0" applyNumberFormat="1" applyFont="1" applyFill="1" applyBorder="1" applyAlignment="1" applyProtection="1">
      <alignment horizontal="center" vertical="center"/>
      <protection locked="0"/>
    </xf>
    <xf numFmtId="177" fontId="67" fillId="49" borderId="460" xfId="0" applyNumberFormat="1" applyFont="1" applyFill="1" applyBorder="1" applyAlignment="1" applyProtection="1">
      <alignment horizontal="center" vertical="center"/>
    </xf>
    <xf numFmtId="177" fontId="67" fillId="0" borderId="499" xfId="0" applyNumberFormat="1" applyFont="1" applyFill="1" applyBorder="1" applyAlignment="1" applyProtection="1">
      <alignment horizontal="center" vertical="center"/>
    </xf>
    <xf numFmtId="177" fontId="67" fillId="0" borderId="498" xfId="0" applyNumberFormat="1" applyFont="1" applyFill="1" applyBorder="1" applyAlignment="1" applyProtection="1">
      <alignment horizontal="center" vertical="center"/>
      <protection locked="0"/>
    </xf>
    <xf numFmtId="179" fontId="67" fillId="0" borderId="500" xfId="0" applyNumberFormat="1" applyFont="1" applyFill="1" applyBorder="1" applyAlignment="1" applyProtection="1">
      <alignment horizontal="center" vertical="center"/>
    </xf>
    <xf numFmtId="179" fontId="67" fillId="0" borderId="497" xfId="0" applyNumberFormat="1" applyFont="1" applyFill="1" applyBorder="1" applyAlignment="1" applyProtection="1">
      <alignment horizontal="center" vertical="center"/>
      <protection locked="0"/>
    </xf>
    <xf numFmtId="179" fontId="67" fillId="0" borderId="495" xfId="0" applyNumberFormat="1" applyFont="1" applyFill="1" applyBorder="1" applyAlignment="1" applyProtection="1">
      <alignment horizontal="center" vertical="center"/>
      <protection locked="0"/>
    </xf>
    <xf numFmtId="179" fontId="67" fillId="0" borderId="499" xfId="0" applyNumberFormat="1" applyFont="1" applyFill="1" applyBorder="1" applyAlignment="1" applyProtection="1">
      <alignment horizontal="center" vertical="center"/>
      <protection locked="0"/>
    </xf>
    <xf numFmtId="179" fontId="67" fillId="0" borderId="500" xfId="0" applyNumberFormat="1" applyFont="1" applyFill="1" applyBorder="1" applyAlignment="1" applyProtection="1">
      <alignment horizontal="center" vertical="center"/>
      <protection locked="0"/>
    </xf>
    <xf numFmtId="179" fontId="67" fillId="0" borderId="459" xfId="0" applyNumberFormat="1" applyFont="1" applyFill="1" applyBorder="1" applyAlignment="1" applyProtection="1">
      <alignment horizontal="center" vertical="center"/>
      <protection locked="0"/>
    </xf>
    <xf numFmtId="177" fontId="67" fillId="0" borderId="460" xfId="0" applyNumberFormat="1" applyFont="1" applyFill="1" applyBorder="1" applyAlignment="1" applyProtection="1">
      <alignment horizontal="center" vertical="center"/>
    </xf>
    <xf numFmtId="179" fontId="67" fillId="41" borderId="499" xfId="0" applyNumberFormat="1" applyFont="1" applyFill="1" applyBorder="1" applyAlignment="1" applyProtection="1">
      <alignment horizontal="center" vertical="center"/>
      <protection locked="0"/>
    </xf>
    <xf numFmtId="179" fontId="67" fillId="41" borderId="500" xfId="0" applyNumberFormat="1" applyFont="1" applyFill="1" applyBorder="1" applyAlignment="1" applyProtection="1">
      <alignment horizontal="center" vertical="center"/>
      <protection locked="0"/>
    </xf>
    <xf numFmtId="177" fontId="67" fillId="0" borderId="497" xfId="0" applyNumberFormat="1" applyFont="1" applyFill="1" applyBorder="1" applyAlignment="1" applyProtection="1">
      <alignment horizontal="center" vertical="center"/>
    </xf>
    <xf numFmtId="179" fontId="67" fillId="0" borderId="495" xfId="0" applyNumberFormat="1" applyFont="1" applyFill="1" applyBorder="1" applyAlignment="1" applyProtection="1">
      <alignment horizontal="center" vertical="center"/>
    </xf>
    <xf numFmtId="179" fontId="151" fillId="41" borderId="459" xfId="0" applyNumberFormat="1" applyFont="1" applyFill="1" applyBorder="1" applyAlignment="1" applyProtection="1">
      <alignment horizontal="center" vertical="center"/>
      <protection locked="0"/>
    </xf>
    <xf numFmtId="179" fontId="67" fillId="49" borderId="497" xfId="0" applyNumberFormat="1" applyFont="1" applyFill="1" applyBorder="1" applyAlignment="1" applyProtection="1">
      <alignment horizontal="center" vertical="center"/>
      <protection locked="0"/>
    </xf>
    <xf numFmtId="179" fontId="67" fillId="49" borderId="495" xfId="0" applyNumberFormat="1" applyFont="1" applyFill="1" applyBorder="1" applyAlignment="1" applyProtection="1">
      <alignment horizontal="center" vertical="center"/>
      <protection locked="0"/>
    </xf>
    <xf numFmtId="177" fontId="24" fillId="49" borderId="438" xfId="0" applyNumberFormat="1" applyFont="1" applyFill="1" applyBorder="1" applyAlignment="1" applyProtection="1">
      <alignment horizontal="center" vertical="center"/>
    </xf>
    <xf numFmtId="0" fontId="181" fillId="41" borderId="328" xfId="0" applyFont="1" applyFill="1" applyBorder="1" applyAlignment="1" applyProtection="1">
      <alignment horizontal="center" vertical="center"/>
      <protection locked="0"/>
    </xf>
    <xf numFmtId="179" fontId="181" fillId="41" borderId="438" xfId="0" applyNumberFormat="1" applyFont="1" applyFill="1" applyBorder="1" applyAlignment="1" applyProtection="1">
      <alignment horizontal="center" vertical="center"/>
    </xf>
    <xf numFmtId="179" fontId="181" fillId="41" borderId="17" xfId="0" applyNumberFormat="1" applyFont="1" applyFill="1" applyBorder="1" applyAlignment="1" applyProtection="1">
      <alignment horizontal="center" vertical="center"/>
    </xf>
    <xf numFmtId="179" fontId="181" fillId="29" borderId="327" xfId="0" applyNumberFormat="1" applyFont="1" applyFill="1" applyBorder="1" applyAlignment="1" applyProtection="1">
      <alignment horizontal="center" vertical="center"/>
    </xf>
    <xf numFmtId="179" fontId="181" fillId="29" borderId="449" xfId="0" applyNumberFormat="1" applyFont="1" applyFill="1" applyBorder="1" applyAlignment="1" applyProtection="1">
      <alignment horizontal="center" vertical="center"/>
    </xf>
    <xf numFmtId="179" fontId="181" fillId="29" borderId="438" xfId="0" applyNumberFormat="1" applyFont="1" applyFill="1" applyBorder="1" applyAlignment="1" applyProtection="1">
      <alignment horizontal="center" vertical="center"/>
    </xf>
    <xf numFmtId="177" fontId="314" fillId="29" borderId="26" xfId="0" applyNumberFormat="1" applyFont="1" applyFill="1" applyBorder="1" applyAlignment="1" applyProtection="1">
      <alignment horizontal="center" vertical="center"/>
    </xf>
    <xf numFmtId="0" fontId="130" fillId="0" borderId="328" xfId="0" applyFont="1" applyFill="1" applyBorder="1" applyAlignment="1" applyProtection="1">
      <alignment horizontal="center" vertical="center"/>
      <protection locked="0"/>
    </xf>
    <xf numFmtId="177" fontId="266" fillId="0" borderId="438" xfId="0" applyNumberFormat="1" applyFont="1" applyFill="1" applyBorder="1" applyAlignment="1" applyProtection="1">
      <alignment horizontal="center" vertical="center"/>
    </xf>
    <xf numFmtId="177" fontId="266" fillId="0" borderId="17" xfId="0" applyNumberFormat="1" applyFont="1" applyFill="1" applyBorder="1" applyAlignment="1" applyProtection="1">
      <alignment horizontal="center" vertical="center"/>
      <protection locked="0"/>
    </xf>
    <xf numFmtId="179" fontId="266" fillId="0" borderId="438" xfId="0" applyNumberFormat="1" applyFont="1" applyFill="1" applyBorder="1" applyAlignment="1" applyProtection="1">
      <alignment horizontal="center" vertical="center"/>
    </xf>
    <xf numFmtId="179" fontId="130" fillId="0" borderId="327" xfId="0" applyNumberFormat="1" applyFont="1" applyFill="1" applyBorder="1" applyAlignment="1" applyProtection="1">
      <alignment horizontal="center" vertical="center"/>
    </xf>
    <xf numFmtId="179" fontId="310" fillId="41" borderId="483" xfId="0" applyNumberFormat="1" applyFont="1" applyFill="1" applyBorder="1" applyAlignment="1" applyProtection="1">
      <alignment horizontal="center" vertical="center"/>
    </xf>
    <xf numFmtId="179" fontId="310" fillId="41" borderId="437" xfId="0" applyNumberFormat="1" applyFont="1" applyFill="1" applyBorder="1" applyAlignment="1" applyProtection="1">
      <alignment horizontal="center" vertical="center"/>
    </xf>
    <xf numFmtId="177" fontId="291" fillId="41" borderId="26" xfId="0" applyNumberFormat="1" applyFont="1" applyFill="1" applyBorder="1" applyAlignment="1" applyProtection="1">
      <alignment horizontal="center" vertical="center"/>
    </xf>
    <xf numFmtId="177" fontId="315" fillId="41" borderId="26" xfId="0" applyNumberFormat="1" applyFont="1" applyFill="1" applyBorder="1" applyAlignment="1" applyProtection="1">
      <alignment horizontal="center" vertical="center"/>
    </xf>
    <xf numFmtId="179" fontId="301" fillId="41" borderId="17" xfId="0" applyNumberFormat="1" applyFont="1" applyFill="1" applyBorder="1" applyAlignment="1" applyProtection="1">
      <alignment horizontal="center" vertical="center"/>
    </xf>
    <xf numFmtId="179" fontId="301" fillId="41" borderId="483" xfId="0" applyNumberFormat="1" applyFont="1" applyFill="1" applyBorder="1" applyAlignment="1" applyProtection="1">
      <alignment horizontal="center" vertical="center"/>
    </xf>
    <xf numFmtId="179" fontId="301" fillId="41" borderId="437" xfId="0" applyNumberFormat="1" applyFont="1" applyFill="1" applyBorder="1" applyAlignment="1" applyProtection="1">
      <alignment horizontal="center" vertical="center"/>
    </xf>
    <xf numFmtId="179" fontId="301" fillId="29" borderId="327" xfId="0" applyNumberFormat="1" applyFont="1" applyFill="1" applyBorder="1" applyAlignment="1" applyProtection="1">
      <alignment horizontal="center" vertical="center"/>
    </xf>
    <xf numFmtId="179" fontId="301" fillId="29" borderId="449" xfId="0" applyNumberFormat="1" applyFont="1" applyFill="1" applyBorder="1" applyAlignment="1" applyProtection="1">
      <alignment horizontal="center" vertical="center"/>
    </xf>
    <xf numFmtId="179" fontId="301" fillId="29" borderId="438" xfId="0" applyNumberFormat="1" applyFont="1" applyFill="1" applyBorder="1" applyAlignment="1" applyProtection="1">
      <alignment horizontal="center" vertical="center"/>
    </xf>
    <xf numFmtId="179" fontId="24" fillId="49" borderId="502" xfId="0" applyNumberFormat="1" applyFont="1" applyFill="1" applyBorder="1" applyAlignment="1" applyProtection="1">
      <alignment horizontal="center" vertical="center"/>
    </xf>
    <xf numFmtId="179" fontId="142" fillId="0" borderId="328" xfId="0" applyNumberFormat="1" applyFont="1" applyFill="1" applyBorder="1" applyAlignment="1" applyProtection="1">
      <alignment horizontal="center" vertical="center"/>
      <protection locked="0"/>
    </xf>
    <xf numFmtId="179" fontId="24" fillId="0" borderId="502" xfId="0" applyNumberFormat="1" applyFont="1" applyFill="1" applyBorder="1" applyAlignment="1" applyProtection="1">
      <alignment horizontal="center" vertical="center"/>
    </xf>
    <xf numFmtId="179" fontId="24" fillId="39" borderId="328" xfId="0" applyNumberFormat="1" applyFont="1" applyFill="1" applyBorder="1" applyAlignment="1" applyProtection="1">
      <alignment horizontal="center" vertical="center"/>
      <protection locked="0"/>
    </xf>
    <xf numFmtId="179" fontId="24" fillId="39" borderId="502" xfId="0" applyNumberFormat="1" applyFont="1" applyFill="1" applyBorder="1" applyAlignment="1" applyProtection="1">
      <alignment horizontal="center" vertical="center"/>
    </xf>
    <xf numFmtId="0" fontId="24" fillId="39" borderId="328" xfId="0" applyFont="1" applyFill="1" applyBorder="1" applyAlignment="1" applyProtection="1">
      <alignment horizontal="center" vertical="center"/>
      <protection locked="0"/>
    </xf>
    <xf numFmtId="179" fontId="24" fillId="49" borderId="328" xfId="0" applyNumberFormat="1" applyFont="1" applyFill="1" applyBorder="1" applyAlignment="1" applyProtection="1">
      <alignment horizontal="center" vertical="center"/>
      <protection locked="0"/>
    </xf>
    <xf numFmtId="177" fontId="24" fillId="49" borderId="43" xfId="0" applyNumberFormat="1" applyFont="1" applyFill="1" applyBorder="1" applyAlignment="1" applyProtection="1">
      <alignment horizontal="center" vertical="center"/>
    </xf>
    <xf numFmtId="177" fontId="24" fillId="49" borderId="43" xfId="0" applyNumberFormat="1" applyFont="1" applyFill="1" applyBorder="1" applyAlignment="1" applyProtection="1">
      <alignment horizontal="center" vertical="center"/>
      <protection locked="0"/>
    </xf>
    <xf numFmtId="177" fontId="24" fillId="49" borderId="389" xfId="0" applyNumberFormat="1" applyFont="1" applyFill="1" applyBorder="1" applyAlignment="1" applyProtection="1">
      <alignment horizontal="center" vertical="center"/>
    </xf>
    <xf numFmtId="177" fontId="24" fillId="49" borderId="17" xfId="0" applyNumberFormat="1" applyFont="1" applyFill="1" applyBorder="1" applyAlignment="1" applyProtection="1">
      <alignment horizontal="center" vertical="center"/>
      <protection locked="0"/>
    </xf>
    <xf numFmtId="0" fontId="24" fillId="49" borderId="328" xfId="0" applyFont="1" applyFill="1" applyBorder="1" applyAlignment="1" applyProtection="1">
      <alignment horizontal="center" vertical="center"/>
      <protection locked="0"/>
    </xf>
    <xf numFmtId="177" fontId="24" fillId="39" borderId="389" xfId="0" applyNumberFormat="1" applyFont="1" applyFill="1" applyBorder="1" applyAlignment="1" applyProtection="1">
      <alignment horizontal="center" vertical="center"/>
    </xf>
    <xf numFmtId="177" fontId="24" fillId="39" borderId="17" xfId="0" applyNumberFormat="1" applyFont="1" applyFill="1" applyBorder="1" applyAlignment="1" applyProtection="1">
      <alignment horizontal="center" vertical="center"/>
      <protection locked="0"/>
    </xf>
    <xf numFmtId="0" fontId="24" fillId="39" borderId="476" xfId="0" applyFont="1" applyFill="1" applyBorder="1" applyAlignment="1" applyProtection="1">
      <alignment horizontal="center" vertical="center"/>
      <protection locked="0"/>
    </xf>
    <xf numFmtId="0" fontId="24" fillId="49" borderId="476" xfId="0" applyFont="1" applyFill="1" applyBorder="1" applyAlignment="1" applyProtection="1">
      <alignment horizontal="center" vertical="center"/>
      <protection locked="0"/>
    </xf>
    <xf numFmtId="179" fontId="24" fillId="39" borderId="502" xfId="0" applyNumberFormat="1" applyFont="1" applyFill="1" applyBorder="1" applyAlignment="1" applyProtection="1">
      <alignment horizontal="center" vertical="center"/>
      <protection locked="0"/>
    </xf>
    <xf numFmtId="179" fontId="24" fillId="39" borderId="68" xfId="0" applyNumberFormat="1" applyFont="1" applyFill="1" applyBorder="1" applyAlignment="1" applyProtection="1">
      <alignment horizontal="center" vertical="center"/>
      <protection locked="0"/>
    </xf>
    <xf numFmtId="177" fontId="24" fillId="39" borderId="26" xfId="0" applyNumberFormat="1" applyFont="1" applyFill="1" applyBorder="1" applyAlignment="1" applyProtection="1">
      <alignment horizontal="center" vertical="center"/>
    </xf>
    <xf numFmtId="177" fontId="24" fillId="49" borderId="26" xfId="0" applyNumberFormat="1" applyFont="1" applyFill="1" applyBorder="1" applyAlignment="1" applyProtection="1">
      <alignment horizontal="center" vertical="center"/>
    </xf>
    <xf numFmtId="177" fontId="24" fillId="49" borderId="17" xfId="0" applyNumberFormat="1" applyFont="1" applyFill="1" applyBorder="1" applyAlignment="1" applyProtection="1">
      <alignment horizontal="center" vertical="center"/>
      <protection locked="0"/>
    </xf>
    <xf numFmtId="179" fontId="24" fillId="49" borderId="503" xfId="0" applyNumberFormat="1" applyFont="1" applyFill="1" applyBorder="1" applyAlignment="1" applyProtection="1">
      <alignment horizontal="center" vertical="center"/>
    </xf>
    <xf numFmtId="179" fontId="24" fillId="49" borderId="502" xfId="0" applyNumberFormat="1" applyFont="1" applyFill="1" applyBorder="1" applyAlignment="1" applyProtection="1">
      <alignment horizontal="center" vertical="center"/>
      <protection locked="0"/>
    </xf>
    <xf numFmtId="179" fontId="24" fillId="49" borderId="68" xfId="0" applyNumberFormat="1" applyFont="1" applyFill="1" applyBorder="1" applyAlignment="1" applyProtection="1">
      <alignment horizontal="center" vertical="center"/>
      <protection locked="0"/>
    </xf>
    <xf numFmtId="0" fontId="24" fillId="49" borderId="328" xfId="0" applyFont="1" applyFill="1" applyBorder="1" applyAlignment="1" applyProtection="1">
      <alignment horizontal="center" vertical="center"/>
      <protection locked="0"/>
    </xf>
    <xf numFmtId="177" fontId="24" fillId="39" borderId="389" xfId="0" applyNumberFormat="1" applyFont="1" applyFill="1" applyBorder="1" applyAlignment="1" applyProtection="1">
      <alignment horizontal="center" vertical="center"/>
    </xf>
    <xf numFmtId="177" fontId="24" fillId="39" borderId="17" xfId="0" applyNumberFormat="1" applyFont="1" applyFill="1" applyBorder="1" applyAlignment="1" applyProtection="1">
      <alignment horizontal="center" vertical="center"/>
      <protection locked="0"/>
    </xf>
    <xf numFmtId="179" fontId="24" fillId="39" borderId="503" xfId="0" applyNumberFormat="1" applyFont="1" applyFill="1" applyBorder="1" applyAlignment="1" applyProtection="1">
      <alignment horizontal="center" vertical="center"/>
    </xf>
    <xf numFmtId="179" fontId="142" fillId="39" borderId="502" xfId="0" applyNumberFormat="1" applyFont="1" applyFill="1" applyBorder="1" applyAlignment="1" applyProtection="1">
      <alignment horizontal="center" vertical="center"/>
      <protection locked="0"/>
    </xf>
    <xf numFmtId="179" fontId="142" fillId="39" borderId="68" xfId="0" applyNumberFormat="1" applyFont="1" applyFill="1" applyBorder="1" applyAlignment="1" applyProtection="1">
      <alignment horizontal="center" vertical="center"/>
      <protection locked="0"/>
    </xf>
    <xf numFmtId="177" fontId="221" fillId="0" borderId="443" xfId="0" applyNumberFormat="1" applyFont="1" applyFill="1" applyBorder="1" applyAlignment="1">
      <alignment horizontal="center" vertical="center" wrapText="1"/>
    </xf>
    <xf numFmtId="177" fontId="221" fillId="0" borderId="152" xfId="0" applyNumberFormat="1" applyFont="1" applyFill="1" applyBorder="1" applyAlignment="1">
      <alignment horizontal="center" vertical="center" wrapText="1"/>
    </xf>
    <xf numFmtId="177" fontId="221" fillId="0" borderId="445" xfId="0" applyNumberFormat="1" applyFont="1" applyFill="1" applyBorder="1" applyAlignment="1">
      <alignment horizontal="center" vertical="center" wrapText="1"/>
    </xf>
    <xf numFmtId="177" fontId="221" fillId="0" borderId="491" xfId="0" applyNumberFormat="1" applyFont="1" applyFill="1" applyBorder="1" applyAlignment="1">
      <alignment horizontal="center" vertical="center" wrapText="1"/>
    </xf>
    <xf numFmtId="177" fontId="221" fillId="0" borderId="440" xfId="0" applyNumberFormat="1" applyFont="1" applyFill="1" applyBorder="1" applyAlignment="1">
      <alignment horizontal="center" vertical="center" wrapText="1"/>
    </xf>
    <xf numFmtId="177" fontId="221" fillId="0" borderId="419" xfId="0" applyNumberFormat="1" applyFont="1" applyFill="1" applyBorder="1" applyAlignment="1">
      <alignment horizontal="center" vertical="center" wrapText="1"/>
    </xf>
    <xf numFmtId="177" fontId="221" fillId="0" borderId="447" xfId="0" applyNumberFormat="1" applyFont="1" applyFill="1" applyBorder="1" applyAlignment="1">
      <alignment horizontal="center" vertical="center" wrapText="1"/>
    </xf>
    <xf numFmtId="177" fontId="221" fillId="0" borderId="24" xfId="0" applyNumberFormat="1" applyFont="1" applyFill="1" applyBorder="1" applyAlignment="1">
      <alignment horizontal="center" vertical="center" wrapText="1"/>
    </xf>
    <xf numFmtId="177" fontId="222" fillId="0" borderId="440" xfId="0" applyNumberFormat="1" applyFont="1" applyFill="1" applyBorder="1" applyAlignment="1">
      <alignment horizontal="center" vertical="center" wrapText="1"/>
    </xf>
    <xf numFmtId="177" fontId="222" fillId="0" borderId="419" xfId="0" applyNumberFormat="1" applyFont="1" applyFill="1" applyBorder="1" applyAlignment="1">
      <alignment horizontal="center" vertical="center" wrapText="1"/>
    </xf>
    <xf numFmtId="177" fontId="222" fillId="0" borderId="443" xfId="0" applyNumberFormat="1" applyFont="1" applyFill="1" applyBorder="1" applyAlignment="1">
      <alignment horizontal="center" vertical="center" wrapText="1"/>
    </xf>
    <xf numFmtId="177" fontId="222" fillId="0" borderId="445" xfId="0" applyNumberFormat="1" applyFont="1" applyFill="1" applyBorder="1" applyAlignment="1">
      <alignment horizontal="center" vertical="center" wrapText="1"/>
    </xf>
    <xf numFmtId="177" fontId="222" fillId="0" borderId="152" xfId="0" applyNumberFormat="1" applyFont="1" applyFill="1" applyBorder="1" applyAlignment="1">
      <alignment horizontal="center" vertical="center" wrapText="1"/>
    </xf>
    <xf numFmtId="177" fontId="222" fillId="0" borderId="491" xfId="0" applyNumberFormat="1" applyFont="1" applyFill="1" applyBorder="1" applyAlignment="1">
      <alignment horizontal="center" vertical="center" wrapText="1"/>
    </xf>
    <xf numFmtId="177" fontId="222" fillId="0" borderId="447" xfId="0" applyNumberFormat="1" applyFont="1" applyFill="1" applyBorder="1" applyAlignment="1">
      <alignment horizontal="center" vertical="center" wrapText="1"/>
    </xf>
    <xf numFmtId="177" fontId="222" fillId="0" borderId="24" xfId="0" applyNumberFormat="1" applyFont="1" applyFill="1" applyBorder="1" applyAlignment="1">
      <alignment horizontal="center" vertical="center" wrapText="1"/>
    </xf>
    <xf numFmtId="177" fontId="33" fillId="0" borderId="502" xfId="0" applyNumberFormat="1" applyFont="1" applyFill="1" applyBorder="1" applyAlignment="1">
      <alignment horizontal="center" vertical="center" wrapText="1"/>
    </xf>
    <xf numFmtId="177" fontId="67" fillId="0" borderId="119" xfId="0" applyNumberFormat="1" applyFont="1" applyFill="1" applyBorder="1" applyAlignment="1" applyProtection="1">
      <alignment horizontal="center" vertical="center"/>
      <protection locked="0"/>
    </xf>
    <xf numFmtId="179" fontId="67" fillId="0" borderId="494" xfId="0" applyNumberFormat="1" applyFont="1" applyFill="1" applyBorder="1" applyAlignment="1" applyProtection="1">
      <alignment horizontal="center" vertical="center"/>
      <protection locked="0"/>
    </xf>
    <xf numFmtId="179" fontId="67" fillId="0" borderId="479" xfId="0" applyNumberFormat="1" applyFont="1" applyFill="1" applyBorder="1" applyAlignment="1" applyProtection="1">
      <alignment horizontal="center" vertical="center"/>
      <protection locked="0"/>
    </xf>
    <xf numFmtId="177" fontId="67" fillId="0" borderId="428" xfId="0" applyNumberFormat="1" applyFont="1" applyFill="1" applyBorder="1" applyAlignment="1" applyProtection="1">
      <alignment horizontal="center" vertical="center"/>
    </xf>
    <xf numFmtId="179" fontId="67" fillId="0" borderId="478" xfId="0" applyNumberFormat="1" applyFont="1" applyFill="1" applyBorder="1" applyAlignment="1" applyProtection="1">
      <alignment horizontal="center" vertical="center"/>
    </xf>
    <xf numFmtId="0" fontId="67" fillId="0" borderId="477" xfId="0" applyNumberFormat="1" applyFont="1" applyFill="1" applyBorder="1" applyAlignment="1" applyProtection="1">
      <alignment horizontal="center" vertical="center"/>
      <protection locked="0"/>
    </xf>
    <xf numFmtId="0" fontId="67" fillId="0" borderId="470" xfId="1019" applyFont="1" applyBorder="1" applyAlignment="1" applyProtection="1">
      <alignment horizontal="center" vertical="center"/>
      <protection locked="0"/>
    </xf>
    <xf numFmtId="0" fontId="67" fillId="0" borderId="477" xfId="1019" applyFont="1" applyBorder="1" applyAlignment="1" applyProtection="1">
      <alignment horizontal="center" vertical="center"/>
      <protection locked="0"/>
    </xf>
    <xf numFmtId="0" fontId="67" fillId="0" borderId="477" xfId="1019" applyFont="1" applyFill="1" applyBorder="1" applyAlignment="1" applyProtection="1">
      <alignment horizontal="center" vertical="center"/>
      <protection locked="0"/>
    </xf>
    <xf numFmtId="0" fontId="116" fillId="40" borderId="470" xfId="1019" applyFont="1" applyFill="1" applyBorder="1" applyAlignment="1" applyProtection="1">
      <alignment horizontal="center" vertical="center"/>
      <protection locked="0"/>
    </xf>
    <xf numFmtId="0" fontId="317" fillId="40" borderId="477" xfId="1019" applyFont="1" applyFill="1" applyBorder="1" applyAlignment="1" applyProtection="1">
      <alignment horizontal="center" vertical="center"/>
      <protection locked="0"/>
    </xf>
    <xf numFmtId="179" fontId="317" fillId="40" borderId="479" xfId="0" applyNumberFormat="1" applyFont="1" applyFill="1" applyBorder="1" applyAlignment="1" applyProtection="1">
      <alignment horizontal="center" vertical="center"/>
      <protection locked="0"/>
    </xf>
    <xf numFmtId="177" fontId="317" fillId="40" borderId="428" xfId="0" applyNumberFormat="1" applyFont="1" applyFill="1" applyBorder="1" applyAlignment="1" applyProtection="1">
      <alignment horizontal="center" vertical="center"/>
    </xf>
    <xf numFmtId="177" fontId="317" fillId="40" borderId="119" xfId="0" applyNumberFormat="1" applyFont="1" applyFill="1" applyBorder="1" applyAlignment="1" applyProtection="1">
      <alignment horizontal="center" vertical="center"/>
      <protection locked="0"/>
    </xf>
    <xf numFmtId="179" fontId="317" fillId="40" borderId="478" xfId="0" applyNumberFormat="1" applyFont="1" applyFill="1" applyBorder="1" applyAlignment="1" applyProtection="1">
      <alignment horizontal="center" vertical="center"/>
    </xf>
    <xf numFmtId="179" fontId="317" fillId="40" borderId="494" xfId="0" applyNumberFormat="1" applyFont="1" applyFill="1" applyBorder="1" applyAlignment="1" applyProtection="1">
      <alignment horizontal="center" vertical="center"/>
      <protection locked="0"/>
    </xf>
    <xf numFmtId="179" fontId="316" fillId="0" borderId="494" xfId="0" applyNumberFormat="1" applyFont="1" applyFill="1" applyBorder="1" applyAlignment="1" applyProtection="1">
      <alignment horizontal="center" vertical="center"/>
      <protection locked="0"/>
    </xf>
    <xf numFmtId="179" fontId="316" fillId="0" borderId="479" xfId="0" applyNumberFormat="1" applyFont="1" applyFill="1" applyBorder="1" applyAlignment="1" applyProtection="1">
      <alignment horizontal="center" vertical="center"/>
      <protection locked="0"/>
    </xf>
    <xf numFmtId="177" fontId="33" fillId="0" borderId="460" xfId="0" applyNumberFormat="1" applyFont="1" applyFill="1" applyBorder="1" applyAlignment="1">
      <alignment horizontal="center" vertical="center" shrinkToFit="1"/>
    </xf>
    <xf numFmtId="177" fontId="33" fillId="0" borderId="466" xfId="0" applyNumberFormat="1" applyFont="1" applyFill="1" applyBorder="1" applyAlignment="1" applyProtection="1">
      <alignment horizontal="center" vertical="center" shrinkToFit="1"/>
    </xf>
    <xf numFmtId="177" fontId="33" fillId="0" borderId="466" xfId="0" applyNumberFormat="1" applyFont="1" applyFill="1" applyBorder="1" applyAlignment="1">
      <alignment horizontal="center" vertical="center" shrinkToFit="1"/>
    </xf>
    <xf numFmtId="177" fontId="33" fillId="0" borderId="467" xfId="0" applyNumberFormat="1" applyFont="1" applyFill="1" applyBorder="1" applyAlignment="1">
      <alignment horizontal="center" vertical="center" shrinkToFit="1"/>
    </xf>
    <xf numFmtId="177" fontId="33" fillId="0" borderId="501" xfId="0" applyNumberFormat="1" applyFont="1" applyFill="1" applyBorder="1" applyAlignment="1">
      <alignment horizontal="center" vertical="center" shrinkToFit="1"/>
    </xf>
    <xf numFmtId="177" fontId="33" fillId="0" borderId="428" xfId="0" applyNumberFormat="1" applyFont="1" applyFill="1" applyBorder="1" applyAlignment="1" applyProtection="1">
      <alignment horizontal="center" vertical="center"/>
    </xf>
    <xf numFmtId="179" fontId="33" fillId="0" borderId="478" xfId="0" applyNumberFormat="1" applyFont="1" applyFill="1" applyBorder="1" applyAlignment="1" applyProtection="1">
      <alignment horizontal="center" vertical="center"/>
    </xf>
    <xf numFmtId="179" fontId="33" fillId="0" borderId="535" xfId="0" applyNumberFormat="1" applyFont="1" applyFill="1" applyBorder="1" applyAlignment="1" applyProtection="1">
      <alignment horizontal="center" vertical="center"/>
      <protection locked="0"/>
    </xf>
    <xf numFmtId="179" fontId="33" fillId="0" borderId="479" xfId="0" applyNumberFormat="1" applyFont="1" applyFill="1" applyBorder="1" applyAlignment="1" applyProtection="1">
      <alignment horizontal="center" vertical="center"/>
      <protection locked="0"/>
    </xf>
    <xf numFmtId="0" fontId="67" fillId="0" borderId="470" xfId="0" applyFont="1" applyFill="1" applyBorder="1" applyAlignment="1" applyProtection="1">
      <alignment horizontal="center" vertical="center"/>
      <protection locked="0"/>
    </xf>
    <xf numFmtId="177" fontId="67" fillId="0" borderId="119" xfId="0" applyNumberFormat="1" applyFont="1" applyFill="1" applyBorder="1" applyAlignment="1" applyProtection="1">
      <alignment horizontal="center" vertical="center"/>
      <protection locked="0"/>
    </xf>
    <xf numFmtId="177" fontId="67" fillId="0" borderId="428" xfId="0" applyNumberFormat="1" applyFont="1" applyFill="1" applyBorder="1" applyAlignment="1" applyProtection="1">
      <alignment horizontal="center" vertical="center"/>
    </xf>
    <xf numFmtId="179" fontId="67" fillId="0" borderId="478" xfId="0" applyNumberFormat="1" applyFont="1" applyFill="1" applyBorder="1" applyAlignment="1" applyProtection="1">
      <alignment horizontal="center" vertical="center"/>
    </xf>
    <xf numFmtId="179" fontId="67" fillId="0" borderId="535" xfId="0" applyNumberFormat="1" applyFont="1" applyFill="1" applyBorder="1" applyAlignment="1" applyProtection="1">
      <alignment horizontal="center" vertical="center"/>
      <protection locked="0"/>
    </xf>
    <xf numFmtId="179" fontId="67" fillId="0" borderId="479" xfId="0" applyNumberFormat="1" applyFont="1" applyFill="1" applyBorder="1" applyAlignment="1" applyProtection="1">
      <alignment horizontal="center" vertical="center"/>
      <protection locked="0"/>
    </xf>
    <xf numFmtId="177" fontId="67" fillId="0" borderId="460" xfId="0" applyNumberFormat="1" applyFont="1" applyFill="1" applyBorder="1" applyAlignment="1">
      <alignment horizontal="center" vertical="center" shrinkToFit="1"/>
    </xf>
    <xf numFmtId="177" fontId="67" fillId="0" borderId="466" xfId="0" applyNumberFormat="1" applyFont="1" applyFill="1" applyBorder="1" applyAlignment="1" applyProtection="1">
      <alignment horizontal="center" vertical="center" shrinkToFit="1"/>
    </xf>
    <xf numFmtId="177" fontId="67" fillId="0" borderId="466" xfId="0" applyNumberFormat="1" applyFont="1" applyFill="1" applyBorder="1" applyAlignment="1">
      <alignment horizontal="center" vertical="center" shrinkToFit="1"/>
    </xf>
    <xf numFmtId="177" fontId="67" fillId="0" borderId="467" xfId="0" applyNumberFormat="1" applyFont="1" applyFill="1" applyBorder="1" applyAlignment="1">
      <alignment horizontal="center" vertical="center" shrinkToFit="1"/>
    </xf>
    <xf numFmtId="177" fontId="67" fillId="0" borderId="501" xfId="0" applyNumberFormat="1" applyFont="1" applyFill="1" applyBorder="1" applyAlignment="1">
      <alignment horizontal="center" vertical="center" shrinkToFit="1"/>
    </xf>
    <xf numFmtId="185" fontId="67" fillId="0" borderId="477" xfId="0" applyNumberFormat="1" applyFont="1" applyFill="1" applyBorder="1" applyAlignment="1" applyProtection="1">
      <alignment horizontal="center" vertical="center"/>
      <protection locked="0"/>
    </xf>
    <xf numFmtId="0" fontId="67" fillId="0" borderId="477" xfId="0" applyNumberFormat="1" applyFont="1" applyFill="1" applyBorder="1" applyAlignment="1" applyProtection="1">
      <alignment horizontal="center" vertical="center"/>
      <protection locked="0"/>
    </xf>
    <xf numFmtId="0" fontId="67" fillId="0" borderId="470" xfId="1019" applyFont="1" applyBorder="1" applyAlignment="1" applyProtection="1">
      <alignment horizontal="center" vertical="center"/>
      <protection locked="0"/>
    </xf>
    <xf numFmtId="0" fontId="67" fillId="0" borderId="477" xfId="1019" applyFont="1" applyBorder="1" applyAlignment="1" applyProtection="1">
      <alignment horizontal="center" vertical="center"/>
      <protection locked="0"/>
    </xf>
    <xf numFmtId="0" fontId="67" fillId="0" borderId="477" xfId="1019" applyFont="1" applyFill="1" applyBorder="1" applyAlignment="1" applyProtection="1">
      <alignment horizontal="center" vertical="center"/>
      <protection locked="0"/>
    </xf>
    <xf numFmtId="0" fontId="116" fillId="40" borderId="470" xfId="1019" applyFont="1" applyFill="1" applyBorder="1" applyAlignment="1" applyProtection="1">
      <alignment horizontal="center" vertical="center"/>
      <protection locked="0"/>
    </xf>
    <xf numFmtId="179" fontId="316" fillId="0" borderId="535" xfId="0" applyNumberFormat="1" applyFont="1" applyFill="1" applyBorder="1" applyAlignment="1" applyProtection="1">
      <alignment horizontal="center" vertical="center"/>
      <protection locked="0"/>
    </xf>
    <xf numFmtId="177" fontId="145" fillId="40" borderId="501" xfId="0" applyNumberFormat="1" applyFont="1" applyFill="1" applyBorder="1" applyAlignment="1">
      <alignment horizontal="center" vertical="center" shrinkToFit="1"/>
    </xf>
    <xf numFmtId="177" fontId="145" fillId="40" borderId="467" xfId="0" applyNumberFormat="1" applyFont="1" applyFill="1" applyBorder="1" applyAlignment="1">
      <alignment horizontal="center" vertical="center" shrinkToFit="1"/>
    </xf>
    <xf numFmtId="179" fontId="145" fillId="40" borderId="478" xfId="0" applyNumberFormat="1" applyFont="1" applyFill="1" applyBorder="1" applyAlignment="1" applyProtection="1">
      <alignment horizontal="center" vertical="center"/>
    </xf>
    <xf numFmtId="179" fontId="316" fillId="0" borderId="479" xfId="0" applyNumberFormat="1" applyFont="1" applyFill="1" applyBorder="1" applyAlignment="1" applyProtection="1">
      <alignment horizontal="center" vertical="center"/>
      <protection locked="0"/>
    </xf>
    <xf numFmtId="177" fontId="145" fillId="40" borderId="466" xfId="0" applyNumberFormat="1" applyFont="1" applyFill="1" applyBorder="1" applyAlignment="1">
      <alignment horizontal="center" vertical="center" shrinkToFit="1"/>
    </xf>
    <xf numFmtId="177" fontId="145" fillId="40" borderId="466" xfId="0" applyNumberFormat="1" applyFont="1" applyFill="1" applyBorder="1" applyAlignment="1" applyProtection="1">
      <alignment horizontal="center" vertical="center" shrinkToFit="1"/>
    </xf>
    <xf numFmtId="177" fontId="145" fillId="40" borderId="460" xfId="0" applyNumberFormat="1" applyFont="1" applyFill="1" applyBorder="1" applyAlignment="1">
      <alignment horizontal="center" vertical="center" shrinkToFit="1"/>
    </xf>
    <xf numFmtId="179" fontId="145" fillId="40" borderId="479" xfId="0" applyNumberFormat="1" applyFont="1" applyFill="1" applyBorder="1" applyAlignment="1" applyProtection="1">
      <alignment horizontal="center" vertical="center"/>
      <protection locked="0"/>
    </xf>
    <xf numFmtId="179" fontId="145" fillId="40" borderId="535" xfId="0" applyNumberFormat="1" applyFont="1" applyFill="1" applyBorder="1" applyAlignment="1" applyProtection="1">
      <alignment horizontal="center" vertical="center"/>
      <protection locked="0"/>
    </xf>
    <xf numFmtId="177" fontId="145" fillId="40" borderId="119" xfId="0" applyNumberFormat="1" applyFont="1" applyFill="1" applyBorder="1" applyAlignment="1" applyProtection="1">
      <alignment horizontal="center" vertical="center"/>
      <protection locked="0"/>
    </xf>
    <xf numFmtId="177" fontId="145" fillId="40" borderId="428" xfId="0" applyNumberFormat="1" applyFont="1" applyFill="1" applyBorder="1" applyAlignment="1" applyProtection="1">
      <alignment horizontal="center" vertical="center"/>
    </xf>
    <xf numFmtId="0" fontId="145" fillId="40" borderId="477" xfId="1019" applyFont="1" applyFill="1" applyBorder="1" applyAlignment="1" applyProtection="1">
      <alignment horizontal="center" vertical="center"/>
      <protection locked="0"/>
    </xf>
    <xf numFmtId="177" fontId="181" fillId="51" borderId="202" xfId="0" applyNumberFormat="1" applyFont="1" applyFill="1" applyBorder="1" applyAlignment="1">
      <alignment horizontal="right" vertical="center"/>
    </xf>
    <xf numFmtId="177" fontId="181" fillId="51" borderId="203" xfId="0" applyNumberFormat="1" applyFont="1" applyFill="1" applyBorder="1" applyAlignment="1">
      <alignment horizontal="left" vertical="center"/>
    </xf>
    <xf numFmtId="177" fontId="193" fillId="51" borderId="202" xfId="0" applyNumberFormat="1" applyFont="1" applyFill="1" applyBorder="1" applyAlignment="1">
      <alignment horizontal="right" vertical="center"/>
    </xf>
    <xf numFmtId="177" fontId="143" fillId="51" borderId="0" xfId="0" quotePrefix="1" applyNumberFormat="1" applyFont="1" applyFill="1" applyBorder="1" applyAlignment="1">
      <alignment horizontal="center" vertical="center" wrapText="1"/>
    </xf>
    <xf numFmtId="177" fontId="193" fillId="51" borderId="203" xfId="0" applyNumberFormat="1" applyFont="1" applyFill="1" applyBorder="1" applyAlignment="1">
      <alignment horizontal="left" vertical="center"/>
    </xf>
    <xf numFmtId="0" fontId="320" fillId="0" borderId="0" xfId="0" applyFont="1"/>
    <xf numFmtId="0" fontId="320" fillId="0" borderId="0" xfId="0" applyFont="1" applyFill="1" applyAlignment="1">
      <alignment vertical="center"/>
    </xf>
    <xf numFmtId="0" fontId="321" fillId="0" borderId="0" xfId="0" applyFont="1" applyFill="1" applyAlignment="1">
      <alignment vertical="center"/>
    </xf>
    <xf numFmtId="0" fontId="72" fillId="0" borderId="0" xfId="0" applyFont="1" applyFill="1" applyBorder="1" applyAlignment="1">
      <alignment vertical="center"/>
    </xf>
    <xf numFmtId="179" fontId="72" fillId="0" borderId="0" xfId="0" applyNumberFormat="1" applyFont="1" applyFill="1" applyBorder="1" applyAlignment="1">
      <alignment horizontal="left" vertical="center"/>
    </xf>
    <xf numFmtId="0" fontId="20" fillId="24" borderId="489" xfId="0" applyFont="1" applyFill="1" applyBorder="1" applyAlignment="1">
      <alignment horizontal="center" vertical="center" shrinkToFit="1"/>
    </xf>
    <xf numFmtId="0" fontId="20" fillId="24" borderId="476" xfId="0" applyFont="1" applyFill="1" applyBorder="1" applyAlignment="1">
      <alignment horizontal="center" vertical="center" wrapText="1"/>
    </xf>
    <xf numFmtId="0" fontId="20" fillId="24" borderId="491" xfId="0" applyFont="1" applyFill="1" applyBorder="1" applyAlignment="1">
      <alignment horizontal="center" vertical="center" wrapText="1"/>
    </xf>
    <xf numFmtId="0" fontId="24" fillId="49" borderId="502" xfId="0" quotePrefix="1" applyFont="1" applyFill="1" applyBorder="1" applyAlignment="1" applyProtection="1">
      <alignment horizontal="center" vertical="center"/>
      <protection locked="0"/>
    </xf>
    <xf numFmtId="0" fontId="24" fillId="84" borderId="502" xfId="0" quotePrefix="1" applyFont="1" applyFill="1" applyBorder="1" applyAlignment="1" applyProtection="1">
      <alignment horizontal="center" vertical="center"/>
      <protection locked="0"/>
    </xf>
    <xf numFmtId="179" fontId="24" fillId="0" borderId="328" xfId="0" quotePrefix="1" applyNumberFormat="1" applyFont="1" applyFill="1" applyBorder="1" applyAlignment="1" applyProtection="1">
      <alignment horizontal="center" vertical="center"/>
    </xf>
    <xf numFmtId="177" fontId="24" fillId="0" borderId="172" xfId="0" applyNumberFormat="1" applyFont="1" applyFill="1" applyBorder="1" applyAlignment="1">
      <alignment vertical="center"/>
    </xf>
    <xf numFmtId="177" fontId="24" fillId="0" borderId="427" xfId="0" applyNumberFormat="1" applyFont="1" applyFill="1" applyBorder="1" applyAlignment="1">
      <alignment vertical="center"/>
    </xf>
    <xf numFmtId="177" fontId="20" fillId="0" borderId="402" xfId="0" quotePrefix="1" applyNumberFormat="1" applyFont="1" applyFill="1" applyBorder="1" applyAlignment="1">
      <alignment horizontal="center" vertical="center"/>
    </xf>
    <xf numFmtId="177" fontId="20" fillId="0" borderId="489" xfId="0" quotePrefix="1" applyNumberFormat="1" applyFont="1" applyFill="1" applyBorder="1" applyAlignment="1">
      <alignment horizontal="center" vertical="center"/>
    </xf>
    <xf numFmtId="177" fontId="20" fillId="0" borderId="491" xfId="0" quotePrefix="1" applyNumberFormat="1" applyFont="1" applyFill="1" applyBorder="1" applyAlignment="1">
      <alignment horizontal="center" vertical="center"/>
    </xf>
    <xf numFmtId="177" fontId="24" fillId="0" borderId="172" xfId="0" applyNumberFormat="1" applyFont="1" applyFill="1" applyBorder="1" applyAlignment="1">
      <alignment vertical="center" wrapText="1"/>
    </xf>
    <xf numFmtId="177" fontId="24" fillId="0" borderId="112" xfId="0" applyNumberFormat="1" applyFont="1" applyFill="1" applyBorder="1" applyAlignment="1">
      <alignment vertical="center" wrapText="1"/>
    </xf>
    <xf numFmtId="177" fontId="24" fillId="0" borderId="100" xfId="0" applyNumberFormat="1" applyFont="1" applyFill="1" applyBorder="1" applyAlignment="1">
      <alignment vertical="center" wrapText="1"/>
    </xf>
    <xf numFmtId="49" fontId="24" fillId="0" borderId="113" xfId="0" applyNumberFormat="1" applyFont="1" applyFill="1" applyBorder="1" applyAlignment="1">
      <alignment vertical="center" wrapText="1"/>
    </xf>
    <xf numFmtId="177" fontId="24" fillId="0" borderId="427" xfId="0" applyNumberFormat="1" applyFont="1" applyFill="1" applyBorder="1" applyAlignment="1">
      <alignment vertical="center" wrapText="1"/>
    </xf>
    <xf numFmtId="177" fontId="24" fillId="0" borderId="28" xfId="0" applyNumberFormat="1" applyFont="1" applyFill="1" applyBorder="1" applyAlignment="1">
      <alignment vertical="center" wrapText="1"/>
    </xf>
    <xf numFmtId="177" fontId="24" fillId="0" borderId="24" xfId="0" applyNumberFormat="1" applyFont="1" applyFill="1" applyBorder="1" applyAlignment="1">
      <alignment vertical="center" wrapText="1"/>
    </xf>
    <xf numFmtId="49" fontId="24" fillId="0" borderId="77" xfId="0" applyNumberFormat="1" applyFont="1" applyFill="1" applyBorder="1" applyAlignment="1">
      <alignment vertical="center" wrapText="1"/>
    </xf>
    <xf numFmtId="186" fontId="20" fillId="0" borderId="77" xfId="0" applyNumberFormat="1" applyFont="1" applyFill="1" applyBorder="1" applyAlignment="1">
      <alignment horizontal="center" vertical="center" shrinkToFit="1"/>
    </xf>
    <xf numFmtId="184" fontId="20" fillId="0" borderId="419" xfId="0" applyNumberFormat="1" applyFont="1" applyFill="1" applyBorder="1" applyAlignment="1">
      <alignment horizontal="center" wrapText="1" shrinkToFit="1"/>
    </xf>
    <xf numFmtId="177" fontId="268" fillId="0" borderId="172" xfId="0" applyNumberFormat="1" applyFont="1" applyFill="1" applyBorder="1" applyAlignment="1">
      <alignment vertical="center" wrapText="1"/>
    </xf>
    <xf numFmtId="177" fontId="268" fillId="0" borderId="112" xfId="0" applyNumberFormat="1" applyFont="1" applyFill="1" applyBorder="1" applyAlignment="1">
      <alignment vertical="center" wrapText="1"/>
    </xf>
    <xf numFmtId="177" fontId="268" fillId="0" borderId="100" xfId="0" applyNumberFormat="1" applyFont="1" applyFill="1" applyBorder="1" applyAlignment="1">
      <alignment vertical="center" wrapText="1"/>
    </xf>
    <xf numFmtId="49" fontId="268" fillId="0" borderId="113" xfId="0" applyNumberFormat="1" applyFont="1" applyFill="1" applyBorder="1" applyAlignment="1">
      <alignment vertical="center" wrapText="1"/>
    </xf>
    <xf numFmtId="186" fontId="298" fillId="0" borderId="77" xfId="0" applyNumberFormat="1" applyFont="1" applyFill="1" applyBorder="1" applyAlignment="1">
      <alignment horizontal="center" vertical="center" shrinkToFit="1"/>
    </xf>
    <xf numFmtId="177" fontId="268" fillId="0" borderId="427" xfId="0" applyNumberFormat="1" applyFont="1" applyFill="1" applyBorder="1" applyAlignment="1">
      <alignment vertical="center" wrapText="1"/>
    </xf>
    <xf numFmtId="177" fontId="268" fillId="0" borderId="28" xfId="0" applyNumberFormat="1" applyFont="1" applyFill="1" applyBorder="1" applyAlignment="1">
      <alignment vertical="center" wrapText="1"/>
    </xf>
    <xf numFmtId="177" fontId="268" fillId="0" borderId="24" xfId="0" applyNumberFormat="1" applyFont="1" applyFill="1" applyBorder="1" applyAlignment="1">
      <alignment vertical="center" wrapText="1"/>
    </xf>
    <xf numFmtId="49" fontId="268" fillId="0" borderId="77" xfId="0" applyNumberFormat="1" applyFont="1" applyFill="1" applyBorder="1" applyAlignment="1">
      <alignment vertical="center" wrapText="1"/>
    </xf>
    <xf numFmtId="177" fontId="33" fillId="0" borderId="536" xfId="0" applyNumberFormat="1" applyFont="1" applyFill="1" applyBorder="1" applyAlignment="1">
      <alignment horizontal="center" vertical="center"/>
    </xf>
    <xf numFmtId="0" fontId="163" fillId="0" borderId="476" xfId="0" applyFont="1" applyFill="1" applyBorder="1" applyAlignment="1" applyProtection="1">
      <alignment horizontal="center" vertical="center" shrinkToFit="1"/>
      <protection locked="0"/>
    </xf>
    <xf numFmtId="0" fontId="163" fillId="0" borderId="328" xfId="0" applyFont="1" applyFill="1" applyBorder="1" applyAlignment="1" applyProtection="1">
      <alignment horizontal="center" vertical="center" wrapText="1"/>
      <protection locked="0"/>
    </xf>
    <xf numFmtId="0" fontId="163" fillId="49" borderId="476" xfId="0" applyFont="1" applyFill="1" applyBorder="1" applyAlignment="1" applyProtection="1">
      <alignment horizontal="center" vertical="center" shrinkToFit="1"/>
      <protection locked="0"/>
    </xf>
    <xf numFmtId="0" fontId="163" fillId="49" borderId="328" xfId="0" applyFont="1" applyFill="1" applyBorder="1" applyAlignment="1" applyProtection="1">
      <alignment horizontal="center" vertical="center"/>
      <protection locked="0"/>
    </xf>
    <xf numFmtId="0" fontId="163" fillId="0" borderId="328" xfId="0" applyFont="1" applyFill="1" applyBorder="1" applyAlignment="1" applyProtection="1">
      <alignment horizontal="center" vertical="center"/>
      <protection locked="0"/>
    </xf>
    <xf numFmtId="179" fontId="24" fillId="29" borderId="502" xfId="0" applyNumberFormat="1" applyFont="1" applyFill="1" applyBorder="1" applyAlignment="1" applyProtection="1">
      <alignment horizontal="center" vertical="center"/>
    </xf>
    <xf numFmtId="179" fontId="24" fillId="29" borderId="551" xfId="0" applyNumberFormat="1" applyFont="1" applyFill="1" applyBorder="1" applyAlignment="1" applyProtection="1">
      <alignment horizontal="center" vertical="center"/>
    </xf>
    <xf numFmtId="179" fontId="24" fillId="41" borderId="502" xfId="0" applyNumberFormat="1" applyFont="1" applyFill="1" applyBorder="1" applyAlignment="1" applyProtection="1">
      <alignment horizontal="center" vertical="center"/>
      <protection locked="0"/>
    </xf>
    <xf numFmtId="177" fontId="24" fillId="29" borderId="503" xfId="0" applyNumberFormat="1" applyFont="1" applyFill="1" applyBorder="1" applyAlignment="1" applyProtection="1">
      <alignment horizontal="center" vertical="center"/>
    </xf>
    <xf numFmtId="179" fontId="24" fillId="0" borderId="551" xfId="0" applyNumberFormat="1" applyFont="1" applyFill="1" applyBorder="1" applyAlignment="1" applyProtection="1">
      <alignment horizontal="center" vertical="center"/>
    </xf>
    <xf numFmtId="179" fontId="24" fillId="0" borderId="502" xfId="0" applyNumberFormat="1" applyFont="1" applyFill="1" applyBorder="1" applyAlignment="1" applyProtection="1">
      <alignment horizontal="center" vertical="center"/>
      <protection locked="0"/>
    </xf>
    <xf numFmtId="179" fontId="181" fillId="0" borderId="502" xfId="0" applyNumberFormat="1" applyFont="1" applyFill="1" applyBorder="1" applyAlignment="1" applyProtection="1">
      <alignment horizontal="center" vertical="center"/>
    </xf>
    <xf numFmtId="179" fontId="181" fillId="0" borderId="551" xfId="0" applyNumberFormat="1" applyFont="1" applyFill="1" applyBorder="1" applyAlignment="1" applyProtection="1">
      <alignment horizontal="center" vertical="center"/>
    </xf>
    <xf numFmtId="179" fontId="181" fillId="0" borderId="502" xfId="0" applyNumberFormat="1" applyFont="1" applyFill="1" applyBorder="1" applyAlignment="1" applyProtection="1">
      <alignment horizontal="center" vertical="center"/>
      <protection locked="0"/>
    </xf>
    <xf numFmtId="177" fontId="181" fillId="0" borderId="503" xfId="0" applyNumberFormat="1" applyFont="1" applyFill="1" applyBorder="1" applyAlignment="1" applyProtection="1">
      <alignment horizontal="center" vertical="center"/>
    </xf>
    <xf numFmtId="179" fontId="24" fillId="41" borderId="502" xfId="0" applyNumberFormat="1" applyFont="1" applyFill="1" applyBorder="1" applyAlignment="1" applyProtection="1">
      <alignment horizontal="center" vertical="center"/>
    </xf>
    <xf numFmtId="179" fontId="24" fillId="41" borderId="551" xfId="0" applyNumberFormat="1" applyFont="1" applyFill="1" applyBorder="1" applyAlignment="1" applyProtection="1">
      <alignment horizontal="center" vertical="center"/>
    </xf>
    <xf numFmtId="177" fontId="24" fillId="41" borderId="503" xfId="0" applyNumberFormat="1" applyFont="1" applyFill="1" applyBorder="1" applyAlignment="1" applyProtection="1">
      <alignment horizontal="center" vertical="center"/>
    </xf>
    <xf numFmtId="177" fontId="24" fillId="0" borderId="503" xfId="0" applyNumberFormat="1" applyFont="1" applyFill="1" applyBorder="1" applyAlignment="1" applyProtection="1">
      <alignment horizontal="center" vertical="center"/>
    </xf>
    <xf numFmtId="177" fontId="24" fillId="41" borderId="502" xfId="0" applyNumberFormat="1" applyFont="1" applyFill="1" applyBorder="1" applyAlignment="1" applyProtection="1">
      <alignment horizontal="center" vertical="center"/>
    </xf>
    <xf numFmtId="179" fontId="24" fillId="49" borderId="551" xfId="0" applyNumberFormat="1" applyFont="1" applyFill="1" applyBorder="1" applyAlignment="1" applyProtection="1">
      <alignment horizontal="center" vertical="center"/>
    </xf>
    <xf numFmtId="177" fontId="24" fillId="0" borderId="502" xfId="0" applyNumberFormat="1" applyFont="1" applyFill="1" applyBorder="1" applyAlignment="1" applyProtection="1">
      <alignment horizontal="center" vertical="center"/>
    </xf>
    <xf numFmtId="179" fontId="130" fillId="0" borderId="551" xfId="0" applyNumberFormat="1" applyFont="1" applyFill="1" applyBorder="1" applyAlignment="1" applyProtection="1">
      <alignment horizontal="center" vertical="center"/>
    </xf>
    <xf numFmtId="179" fontId="130" fillId="0" borderId="502" xfId="0" applyNumberFormat="1" applyFont="1" applyFill="1" applyBorder="1" applyAlignment="1" applyProtection="1">
      <alignment horizontal="center" vertical="center"/>
      <protection locked="0"/>
    </xf>
    <xf numFmtId="177" fontId="130" fillId="0" borderId="503" xfId="0" applyNumberFormat="1" applyFont="1" applyFill="1" applyBorder="1" applyAlignment="1" applyProtection="1">
      <alignment horizontal="center" vertical="center"/>
    </xf>
    <xf numFmtId="177" fontId="182" fillId="0" borderId="502" xfId="0" applyNumberFormat="1" applyFont="1" applyFill="1" applyBorder="1" applyAlignment="1" applyProtection="1">
      <alignment horizontal="center" vertical="center"/>
    </xf>
    <xf numFmtId="179" fontId="182" fillId="0" borderId="502" xfId="0" applyNumberFormat="1" applyFont="1" applyFill="1" applyBorder="1" applyAlignment="1" applyProtection="1">
      <alignment horizontal="center" vertical="center"/>
    </xf>
    <xf numFmtId="177" fontId="301" fillId="41" borderId="502" xfId="0" applyNumberFormat="1" applyFont="1" applyFill="1" applyBorder="1" applyAlignment="1" applyProtection="1">
      <alignment horizontal="center" vertical="center"/>
    </xf>
    <xf numFmtId="179" fontId="301" fillId="41" borderId="502" xfId="0" applyNumberFormat="1" applyFont="1" applyFill="1" applyBorder="1" applyAlignment="1" applyProtection="1">
      <alignment horizontal="center" vertical="center"/>
    </xf>
    <xf numFmtId="179" fontId="301" fillId="41" borderId="551" xfId="0" applyNumberFormat="1" applyFont="1" applyFill="1" applyBorder="1" applyAlignment="1" applyProtection="1">
      <alignment horizontal="center" vertical="center"/>
    </xf>
    <xf numFmtId="179" fontId="301" fillId="41" borderId="502" xfId="0" applyNumberFormat="1" applyFont="1" applyFill="1" applyBorder="1" applyAlignment="1" applyProtection="1">
      <alignment horizontal="center" vertical="center"/>
      <protection locked="0"/>
    </xf>
    <xf numFmtId="177" fontId="301" fillId="41" borderId="503" xfId="0" applyNumberFormat="1" applyFont="1" applyFill="1" applyBorder="1" applyAlignment="1" applyProtection="1">
      <alignment horizontal="center" vertical="center"/>
    </xf>
    <xf numFmtId="177" fontId="186" fillId="0" borderId="502" xfId="0" applyNumberFormat="1" applyFont="1" applyFill="1" applyBorder="1" applyAlignment="1" applyProtection="1">
      <alignment horizontal="center" vertical="center"/>
    </xf>
    <xf numFmtId="179" fontId="186" fillId="0" borderId="502" xfId="0" applyNumberFormat="1" applyFont="1" applyFill="1" applyBorder="1" applyAlignment="1" applyProtection="1">
      <alignment horizontal="center" vertical="center"/>
    </xf>
    <xf numFmtId="0" fontId="0" fillId="0" borderId="0" xfId="0" applyAlignment="1">
      <alignment vertical="center"/>
    </xf>
    <xf numFmtId="179" fontId="24" fillId="0" borderId="503" xfId="0" applyNumberFormat="1" applyFont="1" applyFill="1" applyBorder="1" applyAlignment="1" applyProtection="1">
      <alignment horizontal="center" vertical="center"/>
    </xf>
    <xf numFmtId="0" fontId="141" fillId="49" borderId="552" xfId="0" applyFont="1" applyFill="1" applyBorder="1" applyAlignment="1" applyProtection="1">
      <alignment horizontal="center" vertical="center" shrinkToFit="1"/>
      <protection locked="0"/>
    </xf>
    <xf numFmtId="179" fontId="24" fillId="0" borderId="552" xfId="0" applyNumberFormat="1" applyFont="1" applyFill="1" applyBorder="1" applyAlignment="1" applyProtection="1">
      <alignment horizontal="center" vertical="center"/>
    </xf>
    <xf numFmtId="0" fontId="269" fillId="49" borderId="552" xfId="0" applyFont="1" applyFill="1" applyBorder="1" applyAlignment="1" applyProtection="1">
      <alignment horizontal="center" vertical="center" shrinkToFit="1"/>
      <protection locked="0"/>
    </xf>
    <xf numFmtId="0" fontId="155" fillId="49" borderId="502" xfId="0" quotePrefix="1" applyFont="1" applyFill="1" applyBorder="1" applyAlignment="1" applyProtection="1">
      <alignment horizontal="center" vertical="center"/>
      <protection locked="0"/>
    </xf>
    <xf numFmtId="0" fontId="324" fillId="84" borderId="552" xfId="0" applyFont="1" applyFill="1" applyBorder="1" applyAlignment="1" applyProtection="1">
      <alignment horizontal="center" vertical="center" shrinkToFit="1"/>
      <protection locked="0"/>
    </xf>
    <xf numFmtId="179" fontId="153" fillId="84" borderId="552" xfId="0" applyNumberFormat="1" applyFont="1" applyFill="1" applyBorder="1" applyAlignment="1" applyProtection="1">
      <alignment horizontal="center" vertical="center"/>
    </xf>
    <xf numFmtId="179" fontId="153" fillId="84" borderId="328" xfId="0" applyNumberFormat="1" applyFont="1" applyFill="1" applyBorder="1" applyAlignment="1" applyProtection="1">
      <alignment horizontal="center" vertical="center"/>
    </xf>
    <xf numFmtId="179" fontId="153" fillId="84" borderId="434" xfId="0" applyNumberFormat="1" applyFont="1" applyFill="1" applyBorder="1" applyAlignment="1" applyProtection="1">
      <alignment horizontal="center" vertical="center"/>
      <protection locked="0"/>
    </xf>
    <xf numFmtId="179" fontId="142" fillId="0" borderId="552" xfId="0" applyNumberFormat="1" applyFont="1" applyFill="1" applyBorder="1" applyAlignment="1" applyProtection="1">
      <alignment horizontal="center" vertical="center"/>
    </xf>
    <xf numFmtId="179" fontId="72" fillId="0" borderId="213" xfId="0" applyNumberFormat="1" applyFont="1" applyFill="1" applyBorder="1" applyAlignment="1" applyProtection="1">
      <alignment horizontal="center" vertical="center"/>
      <protection locked="0"/>
    </xf>
    <xf numFmtId="0" fontId="72" fillId="38" borderId="328" xfId="0" applyFont="1" applyFill="1" applyBorder="1" applyAlignment="1" applyProtection="1">
      <alignment horizontal="center" vertical="center"/>
      <protection locked="0"/>
    </xf>
    <xf numFmtId="177" fontId="72" fillId="38" borderId="28" xfId="0" applyNumberFormat="1" applyFont="1" applyFill="1" applyBorder="1" applyAlignment="1" applyProtection="1">
      <alignment horizontal="center" vertical="center"/>
    </xf>
    <xf numFmtId="177" fontId="72" fillId="38" borderId="414" xfId="0" applyNumberFormat="1" applyFont="1" applyFill="1" applyBorder="1" applyAlignment="1" applyProtection="1">
      <alignment horizontal="center" vertical="center"/>
      <protection locked="0"/>
    </xf>
    <xf numFmtId="178" fontId="72" fillId="38" borderId="11" xfId="0" applyNumberFormat="1" applyFont="1" applyFill="1" applyBorder="1" applyAlignment="1" applyProtection="1">
      <alignment horizontal="center" vertical="center"/>
    </xf>
    <xf numFmtId="179" fontId="72" fillId="38" borderId="489" xfId="0" quotePrefix="1" applyNumberFormat="1" applyFont="1" applyFill="1" applyBorder="1" applyAlignment="1" applyProtection="1">
      <alignment horizontal="center" vertical="center"/>
    </xf>
    <xf numFmtId="179" fontId="72" fillId="38" borderId="416" xfId="0" applyNumberFormat="1" applyFont="1" applyFill="1" applyBorder="1" applyAlignment="1" applyProtection="1">
      <alignment horizontal="center" vertical="center"/>
    </xf>
    <xf numFmtId="179" fontId="72" fillId="38" borderId="414" xfId="0" applyNumberFormat="1" applyFont="1" applyFill="1" applyBorder="1" applyAlignment="1" applyProtection="1">
      <alignment horizontal="center" vertical="center"/>
    </xf>
    <xf numFmtId="178" fontId="72" fillId="38" borderId="103" xfId="0" quotePrefix="1" applyNumberFormat="1" applyFont="1" applyFill="1" applyBorder="1" applyAlignment="1" applyProtection="1">
      <alignment horizontal="center" vertical="center"/>
    </xf>
    <xf numFmtId="179" fontId="72" fillId="38" borderId="328" xfId="0" quotePrefix="1" applyNumberFormat="1" applyFont="1" applyFill="1" applyBorder="1" applyAlignment="1" applyProtection="1">
      <alignment horizontal="center" vertical="center"/>
      <protection locked="0"/>
    </xf>
    <xf numFmtId="177" fontId="72" fillId="38" borderId="402" xfId="0" applyNumberFormat="1" applyFont="1" applyFill="1" applyBorder="1" applyAlignment="1" applyProtection="1">
      <alignment horizontal="center" vertical="center"/>
    </xf>
    <xf numFmtId="0" fontId="72" fillId="38" borderId="17" xfId="0" applyFont="1" applyFill="1" applyBorder="1" applyAlignment="1">
      <alignment horizontal="center" vertical="center" wrapText="1"/>
    </xf>
    <xf numFmtId="178" fontId="72" fillId="38" borderId="489" xfId="0" applyNumberFormat="1" applyFont="1" applyFill="1" applyBorder="1" applyAlignment="1" applyProtection="1">
      <alignment horizontal="center" vertical="center"/>
    </xf>
    <xf numFmtId="179" fontId="72" fillId="38" borderId="328" xfId="0" applyNumberFormat="1" applyFont="1" applyFill="1" applyBorder="1" applyAlignment="1" applyProtection="1">
      <alignment horizontal="center" vertical="center"/>
      <protection locked="0"/>
    </xf>
    <xf numFmtId="0" fontId="72" fillId="0" borderId="328" xfId="0" applyFont="1" applyFill="1" applyBorder="1" applyAlignment="1" applyProtection="1">
      <alignment horizontal="center" vertical="center"/>
      <protection locked="0"/>
    </xf>
    <xf numFmtId="177" fontId="72" fillId="0" borderId="28" xfId="0" applyNumberFormat="1" applyFont="1" applyFill="1" applyBorder="1" applyAlignment="1" applyProtection="1">
      <alignment horizontal="center" vertical="center"/>
    </xf>
    <xf numFmtId="177" fontId="72" fillId="0" borderId="414" xfId="0" applyNumberFormat="1" applyFont="1" applyFill="1" applyBorder="1" applyAlignment="1" applyProtection="1">
      <alignment horizontal="center" vertical="center"/>
      <protection locked="0"/>
    </xf>
    <xf numFmtId="178" fontId="72" fillId="0" borderId="11" xfId="0" applyNumberFormat="1" applyFont="1" applyFill="1" applyBorder="1" applyAlignment="1" applyProtection="1">
      <alignment horizontal="center" vertical="center"/>
    </xf>
    <xf numFmtId="179" fontId="253" fillId="0" borderId="489" xfId="0" quotePrefix="1" applyNumberFormat="1" applyFont="1" applyFill="1" applyBorder="1" applyAlignment="1" applyProtection="1">
      <alignment horizontal="center" vertical="center"/>
    </xf>
    <xf numFmtId="179" fontId="72" fillId="0" borderId="416" xfId="0" applyNumberFormat="1" applyFont="1" applyFill="1" applyBorder="1" applyAlignment="1" applyProtection="1">
      <alignment horizontal="center" vertical="center"/>
    </xf>
    <xf numFmtId="179" fontId="72" fillId="0" borderId="414" xfId="0" applyNumberFormat="1" applyFont="1" applyFill="1" applyBorder="1" applyAlignment="1" applyProtection="1">
      <alignment horizontal="center" vertical="center"/>
    </xf>
    <xf numFmtId="178" fontId="72" fillId="0" borderId="103" xfId="0" quotePrefix="1" applyNumberFormat="1" applyFont="1" applyFill="1" applyBorder="1" applyAlignment="1" applyProtection="1">
      <alignment horizontal="center" vertical="center"/>
    </xf>
    <xf numFmtId="179" fontId="72" fillId="0" borderId="328" xfId="0" quotePrefix="1" applyNumberFormat="1" applyFont="1" applyFill="1" applyBorder="1" applyAlignment="1" applyProtection="1">
      <alignment horizontal="center" vertical="center"/>
      <protection locked="0"/>
    </xf>
    <xf numFmtId="177" fontId="72" fillId="0" borderId="402" xfId="0" applyNumberFormat="1" applyFont="1" applyFill="1" applyBorder="1" applyAlignment="1" applyProtection="1">
      <alignment horizontal="center" vertical="center"/>
    </xf>
    <xf numFmtId="0" fontId="72" fillId="0" borderId="17" xfId="0" applyFont="1" applyFill="1" applyBorder="1" applyAlignment="1">
      <alignment horizontal="center" vertical="center" wrapText="1"/>
    </xf>
    <xf numFmtId="178" fontId="72" fillId="0" borderId="489" xfId="0" applyNumberFormat="1" applyFont="1" applyFill="1" applyBorder="1" applyAlignment="1" applyProtection="1">
      <alignment horizontal="center" vertical="center"/>
    </xf>
    <xf numFmtId="179" fontId="72" fillId="0" borderId="402" xfId="0" applyNumberFormat="1" applyFont="1" applyFill="1" applyBorder="1" applyAlignment="1" applyProtection="1">
      <alignment horizontal="center" vertical="center"/>
      <protection locked="0"/>
    </xf>
    <xf numFmtId="179" fontId="72" fillId="0" borderId="553" xfId="0" applyNumberFormat="1" applyFont="1" applyFill="1" applyBorder="1" applyAlignment="1" applyProtection="1">
      <alignment horizontal="center" vertical="center"/>
      <protection locked="0"/>
    </xf>
    <xf numFmtId="179" fontId="175" fillId="0" borderId="213" xfId="0" applyNumberFormat="1" applyFont="1" applyFill="1" applyBorder="1" applyAlignment="1" applyProtection="1">
      <alignment horizontal="center" vertical="center"/>
      <protection locked="0"/>
    </xf>
    <xf numFmtId="179" fontId="72" fillId="0" borderId="489" xfId="0" quotePrefix="1" applyNumberFormat="1" applyFont="1" applyFill="1" applyBorder="1" applyAlignment="1" applyProtection="1">
      <alignment horizontal="center" vertical="center"/>
    </xf>
    <xf numFmtId="179" fontId="253" fillId="0" borderId="416" xfId="0" applyNumberFormat="1" applyFont="1" applyFill="1" applyBorder="1" applyAlignment="1" applyProtection="1">
      <alignment horizontal="center" vertical="center"/>
    </xf>
    <xf numFmtId="179" fontId="72" fillId="0" borderId="328" xfId="0" applyNumberFormat="1" applyFont="1" applyFill="1" applyBorder="1" applyAlignment="1" applyProtection="1">
      <alignment horizontal="center" vertical="center"/>
      <protection locked="0"/>
    </xf>
    <xf numFmtId="179" fontId="256" fillId="0" borderId="213" xfId="0" applyNumberFormat="1" applyFont="1" applyFill="1" applyBorder="1" applyAlignment="1" applyProtection="1">
      <alignment horizontal="center" vertical="center"/>
      <protection locked="0"/>
    </xf>
    <xf numFmtId="179" fontId="253" fillId="38" borderId="489" xfId="0" quotePrefix="1" applyNumberFormat="1" applyFont="1" applyFill="1" applyBorder="1" applyAlignment="1" applyProtection="1">
      <alignment horizontal="center" vertical="center"/>
    </xf>
    <xf numFmtId="179" fontId="253" fillId="38" borderId="416" xfId="0" applyNumberFormat="1" applyFont="1" applyFill="1" applyBorder="1" applyAlignment="1" applyProtection="1">
      <alignment horizontal="center" vertical="center"/>
    </xf>
    <xf numFmtId="179" fontId="253" fillId="38" borderId="328" xfId="0" quotePrefix="1" applyNumberFormat="1" applyFont="1" applyFill="1" applyBorder="1" applyAlignment="1" applyProtection="1">
      <alignment horizontal="center" vertical="center"/>
      <protection locked="0"/>
    </xf>
    <xf numFmtId="0" fontId="28" fillId="38" borderId="552" xfId="1019" applyFont="1" applyFill="1" applyBorder="1" applyAlignment="1" applyProtection="1">
      <alignment horizontal="center" vertical="center" shrinkToFit="1"/>
      <protection locked="0"/>
    </xf>
    <xf numFmtId="0" fontId="72" fillId="38" borderId="328" xfId="1019" applyFont="1" applyFill="1" applyBorder="1" applyAlignment="1" applyProtection="1">
      <alignment horizontal="center" vertical="center"/>
      <protection locked="0"/>
    </xf>
    <xf numFmtId="0" fontId="28" fillId="0" borderId="552" xfId="1019" applyFont="1" applyBorder="1" applyAlignment="1" applyProtection="1">
      <alignment horizontal="center" vertical="center" shrinkToFit="1"/>
      <protection locked="0"/>
    </xf>
    <xf numFmtId="0" fontId="28" fillId="0" borderId="552" xfId="1019" applyFont="1" applyFill="1" applyBorder="1" applyAlignment="1" applyProtection="1">
      <alignment horizontal="center" vertical="center" shrinkToFit="1"/>
      <protection locked="0"/>
    </xf>
    <xf numFmtId="0" fontId="72" fillId="0" borderId="328" xfId="1019" applyFont="1" applyFill="1" applyBorder="1" applyAlignment="1" applyProtection="1">
      <alignment horizontal="center" vertical="center"/>
      <protection locked="0"/>
    </xf>
    <xf numFmtId="179" fontId="322" fillId="50" borderId="328" xfId="0" applyNumberFormat="1" applyFont="1" applyFill="1" applyBorder="1" applyAlignment="1" applyProtection="1">
      <alignment horizontal="center" vertical="center"/>
      <protection locked="0"/>
    </xf>
    <xf numFmtId="178" fontId="322" fillId="50" borderId="489" xfId="0" applyNumberFormat="1" applyFont="1" applyFill="1" applyBorder="1" applyAlignment="1" applyProtection="1">
      <alignment horizontal="center" vertical="center"/>
    </xf>
    <xf numFmtId="0" fontId="322" fillId="50" borderId="17" xfId="0" applyFont="1" applyFill="1" applyBorder="1" applyAlignment="1">
      <alignment horizontal="center" vertical="center" wrapText="1"/>
    </xf>
    <xf numFmtId="177" fontId="322" fillId="50" borderId="402" xfId="0" applyNumberFormat="1" applyFont="1" applyFill="1" applyBorder="1" applyAlignment="1" applyProtection="1">
      <alignment horizontal="center" vertical="center"/>
    </xf>
    <xf numFmtId="179" fontId="322" fillId="50" borderId="328" xfId="0" quotePrefix="1" applyNumberFormat="1" applyFont="1" applyFill="1" applyBorder="1" applyAlignment="1" applyProtection="1">
      <alignment horizontal="center" vertical="center"/>
      <protection locked="0"/>
    </xf>
    <xf numFmtId="178" fontId="322" fillId="50" borderId="103" xfId="0" quotePrefix="1" applyNumberFormat="1" applyFont="1" applyFill="1" applyBorder="1" applyAlignment="1" applyProtection="1">
      <alignment horizontal="center" vertical="center"/>
    </xf>
    <xf numFmtId="179" fontId="322" fillId="50" borderId="414" xfId="0" applyNumberFormat="1" applyFont="1" applyFill="1" applyBorder="1" applyAlignment="1" applyProtection="1">
      <alignment horizontal="center" vertical="center"/>
    </xf>
    <xf numFmtId="179" fontId="322" fillId="50" borderId="416" xfId="0" applyNumberFormat="1" applyFont="1" applyFill="1" applyBorder="1" applyAlignment="1" applyProtection="1">
      <alignment horizontal="center" vertical="center"/>
    </xf>
    <xf numFmtId="179" fontId="322" fillId="50" borderId="489" xfId="0" quotePrefix="1" applyNumberFormat="1" applyFont="1" applyFill="1" applyBorder="1" applyAlignment="1" applyProtection="1">
      <alignment horizontal="center" vertical="center"/>
    </xf>
    <xf numFmtId="178" fontId="322" fillId="50" borderId="11" xfId="0" applyNumberFormat="1" applyFont="1" applyFill="1" applyBorder="1" applyAlignment="1" applyProtection="1">
      <alignment horizontal="center" vertical="center"/>
    </xf>
    <xf numFmtId="177" fontId="322" fillId="50" borderId="414" xfId="0" applyNumberFormat="1" applyFont="1" applyFill="1" applyBorder="1" applyAlignment="1" applyProtection="1">
      <alignment horizontal="center" vertical="center"/>
      <protection locked="0"/>
    </xf>
    <xf numFmtId="177" fontId="322" fillId="50" borderId="28" xfId="0" applyNumberFormat="1" applyFont="1" applyFill="1" applyBorder="1" applyAlignment="1" applyProtection="1">
      <alignment horizontal="center" vertical="center"/>
    </xf>
    <xf numFmtId="179" fontId="72" fillId="0" borderId="213" xfId="0" applyNumberFormat="1" applyFont="1" applyFill="1" applyBorder="1" applyAlignment="1" applyProtection="1">
      <alignment horizontal="left" vertical="center"/>
      <protection locked="0"/>
    </xf>
    <xf numFmtId="179" fontId="246" fillId="38" borderId="402" xfId="0" applyNumberFormat="1" applyFont="1" applyFill="1" applyBorder="1" applyAlignment="1" applyProtection="1">
      <alignment horizontal="center" vertical="center"/>
      <protection locked="0"/>
    </xf>
    <xf numFmtId="179" fontId="246" fillId="38" borderId="553" xfId="0" applyNumberFormat="1" applyFont="1" applyFill="1" applyBorder="1" applyAlignment="1" applyProtection="1">
      <alignment horizontal="center" vertical="center"/>
      <protection locked="0"/>
    </xf>
    <xf numFmtId="179" fontId="246" fillId="0" borderId="402" xfId="0" applyNumberFormat="1" applyFont="1" applyFill="1" applyBorder="1" applyAlignment="1" applyProtection="1">
      <alignment horizontal="center" vertical="center"/>
      <protection locked="0"/>
    </xf>
    <xf numFmtId="179" fontId="246" fillId="0" borderId="553" xfId="0" applyNumberFormat="1" applyFont="1" applyFill="1" applyBorder="1" applyAlignment="1" applyProtection="1">
      <alignment horizontal="center" vertical="center"/>
      <protection locked="0"/>
    </xf>
    <xf numFmtId="179" fontId="246" fillId="0" borderId="213" xfId="0" applyNumberFormat="1" applyFont="1" applyFill="1" applyBorder="1" applyAlignment="1" applyProtection="1">
      <alignment horizontal="left" vertical="center"/>
      <protection locked="0"/>
    </xf>
    <xf numFmtId="179" fontId="322" fillId="50" borderId="553" xfId="0" applyNumberFormat="1" applyFont="1" applyFill="1" applyBorder="1" applyAlignment="1" applyProtection="1">
      <alignment horizontal="center" vertical="center"/>
      <protection locked="0"/>
    </xf>
    <xf numFmtId="179" fontId="322" fillId="50" borderId="402" xfId="0" applyNumberFormat="1" applyFont="1" applyFill="1" applyBorder="1" applyAlignment="1" applyProtection="1">
      <alignment horizontal="center" vertical="center"/>
      <protection locked="0"/>
    </xf>
    <xf numFmtId="0" fontId="322" fillId="50" borderId="328" xfId="0" applyFont="1" applyFill="1" applyBorder="1" applyAlignment="1" applyProtection="1">
      <alignment horizontal="center" vertical="center"/>
      <protection locked="0"/>
    </xf>
    <xf numFmtId="0" fontId="323" fillId="50" borderId="552" xfId="1019" applyFont="1" applyFill="1" applyBorder="1" applyAlignment="1" applyProtection="1">
      <alignment horizontal="center" vertical="center" shrinkToFit="1"/>
      <protection locked="0"/>
    </xf>
    <xf numFmtId="0" fontId="148" fillId="0" borderId="0" xfId="0" applyFont="1" applyFill="1" applyAlignment="1">
      <alignment vertical="center"/>
    </xf>
    <xf numFmtId="177" fontId="24" fillId="49" borderId="502" xfId="0" applyNumberFormat="1" applyFont="1" applyFill="1" applyBorder="1" applyAlignment="1" applyProtection="1">
      <alignment horizontal="center" vertical="center"/>
    </xf>
    <xf numFmtId="177" fontId="24" fillId="49" borderId="503" xfId="0" applyNumberFormat="1" applyFont="1" applyFill="1" applyBorder="1" applyAlignment="1" applyProtection="1">
      <alignment horizontal="center" vertical="center"/>
    </xf>
    <xf numFmtId="0" fontId="28" fillId="85" borderId="0" xfId="0" applyFont="1" applyFill="1" applyAlignment="1">
      <alignment vertical="center"/>
    </xf>
    <xf numFmtId="0" fontId="28" fillId="85" borderId="0" xfId="0" applyFont="1" applyFill="1" applyBorder="1" applyAlignment="1">
      <alignment vertical="center" wrapText="1"/>
    </xf>
    <xf numFmtId="0" fontId="28" fillId="85" borderId="0" xfId="0" applyFont="1" applyFill="1" applyBorder="1" applyAlignment="1">
      <alignment horizontal="left" vertical="center" shrinkToFit="1"/>
    </xf>
    <xf numFmtId="0" fontId="28" fillId="85" borderId="0" xfId="0" applyFont="1" applyFill="1" applyBorder="1" applyAlignment="1">
      <alignment horizontal="left" vertical="center" wrapText="1"/>
    </xf>
    <xf numFmtId="0" fontId="28" fillId="85" borderId="0" xfId="0" applyFont="1" applyFill="1" applyBorder="1" applyAlignment="1">
      <alignment horizontal="center" vertical="center" wrapText="1"/>
    </xf>
    <xf numFmtId="0" fontId="28" fillId="85" borderId="0" xfId="0" applyFont="1" applyFill="1" applyBorder="1" applyAlignment="1" applyProtection="1">
      <alignment horizontal="left" vertical="center"/>
      <protection locked="0"/>
    </xf>
    <xf numFmtId="0" fontId="24" fillId="41" borderId="552" xfId="0" applyFont="1" applyFill="1" applyBorder="1" applyAlignment="1">
      <alignment horizontal="center" vertical="center"/>
    </xf>
    <xf numFmtId="179" fontId="24" fillId="41" borderId="331" xfId="0" applyNumberFormat="1" applyFont="1" applyFill="1" applyBorder="1" applyAlignment="1" applyProtection="1">
      <alignment horizontal="center" vertical="center"/>
      <protection locked="0"/>
    </xf>
    <xf numFmtId="177" fontId="24" fillId="0" borderId="554" xfId="0" applyNumberFormat="1" applyFont="1" applyFill="1" applyBorder="1" applyAlignment="1" applyProtection="1">
      <alignment horizontal="center" vertical="center"/>
    </xf>
    <xf numFmtId="179" fontId="24" fillId="0" borderId="331" xfId="0" applyNumberFormat="1" applyFont="1" applyFill="1" applyBorder="1" applyAlignment="1" applyProtection="1">
      <alignment horizontal="center" vertical="center"/>
      <protection locked="0"/>
    </xf>
    <xf numFmtId="177" fontId="24" fillId="29" borderId="554" xfId="0" applyNumberFormat="1" applyFont="1" applyFill="1" applyBorder="1" applyAlignment="1" applyProtection="1">
      <alignment horizontal="center" vertical="center"/>
    </xf>
    <xf numFmtId="177" fontId="181" fillId="0" borderId="554" xfId="0" applyNumberFormat="1" applyFont="1" applyFill="1" applyBorder="1" applyAlignment="1" applyProtection="1">
      <alignment horizontal="center" vertical="center"/>
    </xf>
    <xf numFmtId="179" fontId="181" fillId="0" borderId="331" xfId="0" applyNumberFormat="1" applyFont="1" applyFill="1" applyBorder="1" applyAlignment="1" applyProtection="1">
      <alignment horizontal="center" vertical="center"/>
      <protection locked="0"/>
    </xf>
    <xf numFmtId="177" fontId="24" fillId="41" borderId="554" xfId="0" applyNumberFormat="1" applyFont="1" applyFill="1" applyBorder="1" applyAlignment="1" applyProtection="1">
      <alignment horizontal="center" vertical="center"/>
    </xf>
    <xf numFmtId="177" fontId="24" fillId="49" borderId="554" xfId="0" applyNumberFormat="1" applyFont="1" applyFill="1" applyBorder="1" applyAlignment="1" applyProtection="1">
      <alignment horizontal="center" vertical="center"/>
    </xf>
    <xf numFmtId="179" fontId="24" fillId="49" borderId="331" xfId="0" applyNumberFormat="1" applyFont="1" applyFill="1" applyBorder="1" applyAlignment="1" applyProtection="1">
      <alignment horizontal="center" vertical="center"/>
      <protection locked="0"/>
    </xf>
    <xf numFmtId="179" fontId="24" fillId="41" borderId="489" xfId="0" applyNumberFormat="1" applyFont="1" applyFill="1" applyBorder="1" applyAlignment="1" applyProtection="1">
      <alignment horizontal="center" vertical="center"/>
    </xf>
    <xf numFmtId="177" fontId="130" fillId="0" borderId="554" xfId="0" applyNumberFormat="1" applyFont="1" applyFill="1" applyBorder="1" applyAlignment="1" applyProtection="1">
      <alignment horizontal="center" vertical="center"/>
    </xf>
    <xf numFmtId="179" fontId="130" fillId="0" borderId="331" xfId="0" applyNumberFormat="1" applyFont="1" applyFill="1" applyBorder="1" applyAlignment="1" applyProtection="1">
      <alignment horizontal="center" vertical="center"/>
      <protection locked="0"/>
    </xf>
    <xf numFmtId="177" fontId="301" fillId="41" borderId="554" xfId="0" applyNumberFormat="1" applyFont="1" applyFill="1" applyBorder="1" applyAlignment="1" applyProtection="1">
      <alignment horizontal="center" vertical="center"/>
    </xf>
    <xf numFmtId="179" fontId="301" fillId="41" borderId="331" xfId="0" applyNumberFormat="1" applyFont="1" applyFill="1" applyBorder="1" applyAlignment="1" applyProtection="1">
      <alignment horizontal="center" vertical="center"/>
      <protection locked="0"/>
    </xf>
    <xf numFmtId="0" fontId="0" fillId="0" borderId="56" xfId="0" applyFont="1" applyBorder="1" applyAlignment="1">
      <alignment horizontal="center" vertical="center"/>
    </xf>
    <xf numFmtId="177" fontId="24" fillId="49" borderId="389" xfId="0" applyNumberFormat="1" applyFont="1" applyFill="1" applyBorder="1" applyAlignment="1" applyProtection="1">
      <alignment horizontal="center" vertical="center"/>
    </xf>
    <xf numFmtId="0" fontId="0" fillId="0" borderId="56" xfId="0" applyFont="1" applyBorder="1" applyAlignment="1">
      <alignment horizontal="center" vertical="center"/>
    </xf>
    <xf numFmtId="177" fontId="24" fillId="49" borderId="389" xfId="0" applyNumberFormat="1" applyFont="1" applyFill="1" applyBorder="1" applyAlignment="1" applyProtection="1">
      <alignment horizontal="center" vertical="center"/>
    </xf>
    <xf numFmtId="0" fontId="24" fillId="39" borderId="552" xfId="0" applyFont="1" applyFill="1" applyBorder="1" applyAlignment="1" applyProtection="1">
      <alignment horizontal="center" vertical="center"/>
      <protection locked="0"/>
    </xf>
    <xf numFmtId="0" fontId="24" fillId="49" borderId="552" xfId="0" applyFont="1" applyFill="1" applyBorder="1" applyAlignment="1" applyProtection="1">
      <alignment horizontal="center" vertical="center"/>
      <protection locked="0"/>
    </xf>
    <xf numFmtId="0" fontId="20" fillId="53" borderId="56" xfId="0" applyFont="1" applyFill="1" applyBorder="1" applyAlignment="1">
      <alignment horizontal="center" vertical="center"/>
    </xf>
    <xf numFmtId="0" fontId="24" fillId="53" borderId="328" xfId="0" applyFont="1" applyFill="1" applyBorder="1" applyAlignment="1" applyProtection="1">
      <alignment horizontal="center" vertical="center"/>
      <protection locked="0"/>
    </xf>
    <xf numFmtId="177" fontId="24" fillId="53" borderId="389" xfId="0" applyNumberFormat="1" applyFont="1" applyFill="1" applyBorder="1" applyAlignment="1" applyProtection="1">
      <alignment horizontal="center" vertical="center"/>
    </xf>
    <xf numFmtId="177" fontId="24" fillId="53" borderId="17" xfId="0" applyNumberFormat="1" applyFont="1" applyFill="1" applyBorder="1" applyAlignment="1" applyProtection="1">
      <alignment horizontal="center" vertical="center"/>
      <protection locked="0"/>
    </xf>
    <xf numFmtId="179" fontId="24" fillId="53" borderId="503" xfId="0" applyNumberFormat="1" applyFont="1" applyFill="1" applyBorder="1" applyAlignment="1" applyProtection="1">
      <alignment horizontal="center" vertical="center"/>
    </xf>
    <xf numFmtId="179" fontId="24" fillId="53" borderId="502" xfId="0" applyNumberFormat="1" applyFont="1" applyFill="1" applyBorder="1" applyAlignment="1" applyProtection="1">
      <alignment horizontal="center" vertical="center"/>
      <protection locked="0"/>
    </xf>
    <xf numFmtId="179" fontId="24" fillId="53" borderId="68" xfId="0" applyNumberFormat="1" applyFont="1" applyFill="1" applyBorder="1" applyAlignment="1" applyProtection="1">
      <alignment horizontal="center" vertical="center"/>
      <protection locked="0"/>
    </xf>
    <xf numFmtId="177" fontId="24" fillId="53" borderId="26" xfId="0" applyNumberFormat="1" applyFont="1" applyFill="1" applyBorder="1" applyAlignment="1" applyProtection="1">
      <alignment horizontal="center" vertical="center"/>
    </xf>
    <xf numFmtId="0" fontId="20" fillId="53" borderId="552" xfId="0" applyFont="1" applyFill="1" applyBorder="1" applyAlignment="1" applyProtection="1">
      <alignment horizontal="center" vertical="center"/>
      <protection locked="0"/>
    </xf>
    <xf numFmtId="0" fontId="24" fillId="53" borderId="552" xfId="0" applyFont="1" applyFill="1" applyBorder="1" applyAlignment="1" applyProtection="1">
      <alignment horizontal="center" vertical="center"/>
      <protection locked="0"/>
    </xf>
    <xf numFmtId="0" fontId="20" fillId="39" borderId="552" xfId="0" applyFont="1" applyFill="1" applyBorder="1" applyAlignment="1" applyProtection="1">
      <alignment horizontal="center" vertical="center"/>
      <protection locked="0"/>
    </xf>
    <xf numFmtId="0" fontId="0" fillId="0" borderId="552" xfId="0" applyFont="1" applyBorder="1" applyAlignment="1">
      <alignment horizontal="center" vertical="center"/>
    </xf>
    <xf numFmtId="177" fontId="24" fillId="0" borderId="26" xfId="0" applyNumberFormat="1" applyFont="1" applyFill="1" applyBorder="1" applyAlignment="1" applyProtection="1">
      <alignment horizontal="center" vertical="center"/>
    </xf>
    <xf numFmtId="0" fontId="20" fillId="0" borderId="0" xfId="0" applyFont="1" applyFill="1" applyBorder="1" applyAlignment="1">
      <alignment vertical="center" shrinkToFit="1"/>
    </xf>
    <xf numFmtId="177" fontId="24" fillId="53" borderId="358" xfId="0" applyNumberFormat="1" applyFont="1" applyFill="1" applyBorder="1" applyAlignment="1" applyProtection="1">
      <alignment horizontal="center" vertical="center"/>
    </xf>
    <xf numFmtId="177" fontId="24" fillId="0" borderId="358" xfId="0" applyNumberFormat="1" applyFont="1" applyFill="1" applyBorder="1" applyAlignment="1" applyProtection="1">
      <alignment horizontal="center" vertical="center"/>
    </xf>
    <xf numFmtId="0" fontId="32" fillId="24" borderId="416" xfId="0" applyFont="1" applyFill="1" applyBorder="1" applyAlignment="1">
      <alignment horizontal="center" vertical="center" wrapText="1"/>
    </xf>
    <xf numFmtId="0" fontId="32" fillId="24" borderId="552" xfId="0" applyFont="1" applyFill="1" applyBorder="1" applyAlignment="1">
      <alignment horizontal="center" vertical="center"/>
    </xf>
    <xf numFmtId="0" fontId="32" fillId="24" borderId="552" xfId="0" applyFont="1" applyFill="1" applyBorder="1" applyAlignment="1">
      <alignment horizontal="center" vertical="center" wrapText="1"/>
    </xf>
    <xf numFmtId="179" fontId="274" fillId="77" borderId="552" xfId="0" applyNumberFormat="1" applyFont="1" applyFill="1" applyBorder="1" applyAlignment="1" applyProtection="1">
      <alignment horizontal="center" vertical="center"/>
      <protection locked="0"/>
    </xf>
    <xf numFmtId="179" fontId="274" fillId="77" borderId="11" xfId="0" applyNumberFormat="1" applyFont="1" applyFill="1" applyBorder="1" applyAlignment="1" applyProtection="1">
      <alignment horizontal="center" vertical="center"/>
      <protection locked="0"/>
    </xf>
    <xf numFmtId="179" fontId="274" fillId="83" borderId="11" xfId="0" applyNumberFormat="1" applyFont="1" applyFill="1" applyBorder="1" applyAlignment="1" applyProtection="1">
      <alignment horizontal="center" vertical="center"/>
      <protection locked="0"/>
    </xf>
    <xf numFmtId="179" fontId="274" fillId="83" borderId="552" xfId="0" applyNumberFormat="1" applyFont="1" applyFill="1" applyBorder="1" applyAlignment="1" applyProtection="1">
      <alignment horizontal="center" vertical="center"/>
      <protection locked="0"/>
    </xf>
    <xf numFmtId="179" fontId="250" fillId="77" borderId="552" xfId="0" applyNumberFormat="1" applyFont="1" applyFill="1" applyBorder="1" applyAlignment="1" applyProtection="1">
      <alignment horizontal="center" vertical="center"/>
      <protection locked="0"/>
    </xf>
    <xf numFmtId="179" fontId="325" fillId="83" borderId="552" xfId="0" applyNumberFormat="1" applyFont="1" applyFill="1" applyBorder="1" applyAlignment="1" applyProtection="1">
      <alignment horizontal="center" vertical="center"/>
      <protection locked="0"/>
    </xf>
    <xf numFmtId="179" fontId="325" fillId="83" borderId="328" xfId="0" applyNumberFormat="1" applyFont="1" applyFill="1" applyBorder="1" applyAlignment="1" applyProtection="1">
      <alignment horizontal="center" vertical="center"/>
      <protection locked="0"/>
    </xf>
    <xf numFmtId="179" fontId="179" fillId="0" borderId="557" xfId="0" applyNumberFormat="1" applyFont="1" applyFill="1" applyBorder="1" applyAlignment="1" applyProtection="1">
      <alignment vertical="center"/>
      <protection locked="0"/>
    </xf>
    <xf numFmtId="0" fontId="169" fillId="0" borderId="557" xfId="0" applyFont="1" applyFill="1" applyBorder="1" applyAlignment="1" applyProtection="1">
      <alignment vertical="center"/>
      <protection locked="0"/>
    </xf>
    <xf numFmtId="179" fontId="23" fillId="0" borderId="557" xfId="0" applyNumberFormat="1" applyFont="1" applyFill="1" applyBorder="1" applyAlignment="1" applyProtection="1">
      <alignment horizontal="center" vertical="center"/>
      <protection locked="0"/>
    </xf>
    <xf numFmtId="0" fontId="89" fillId="49" borderId="0" xfId="0" applyFont="1" applyFill="1" applyAlignment="1">
      <alignment vertical="center"/>
    </xf>
    <xf numFmtId="179" fontId="89" fillId="0" borderId="0" xfId="0" applyNumberFormat="1" applyFont="1" applyFill="1" applyBorder="1" applyAlignment="1" applyProtection="1">
      <alignment vertical="center"/>
      <protection locked="0"/>
    </xf>
    <xf numFmtId="0" fontId="58" fillId="0" borderId="145" xfId="56" applyFont="1" applyFill="1" applyBorder="1" applyAlignment="1">
      <alignment horizontal="center" vertical="center"/>
    </xf>
    <xf numFmtId="0" fontId="19" fillId="0" borderId="145" xfId="0" applyFont="1" applyBorder="1" applyAlignment="1">
      <alignment horizontal="center" vertical="center"/>
    </xf>
    <xf numFmtId="0" fontId="63" fillId="37" borderId="0" xfId="56" applyFont="1" applyFill="1" applyBorder="1" applyAlignment="1">
      <alignment vertical="center" shrinkToFit="1"/>
    </xf>
    <xf numFmtId="0" fontId="0" fillId="0" borderId="0" xfId="0" applyAlignment="1">
      <alignment vertical="center" shrinkToFit="1"/>
    </xf>
    <xf numFmtId="0" fontId="33" fillId="0" borderId="0" xfId="0" applyFont="1" applyFill="1" applyBorder="1" applyAlignment="1">
      <alignment horizontal="center" vertical="center"/>
    </xf>
    <xf numFmtId="0" fontId="28" fillId="0" borderId="47" xfId="0" applyFont="1" applyBorder="1" applyAlignment="1">
      <alignment horizontal="center" vertical="center"/>
    </xf>
    <xf numFmtId="0" fontId="28" fillId="0" borderId="109" xfId="0" applyFont="1" applyBorder="1" applyAlignment="1">
      <alignment horizontal="center" vertical="center"/>
    </xf>
    <xf numFmtId="0" fontId="28" fillId="0" borderId="51" xfId="0" applyFont="1" applyBorder="1" applyAlignment="1">
      <alignment horizontal="center" vertical="center"/>
    </xf>
    <xf numFmtId="0" fontId="28" fillId="0" borderId="111" xfId="0" applyFont="1" applyBorder="1" applyAlignment="1">
      <alignment horizontal="center" vertical="center"/>
    </xf>
    <xf numFmtId="0" fontId="28" fillId="0" borderId="47" xfId="0" applyFont="1" applyFill="1" applyBorder="1" applyAlignment="1">
      <alignment horizontal="center" vertical="center"/>
    </xf>
    <xf numFmtId="0" fontId="28" fillId="0" borderId="109" xfId="0" applyFont="1" applyFill="1" applyBorder="1" applyAlignment="1">
      <alignment horizontal="center" vertical="center"/>
    </xf>
    <xf numFmtId="0" fontId="28" fillId="0" borderId="51" xfId="0" applyFont="1" applyFill="1" applyBorder="1" applyAlignment="1">
      <alignment horizontal="center" vertical="center"/>
    </xf>
    <xf numFmtId="0" fontId="28" fillId="0" borderId="111" xfId="0" applyFont="1" applyFill="1" applyBorder="1" applyAlignment="1">
      <alignment horizontal="center" vertical="center"/>
    </xf>
    <xf numFmtId="0" fontId="28" fillId="24" borderId="146" xfId="0" applyFont="1" applyFill="1" applyBorder="1" applyAlignment="1">
      <alignment horizontal="center" vertical="center" wrapText="1"/>
    </xf>
    <xf numFmtId="0" fontId="28" fillId="24" borderId="81" xfId="0" applyFont="1" applyFill="1" applyBorder="1" applyAlignment="1">
      <alignment horizontal="center" vertical="center" wrapText="1"/>
    </xf>
    <xf numFmtId="0" fontId="28" fillId="24" borderId="147" xfId="0" applyFont="1" applyFill="1" applyBorder="1" applyAlignment="1">
      <alignment horizontal="center" vertical="center" wrapText="1"/>
    </xf>
    <xf numFmtId="0" fontId="28" fillId="24" borderId="80" xfId="0" applyFont="1" applyFill="1" applyBorder="1" applyAlignment="1">
      <alignment horizontal="center" vertical="center"/>
    </xf>
    <xf numFmtId="0" fontId="28" fillId="24" borderId="78" xfId="0" applyFont="1" applyFill="1" applyBorder="1" applyAlignment="1">
      <alignment horizontal="center" vertical="center"/>
    </xf>
    <xf numFmtId="0" fontId="161" fillId="0" borderId="0" xfId="0" applyFont="1" applyBorder="1" applyAlignment="1">
      <alignment horizontal="center" vertical="center"/>
    </xf>
    <xf numFmtId="0" fontId="68" fillId="0" borderId="15" xfId="0" applyFont="1" applyFill="1" applyBorder="1" applyAlignment="1">
      <alignment horizontal="center" vertical="center"/>
    </xf>
    <xf numFmtId="0" fontId="19" fillId="0" borderId="286" xfId="0" applyFont="1" applyBorder="1" applyAlignment="1">
      <alignment horizontal="center" vertical="center"/>
    </xf>
    <xf numFmtId="0" fontId="28" fillId="24" borderId="285" xfId="0" applyFont="1" applyFill="1" applyBorder="1" applyAlignment="1">
      <alignment horizontal="center" vertical="center" wrapText="1"/>
    </xf>
    <xf numFmtId="0" fontId="28" fillId="24" borderId="55" xfId="0" applyFont="1" applyFill="1" applyBorder="1" applyAlignment="1">
      <alignment horizontal="center" vertical="center" wrapText="1"/>
    </xf>
    <xf numFmtId="0" fontId="28" fillId="24" borderId="71" xfId="0" applyFont="1" applyFill="1" applyBorder="1" applyAlignment="1">
      <alignment horizontal="center" vertical="center" wrapText="1"/>
    </xf>
    <xf numFmtId="0" fontId="28" fillId="24" borderId="29" xfId="0" applyFont="1" applyFill="1" applyBorder="1" applyAlignment="1">
      <alignment horizontal="center" vertical="center" wrapText="1"/>
    </xf>
    <xf numFmtId="0" fontId="28" fillId="24" borderId="69" xfId="0" applyFont="1" applyFill="1" applyBorder="1" applyAlignment="1">
      <alignment horizontal="center" vertical="center" wrapText="1"/>
    </xf>
    <xf numFmtId="0" fontId="28" fillId="24" borderId="286" xfId="0" applyFont="1" applyFill="1" applyBorder="1" applyAlignment="1">
      <alignment horizontal="center" vertical="center" wrapText="1"/>
    </xf>
    <xf numFmtId="0" fontId="28" fillId="24" borderId="287" xfId="0" applyFont="1" applyFill="1" applyBorder="1" applyAlignment="1">
      <alignment horizontal="center" vertical="center" wrapText="1"/>
    </xf>
    <xf numFmtId="0" fontId="28" fillId="24" borderId="25" xfId="0" applyFont="1" applyFill="1" applyBorder="1" applyAlignment="1">
      <alignment horizontal="center" vertical="center" wrapText="1"/>
    </xf>
    <xf numFmtId="0" fontId="28" fillId="24" borderId="21" xfId="0" applyFont="1" applyFill="1" applyBorder="1" applyAlignment="1">
      <alignment horizontal="center" vertical="center" wrapText="1"/>
    </xf>
    <xf numFmtId="0" fontId="28" fillId="24" borderId="23" xfId="0" applyFont="1" applyFill="1" applyBorder="1" applyAlignment="1">
      <alignment horizontal="center" vertical="center" wrapText="1"/>
    </xf>
    <xf numFmtId="0" fontId="28" fillId="24" borderId="12" xfId="0" applyFont="1" applyFill="1" applyBorder="1" applyAlignment="1">
      <alignment horizontal="center" vertical="center" wrapText="1"/>
    </xf>
    <xf numFmtId="0" fontId="28" fillId="24" borderId="15" xfId="0" applyFont="1" applyFill="1" applyBorder="1" applyAlignment="1">
      <alignment horizontal="center" vertical="center" wrapText="1"/>
    </xf>
    <xf numFmtId="0" fontId="28" fillId="24" borderId="72" xfId="0" applyFont="1" applyFill="1" applyBorder="1" applyAlignment="1">
      <alignment horizontal="center" vertical="center" wrapText="1"/>
    </xf>
    <xf numFmtId="0" fontId="28" fillId="24" borderId="12" xfId="0" applyFont="1" applyFill="1" applyBorder="1" applyAlignment="1">
      <alignment horizontal="center" vertical="center"/>
    </xf>
    <xf numFmtId="0" fontId="28" fillId="24" borderId="72" xfId="0" applyFont="1" applyFill="1" applyBorder="1" applyAlignment="1">
      <alignment horizontal="center" vertical="center"/>
    </xf>
    <xf numFmtId="0" fontId="28" fillId="24" borderId="45" xfId="0" applyFont="1" applyFill="1" applyBorder="1" applyAlignment="1">
      <alignment horizontal="center" vertical="center"/>
    </xf>
    <xf numFmtId="0" fontId="28" fillId="24" borderId="11" xfId="0" applyFont="1" applyFill="1" applyBorder="1" applyAlignment="1">
      <alignment horizontal="center" vertical="center"/>
    </xf>
    <xf numFmtId="14" fontId="28" fillId="0" borderId="0" xfId="0" applyNumberFormat="1" applyFont="1" applyAlignment="1">
      <alignment horizontal="center" vertical="center"/>
    </xf>
    <xf numFmtId="0" fontId="28" fillId="0" borderId="0" xfId="0" applyFont="1" applyAlignment="1">
      <alignment horizontal="center" vertical="center"/>
    </xf>
    <xf numFmtId="0" fontId="68" fillId="0" borderId="318" xfId="0" applyFont="1" applyFill="1" applyBorder="1" applyAlignment="1">
      <alignment horizontal="center" vertical="center"/>
    </xf>
    <xf numFmtId="0" fontId="19" fillId="0" borderId="0" xfId="0" applyFont="1" applyBorder="1" applyAlignment="1">
      <alignment horizontal="center" vertical="center"/>
    </xf>
    <xf numFmtId="0" fontId="180" fillId="0" borderId="297" xfId="0" applyFont="1" applyBorder="1" applyAlignment="1">
      <alignment horizontal="center" vertical="center"/>
    </xf>
    <xf numFmtId="0" fontId="32" fillId="24" borderId="473" xfId="0" applyFont="1" applyFill="1" applyBorder="1" applyAlignment="1">
      <alignment horizontal="center" vertical="center" wrapText="1"/>
    </xf>
    <xf numFmtId="0" fontId="32" fillId="24" borderId="416" xfId="0" applyFont="1" applyFill="1" applyBorder="1" applyAlignment="1">
      <alignment horizontal="center" vertical="center" wrapText="1"/>
    </xf>
    <xf numFmtId="0" fontId="32" fillId="24" borderId="325" xfId="0" applyFont="1" applyFill="1" applyBorder="1" applyAlignment="1">
      <alignment horizontal="center" vertical="center" wrapText="1"/>
    </xf>
    <xf numFmtId="0" fontId="32" fillId="24" borderId="493" xfId="0" applyFont="1" applyFill="1" applyBorder="1" applyAlignment="1">
      <alignment horizontal="center" vertical="center" wrapText="1"/>
    </xf>
    <xf numFmtId="0" fontId="32" fillId="24" borderId="555" xfId="0" applyFont="1" applyFill="1" applyBorder="1" applyAlignment="1">
      <alignment horizontal="center" vertical="center" wrapText="1"/>
    </xf>
    <xf numFmtId="0" fontId="33" fillId="0" borderId="555" xfId="0" applyFont="1" applyBorder="1" applyAlignment="1">
      <alignment horizontal="center" vertical="center" wrapText="1"/>
    </xf>
    <xf numFmtId="0" fontId="33" fillId="0" borderId="556" xfId="0" applyFont="1" applyBorder="1" applyAlignment="1">
      <alignment horizontal="center" vertical="center" wrapText="1"/>
    </xf>
    <xf numFmtId="0" fontId="33" fillId="0" borderId="489" xfId="0" applyFont="1" applyBorder="1" applyAlignment="1">
      <alignment horizontal="center" vertical="center" wrapText="1"/>
    </xf>
    <xf numFmtId="0" fontId="33" fillId="0" borderId="421" xfId="0" applyFont="1" applyBorder="1" applyAlignment="1">
      <alignment horizontal="center" vertical="center" wrapText="1"/>
    </xf>
    <xf numFmtId="0" fontId="32" fillId="24" borderId="69" xfId="0" applyFont="1" applyFill="1" applyBorder="1" applyAlignment="1">
      <alignment horizontal="center" vertical="center" wrapText="1"/>
    </xf>
    <xf numFmtId="0" fontId="32" fillId="24" borderId="402" xfId="0" applyFont="1" applyFill="1" applyBorder="1" applyAlignment="1">
      <alignment horizontal="center" vertical="center" wrapText="1"/>
    </xf>
    <xf numFmtId="0" fontId="32" fillId="24" borderId="333" xfId="0" applyFont="1" applyFill="1" applyBorder="1" applyAlignment="1">
      <alignment horizontal="center" vertical="center" wrapText="1"/>
    </xf>
    <xf numFmtId="0" fontId="32" fillId="24" borderId="434" xfId="0" applyFont="1" applyFill="1" applyBorder="1" applyAlignment="1">
      <alignment horizontal="center" vertical="center" wrapText="1"/>
    </xf>
    <xf numFmtId="0" fontId="73" fillId="26" borderId="339" xfId="0" applyFont="1" applyFill="1" applyBorder="1" applyAlignment="1">
      <alignment vertical="center"/>
    </xf>
    <xf numFmtId="0" fontId="73" fillId="26" borderId="319" xfId="0" applyFont="1" applyFill="1" applyBorder="1" applyAlignment="1">
      <alignment vertical="center"/>
    </xf>
    <xf numFmtId="0" fontId="73" fillId="26" borderId="318" xfId="0" applyFont="1" applyFill="1" applyBorder="1" applyAlignment="1">
      <alignment vertical="center"/>
    </xf>
    <xf numFmtId="0" fontId="28" fillId="24" borderId="344" xfId="0" applyFont="1" applyFill="1" applyBorder="1" applyAlignment="1">
      <alignment horizontal="center" vertical="center" wrapText="1"/>
    </xf>
    <xf numFmtId="0" fontId="28" fillId="24" borderId="295" xfId="0" applyFont="1" applyFill="1" applyBorder="1" applyAlignment="1">
      <alignment horizontal="center" vertical="center" wrapText="1"/>
    </xf>
    <xf numFmtId="0" fontId="28" fillId="24" borderId="325" xfId="0" applyFont="1" applyFill="1" applyBorder="1" applyAlignment="1">
      <alignment horizontal="center" vertical="center" wrapText="1"/>
    </xf>
    <xf numFmtId="0" fontId="28" fillId="24" borderId="293" xfId="0" applyFont="1" applyFill="1" applyBorder="1" applyAlignment="1">
      <alignment horizontal="center" vertical="center" wrapText="1"/>
    </xf>
    <xf numFmtId="0" fontId="28" fillId="24" borderId="326" xfId="0" applyFont="1" applyFill="1" applyBorder="1" applyAlignment="1">
      <alignment horizontal="center" vertical="center" wrapText="1"/>
    </xf>
    <xf numFmtId="0" fontId="28" fillId="24" borderId="345" xfId="0" applyFont="1" applyFill="1" applyBorder="1" applyAlignment="1">
      <alignment horizontal="center" vertical="center" wrapText="1"/>
    </xf>
    <xf numFmtId="0" fontId="28" fillId="24" borderId="346" xfId="0" applyFont="1" applyFill="1" applyBorder="1" applyAlignment="1">
      <alignment horizontal="center" vertical="center" wrapText="1"/>
    </xf>
    <xf numFmtId="0" fontId="28" fillId="24" borderId="306" xfId="0" applyFont="1" applyFill="1" applyBorder="1" applyAlignment="1">
      <alignment horizontal="center" vertical="center" wrapText="1"/>
    </xf>
    <xf numFmtId="0" fontId="28" fillId="24" borderId="297" xfId="0" applyFont="1" applyFill="1" applyBorder="1" applyAlignment="1">
      <alignment horizontal="center" vertical="center" wrapText="1"/>
    </xf>
    <xf numFmtId="0" fontId="28" fillId="24" borderId="299" xfId="0" applyFont="1" applyFill="1" applyBorder="1" applyAlignment="1">
      <alignment horizontal="center" vertical="center" wrapText="1"/>
    </xf>
    <xf numFmtId="0" fontId="28" fillId="24" borderId="334" xfId="0" applyFont="1" applyFill="1" applyBorder="1" applyAlignment="1">
      <alignment horizontal="center" vertical="center" wrapText="1"/>
    </xf>
    <xf numFmtId="0" fontId="28" fillId="24" borderId="138" xfId="0" applyFont="1" applyFill="1" applyBorder="1" applyAlignment="1">
      <alignment horizontal="center" vertical="center" wrapText="1"/>
    </xf>
    <xf numFmtId="0" fontId="28" fillId="24" borderId="318" xfId="0" applyFont="1" applyFill="1" applyBorder="1" applyAlignment="1">
      <alignment horizontal="center" vertical="center"/>
    </xf>
    <xf numFmtId="0" fontId="28" fillId="24" borderId="319" xfId="0" applyFont="1" applyFill="1" applyBorder="1" applyAlignment="1">
      <alignment horizontal="center" vertical="center"/>
    </xf>
    <xf numFmtId="0" fontId="72" fillId="0" borderId="225" xfId="0" applyFont="1" applyBorder="1" applyAlignment="1">
      <alignment horizontal="left" vertical="center"/>
    </xf>
    <xf numFmtId="0" fontId="72" fillId="0" borderId="226" xfId="0" applyFont="1" applyBorder="1" applyAlignment="1">
      <alignment horizontal="left" vertical="center"/>
    </xf>
    <xf numFmtId="0" fontId="72" fillId="0" borderId="52" xfId="0" applyFont="1" applyBorder="1" applyAlignment="1">
      <alignment horizontal="left" vertical="center"/>
    </xf>
    <xf numFmtId="0" fontId="72" fillId="0" borderId="127" xfId="0" applyFont="1" applyBorder="1" applyAlignment="1">
      <alignment horizontal="left" vertical="center"/>
    </xf>
    <xf numFmtId="0" fontId="72" fillId="0" borderId="295" xfId="0" applyFont="1" applyBorder="1" applyAlignment="1">
      <alignment horizontal="left" vertical="center"/>
    </xf>
    <xf numFmtId="0" fontId="72" fillId="0" borderId="351" xfId="0" applyFont="1" applyBorder="1" applyAlignment="1">
      <alignment horizontal="left" vertical="center"/>
    </xf>
    <xf numFmtId="0" fontId="72" fillId="0" borderId="338" xfId="0" applyFont="1" applyBorder="1" applyAlignment="1">
      <alignment horizontal="left" vertical="center"/>
    </xf>
    <xf numFmtId="0" fontId="72" fillId="0" borderId="349" xfId="0" applyFont="1" applyBorder="1" applyAlignment="1">
      <alignment horizontal="left" vertical="center"/>
    </xf>
    <xf numFmtId="0" fontId="32" fillId="24" borderId="15" xfId="0" applyFont="1" applyFill="1" applyBorder="1" applyAlignment="1">
      <alignment horizontal="center" vertical="center" wrapText="1"/>
    </xf>
    <xf numFmtId="0" fontId="0" fillId="24" borderId="15" xfId="0" applyFill="1" applyBorder="1" applyAlignment="1">
      <alignment horizontal="center" vertical="center" wrapText="1"/>
    </xf>
    <xf numFmtId="0" fontId="0" fillId="24" borderId="11" xfId="0" applyFill="1" applyBorder="1" applyAlignment="1">
      <alignment horizontal="center" vertical="center" wrapText="1"/>
    </xf>
    <xf numFmtId="0" fontId="72" fillId="0" borderId="344" xfId="0" applyFont="1" applyBorder="1" applyAlignment="1">
      <alignment horizontal="left" vertical="center"/>
    </xf>
    <xf numFmtId="0" fontId="72" fillId="0" borderId="350" xfId="0" applyFont="1" applyBorder="1" applyAlignment="1">
      <alignment horizontal="left" vertical="center"/>
    </xf>
    <xf numFmtId="0" fontId="72" fillId="0" borderId="316" xfId="0" applyFont="1" applyBorder="1" applyAlignment="1">
      <alignment horizontal="left" vertical="center"/>
    </xf>
    <xf numFmtId="0" fontId="178" fillId="0" borderId="394" xfId="0" applyFont="1" applyFill="1" applyBorder="1" applyAlignment="1">
      <alignment horizontal="left" vertical="center" shrinkToFit="1"/>
    </xf>
    <xf numFmtId="0" fontId="148" fillId="0" borderId="394" xfId="0" applyFont="1" applyFill="1" applyBorder="1" applyAlignment="1">
      <alignment horizontal="left" vertical="center" shrinkToFit="1"/>
    </xf>
    <xf numFmtId="0" fontId="32" fillId="0" borderId="0" xfId="0" applyFont="1" applyFill="1" applyBorder="1" applyAlignment="1">
      <alignment horizontal="center" vertical="center" wrapText="1"/>
    </xf>
    <xf numFmtId="0" fontId="27" fillId="0" borderId="16" xfId="0" applyFont="1" applyFill="1" applyBorder="1" applyAlignment="1">
      <alignment vertical="center" shrinkToFit="1"/>
    </xf>
    <xf numFmtId="0" fontId="27" fillId="0" borderId="21" xfId="0" applyFont="1" applyFill="1" applyBorder="1" applyAlignment="1">
      <alignment vertical="center" shrinkToFit="1"/>
    </xf>
    <xf numFmtId="0" fontId="27" fillId="0" borderId="23" xfId="0" applyFont="1" applyFill="1" applyBorder="1" applyAlignment="1">
      <alignment vertical="center" shrinkToFit="1"/>
    </xf>
    <xf numFmtId="0" fontId="27" fillId="0" borderId="213" xfId="0" applyFont="1" applyFill="1" applyBorder="1" applyAlignment="1">
      <alignment vertical="center" shrinkToFit="1"/>
    </xf>
    <xf numFmtId="0" fontId="0" fillId="0" borderId="0" xfId="0" applyFill="1" applyBorder="1" applyAlignment="1">
      <alignment vertical="center" shrinkToFit="1"/>
    </xf>
    <xf numFmtId="0" fontId="0" fillId="0" borderId="0" xfId="0" applyFill="1" applyBorder="1" applyAlignment="1">
      <alignment shrinkToFit="1"/>
    </xf>
    <xf numFmtId="0" fontId="0" fillId="0" borderId="38" xfId="0" applyFill="1" applyBorder="1" applyAlignment="1"/>
    <xf numFmtId="0" fontId="0" fillId="0" borderId="21" xfId="0" applyFill="1" applyBorder="1" applyAlignment="1">
      <alignment vertical="center" shrinkToFit="1"/>
    </xf>
    <xf numFmtId="0" fontId="0" fillId="0" borderId="21" xfId="0" applyFill="1" applyBorder="1" applyAlignment="1">
      <alignment shrinkToFit="1"/>
    </xf>
    <xf numFmtId="0" fontId="0" fillId="0" borderId="23" xfId="0" applyFill="1" applyBorder="1" applyAlignment="1"/>
    <xf numFmtId="0" fontId="27" fillId="0" borderId="19" xfId="0" applyFont="1" applyFill="1" applyBorder="1" applyAlignment="1">
      <alignment vertical="center" shrinkToFit="1"/>
    </xf>
    <xf numFmtId="0" fontId="27" fillId="0" borderId="20" xfId="0" applyFont="1" applyFill="1" applyBorder="1" applyAlignment="1">
      <alignment vertical="center" shrinkToFit="1"/>
    </xf>
    <xf numFmtId="0" fontId="27" fillId="0" borderId="37" xfId="0" applyFont="1" applyFill="1" applyBorder="1" applyAlignment="1">
      <alignment vertical="center" shrinkToFit="1"/>
    </xf>
    <xf numFmtId="0" fontId="25" fillId="0" borderId="0" xfId="0" applyFont="1" applyFill="1" applyBorder="1" applyAlignment="1">
      <alignment vertical="center"/>
    </xf>
    <xf numFmtId="0" fontId="0" fillId="0" borderId="0" xfId="0" applyFill="1" applyBorder="1" applyAlignment="1"/>
    <xf numFmtId="0" fontId="27" fillId="0" borderId="19" xfId="0" applyFont="1" applyBorder="1" applyAlignment="1">
      <alignment vertical="center" shrinkToFit="1"/>
    </xf>
    <xf numFmtId="0" fontId="27" fillId="0" borderId="20" xfId="0" applyFont="1" applyBorder="1" applyAlignment="1">
      <alignment vertical="center" shrinkToFit="1"/>
    </xf>
    <xf numFmtId="0" fontId="27" fillId="0" borderId="37" xfId="0" applyFont="1" applyBorder="1" applyAlignment="1">
      <alignment vertical="center" shrinkToFit="1"/>
    </xf>
    <xf numFmtId="0" fontId="27" fillId="0" borderId="213" xfId="0" applyFont="1" applyBorder="1" applyAlignment="1">
      <alignment vertical="center" shrinkToFit="1"/>
    </xf>
    <xf numFmtId="0" fontId="27" fillId="0" borderId="0" xfId="0" applyFont="1" applyBorder="1" applyAlignment="1">
      <alignment vertical="center" shrinkToFit="1"/>
    </xf>
    <xf numFmtId="0" fontId="27" fillId="0" borderId="38" xfId="0" applyFont="1" applyBorder="1" applyAlignment="1">
      <alignment vertical="center" shrinkToFit="1"/>
    </xf>
    <xf numFmtId="0" fontId="0" fillId="0" borderId="20" xfId="0" applyFill="1" applyBorder="1" applyAlignment="1">
      <alignment vertical="center" shrinkToFit="1"/>
    </xf>
    <xf numFmtId="0" fontId="0" fillId="0" borderId="20" xfId="0" applyFill="1" applyBorder="1" applyAlignment="1">
      <alignment shrinkToFit="1"/>
    </xf>
    <xf numFmtId="0" fontId="0" fillId="0" borderId="37" xfId="0" applyFill="1" applyBorder="1" applyAlignment="1"/>
    <xf numFmtId="0" fontId="27" fillId="0" borderId="320" xfId="0" applyFont="1" applyBorder="1" applyAlignment="1">
      <alignment vertical="center" shrinkToFit="1"/>
    </xf>
    <xf numFmtId="0" fontId="0" fillId="0" borderId="323" xfId="0" applyBorder="1" applyAlignment="1">
      <alignment vertical="center" shrinkToFit="1"/>
    </xf>
    <xf numFmtId="0" fontId="0" fillId="0" borderId="323" xfId="0" applyBorder="1" applyAlignment="1">
      <alignment shrinkToFit="1"/>
    </xf>
    <xf numFmtId="0" fontId="0" fillId="0" borderId="324" xfId="0" applyBorder="1" applyAlignment="1">
      <alignment shrinkToFit="1"/>
    </xf>
    <xf numFmtId="0" fontId="0" fillId="0" borderId="298" xfId="0" applyBorder="1" applyAlignment="1">
      <alignment vertical="center"/>
    </xf>
    <xf numFmtId="0" fontId="0" fillId="0" borderId="297" xfId="0" applyBorder="1" applyAlignment="1">
      <alignment vertical="center"/>
    </xf>
    <xf numFmtId="0" fontId="0" fillId="0" borderId="299" xfId="0" applyBorder="1" applyAlignment="1">
      <alignment vertical="center"/>
    </xf>
    <xf numFmtId="0" fontId="0" fillId="0" borderId="0" xfId="0" applyFont="1" applyBorder="1" applyAlignment="1">
      <alignment vertical="center" shrinkToFit="1"/>
    </xf>
    <xf numFmtId="0" fontId="32" fillId="0" borderId="15" xfId="0" applyFont="1" applyFill="1" applyBorder="1" applyAlignment="1">
      <alignment horizontal="center" vertical="center"/>
    </xf>
    <xf numFmtId="0" fontId="19" fillId="51" borderId="220" xfId="0" applyFont="1" applyFill="1" applyBorder="1" applyAlignment="1">
      <alignment horizontal="center" vertical="center" wrapText="1"/>
    </xf>
    <xf numFmtId="0" fontId="19" fillId="51" borderId="214" xfId="0" applyFont="1" applyFill="1" applyBorder="1" applyAlignment="1">
      <alignment horizontal="center" vertical="center" wrapText="1"/>
    </xf>
    <xf numFmtId="0" fontId="19" fillId="51" borderId="215" xfId="0" applyFont="1" applyFill="1" applyBorder="1" applyAlignment="1">
      <alignment horizontal="center" vertical="center" wrapText="1"/>
    </xf>
    <xf numFmtId="0" fontId="19" fillId="51" borderId="108" xfId="0" applyFont="1" applyFill="1" applyBorder="1" applyAlignment="1">
      <alignment horizontal="center" vertical="center" wrapText="1"/>
    </xf>
    <xf numFmtId="0" fontId="19" fillId="51" borderId="216" xfId="0" applyFont="1" applyFill="1" applyBorder="1" applyAlignment="1">
      <alignment horizontal="center" vertical="center" wrapText="1"/>
    </xf>
    <xf numFmtId="0" fontId="19" fillId="51" borderId="306" xfId="0" applyFont="1" applyFill="1" applyBorder="1" applyAlignment="1">
      <alignment horizontal="center" vertical="center" wrapText="1"/>
    </xf>
    <xf numFmtId="0" fontId="19" fillId="51" borderId="297" xfId="0" applyFont="1" applyFill="1" applyBorder="1" applyAlignment="1">
      <alignment horizontal="center" vertical="center" wrapText="1"/>
    </xf>
    <xf numFmtId="0" fontId="19" fillId="51" borderId="299" xfId="0" applyFont="1" applyFill="1" applyBorder="1" applyAlignment="1">
      <alignment horizontal="center" vertical="center" wrapText="1"/>
    </xf>
    <xf numFmtId="0" fontId="19" fillId="51" borderId="61" xfId="0" applyFont="1" applyFill="1" applyBorder="1" applyAlignment="1">
      <alignment horizontal="center" vertical="center" wrapText="1"/>
    </xf>
    <xf numFmtId="0" fontId="19" fillId="51" borderId="298" xfId="0" applyFont="1" applyFill="1" applyBorder="1" applyAlignment="1">
      <alignment horizontal="center" vertical="center" wrapText="1"/>
    </xf>
    <xf numFmtId="0" fontId="19" fillId="51" borderId="217" xfId="0" applyFont="1" applyFill="1" applyBorder="1" applyAlignment="1">
      <alignment horizontal="center" vertical="center" wrapText="1"/>
    </xf>
    <xf numFmtId="0" fontId="19" fillId="51" borderId="142" xfId="0" applyFont="1" applyFill="1" applyBorder="1" applyAlignment="1">
      <alignment horizontal="center" vertical="center" wrapText="1"/>
    </xf>
    <xf numFmtId="0" fontId="19" fillId="51" borderId="218" xfId="0" applyFont="1" applyFill="1" applyBorder="1" applyAlignment="1">
      <alignment horizontal="center" vertical="center" wrapText="1"/>
    </xf>
    <xf numFmtId="0" fontId="98" fillId="0" borderId="0" xfId="0" applyFont="1" applyFill="1" applyBorder="1" applyAlignment="1">
      <alignment horizontal="left" vertical="center"/>
    </xf>
    <xf numFmtId="0" fontId="149" fillId="0" borderId="0" xfId="0" applyFont="1" applyFill="1" applyBorder="1" applyAlignment="1">
      <alignment horizontal="left" vertical="center"/>
    </xf>
    <xf numFmtId="0" fontId="20" fillId="0" borderId="15" xfId="0" applyFont="1" applyFill="1" applyBorder="1" applyAlignment="1" applyProtection="1">
      <alignment horizontal="left" vertical="center"/>
      <protection locked="0"/>
    </xf>
    <xf numFmtId="14" fontId="29" fillId="0" borderId="0" xfId="0" applyNumberFormat="1" applyFont="1" applyBorder="1" applyAlignment="1">
      <alignment horizontal="center" vertical="center"/>
    </xf>
    <xf numFmtId="0" fontId="0" fillId="0" borderId="0" xfId="0" applyBorder="1" applyAlignment="1">
      <alignment horizontal="center" vertical="center"/>
    </xf>
    <xf numFmtId="0" fontId="32" fillId="0" borderId="15" xfId="0" applyFont="1" applyFill="1" applyBorder="1" applyAlignment="1">
      <alignment horizontal="center" vertical="center" shrinkToFit="1"/>
    </xf>
    <xf numFmtId="0" fontId="0" fillId="0" borderId="15" xfId="0" applyBorder="1" applyAlignment="1">
      <alignment vertical="center" shrinkToFit="1"/>
    </xf>
    <xf numFmtId="0" fontId="0" fillId="0" borderId="15" xfId="0" applyBorder="1" applyAlignment="1">
      <alignment vertical="center"/>
    </xf>
    <xf numFmtId="0" fontId="0" fillId="0" borderId="0" xfId="0" applyAlignment="1">
      <alignment vertical="center"/>
    </xf>
    <xf numFmtId="0" fontId="19" fillId="51" borderId="353" xfId="0" applyFont="1" applyFill="1" applyBorder="1" applyAlignment="1">
      <alignment horizontal="center" vertical="center" wrapText="1"/>
    </xf>
    <xf numFmtId="0" fontId="0" fillId="51" borderId="318" xfId="0" applyFill="1" applyBorder="1" applyAlignment="1">
      <alignment horizontal="center" vertical="center" wrapText="1"/>
    </xf>
    <xf numFmtId="0" fontId="19" fillId="51" borderId="353" xfId="0" applyFont="1" applyFill="1" applyBorder="1" applyAlignment="1">
      <alignment horizontal="center" vertical="center" shrinkToFit="1"/>
    </xf>
    <xf numFmtId="0" fontId="0" fillId="51" borderId="319" xfId="0" applyFill="1" applyBorder="1" applyAlignment="1">
      <alignment horizontal="center" vertical="center" shrinkToFit="1"/>
    </xf>
    <xf numFmtId="0" fontId="19" fillId="51" borderId="389" xfId="0" applyFont="1" applyFill="1" applyBorder="1" applyAlignment="1">
      <alignment horizontal="center" vertical="center"/>
    </xf>
    <xf numFmtId="0" fontId="0" fillId="51" borderId="318" xfId="0" applyFill="1" applyBorder="1" applyAlignment="1">
      <alignment horizontal="center" vertical="center"/>
    </xf>
    <xf numFmtId="0" fontId="0" fillId="51" borderId="319" xfId="0" applyFill="1" applyBorder="1" applyAlignment="1">
      <alignment horizontal="center" vertical="center"/>
    </xf>
    <xf numFmtId="0" fontId="19" fillId="0" borderId="0" xfId="0" applyFont="1" applyFill="1" applyBorder="1" applyAlignment="1">
      <alignment horizontal="center" vertical="center" wrapText="1"/>
    </xf>
    <xf numFmtId="0" fontId="19" fillId="0" borderId="0" xfId="0" applyFont="1" applyAlignment="1">
      <alignment vertical="center" shrinkToFit="1"/>
    </xf>
    <xf numFmtId="0" fontId="17" fillId="0" borderId="0" xfId="0" applyFont="1" applyAlignment="1">
      <alignment vertical="center" shrinkToFit="1"/>
    </xf>
    <xf numFmtId="0" fontId="32" fillId="0" borderId="12" xfId="0" applyFont="1" applyFill="1" applyBorder="1" applyAlignment="1">
      <alignment horizontal="center" vertical="center"/>
    </xf>
    <xf numFmtId="0" fontId="32" fillId="0" borderId="11" xfId="0" applyFont="1" applyFill="1" applyBorder="1" applyAlignment="1">
      <alignment horizontal="center" vertical="center"/>
    </xf>
    <xf numFmtId="14" fontId="17" fillId="0" borderId="0" xfId="0" applyNumberFormat="1" applyFont="1" applyBorder="1" applyAlignment="1">
      <alignment horizontal="right" vertical="center"/>
    </xf>
    <xf numFmtId="0" fontId="0" fillId="0" borderId="0" xfId="0" applyBorder="1" applyAlignment="1">
      <alignment vertical="center"/>
    </xf>
    <xf numFmtId="0" fontId="25" fillId="51" borderId="363" xfId="0" applyFont="1" applyFill="1" applyBorder="1" applyAlignment="1">
      <alignment horizontal="center" vertical="center" shrinkToFit="1"/>
    </xf>
    <xf numFmtId="0" fontId="25" fillId="36" borderId="15" xfId="0" applyFont="1" applyFill="1" applyBorder="1" applyAlignment="1">
      <alignment horizontal="center" vertical="center"/>
    </xf>
    <xf numFmtId="0" fontId="0" fillId="38" borderId="11" xfId="0" applyFill="1" applyBorder="1" applyAlignment="1">
      <alignment horizontal="center" vertical="center"/>
    </xf>
    <xf numFmtId="0" fontId="25" fillId="51" borderId="353" xfId="0" applyFont="1" applyFill="1" applyBorder="1" applyAlignment="1">
      <alignment horizontal="center" vertical="center"/>
    </xf>
    <xf numFmtId="0" fontId="25" fillId="51" borderId="319" xfId="0" applyFont="1" applyFill="1" applyBorder="1" applyAlignment="1">
      <alignment horizontal="center" vertical="center"/>
    </xf>
    <xf numFmtId="0" fontId="25" fillId="51" borderId="363" xfId="0" applyFont="1" applyFill="1" applyBorder="1" applyAlignment="1">
      <alignment horizontal="center" vertical="center"/>
    </xf>
    <xf numFmtId="0" fontId="19" fillId="38" borderId="213" xfId="0" applyFont="1" applyFill="1" applyBorder="1" applyAlignment="1">
      <alignment horizontal="center" vertical="center" wrapText="1"/>
    </xf>
    <xf numFmtId="0" fontId="19" fillId="38" borderId="298" xfId="0" applyFont="1" applyFill="1" applyBorder="1" applyAlignment="1">
      <alignment horizontal="center" vertical="center" wrapText="1"/>
    </xf>
    <xf numFmtId="0" fontId="33" fillId="0" borderId="15" xfId="0" applyFont="1" applyBorder="1" applyAlignment="1">
      <alignment horizontal="center" vertical="center"/>
    </xf>
    <xf numFmtId="0" fontId="0" fillId="0" borderId="15" xfId="0" applyBorder="1" applyAlignment="1">
      <alignment horizontal="center" vertical="center"/>
    </xf>
    <xf numFmtId="0" fontId="25" fillId="51" borderId="353" xfId="0" applyFont="1" applyFill="1" applyBorder="1" applyAlignment="1">
      <alignment horizontal="center" vertical="center" shrinkToFit="1"/>
    </xf>
    <xf numFmtId="0" fontId="25" fillId="51" borderId="318" xfId="0" applyFont="1" applyFill="1" applyBorder="1" applyAlignment="1">
      <alignment horizontal="center" vertical="center" shrinkToFit="1"/>
    </xf>
    <xf numFmtId="0" fontId="25" fillId="51" borderId="319" xfId="0" applyFont="1" applyFill="1" applyBorder="1" applyAlignment="1">
      <alignment horizontal="center" vertical="center" shrinkToFit="1"/>
    </xf>
    <xf numFmtId="0" fontId="0" fillId="51" borderId="318" xfId="0" applyFill="1" applyBorder="1" applyAlignment="1">
      <alignment horizontal="center" vertical="center" shrinkToFit="1"/>
    </xf>
    <xf numFmtId="14" fontId="17" fillId="0" borderId="21" xfId="0" applyNumberFormat="1" applyFont="1" applyBorder="1" applyAlignment="1">
      <alignment horizontal="right" vertical="center"/>
    </xf>
    <xf numFmtId="0" fontId="0" fillId="0" borderId="21" xfId="0" applyBorder="1" applyAlignment="1">
      <alignment vertical="center"/>
    </xf>
    <xf numFmtId="0" fontId="33" fillId="0" borderId="15" xfId="0" applyFont="1" applyBorder="1" applyAlignment="1">
      <alignment vertical="center"/>
    </xf>
    <xf numFmtId="0" fontId="25" fillId="51" borderId="26" xfId="0" applyFont="1" applyFill="1" applyBorder="1" applyAlignment="1">
      <alignment horizontal="center" vertical="center"/>
    </xf>
    <xf numFmtId="14" fontId="0" fillId="0" borderId="0" xfId="0" applyNumberFormat="1" applyBorder="1" applyAlignment="1">
      <alignment vertical="center"/>
    </xf>
    <xf numFmtId="0" fontId="25" fillId="51" borderId="389" xfId="0" applyFont="1" applyFill="1" applyBorder="1" applyAlignment="1">
      <alignment horizontal="center" vertical="center" shrinkToFit="1"/>
    </xf>
    <xf numFmtId="14" fontId="29" fillId="0" borderId="415" xfId="0" applyNumberFormat="1" applyFont="1" applyBorder="1" applyAlignment="1">
      <alignment horizontal="center" vertical="center"/>
    </xf>
    <xf numFmtId="0" fontId="21" fillId="24" borderId="74" xfId="0" applyFont="1" applyFill="1" applyBorder="1" applyAlignment="1">
      <alignment horizontal="center" vertical="center" wrapText="1"/>
    </xf>
    <xf numFmtId="0" fontId="21" fillId="24" borderId="66" xfId="0" applyFont="1" applyFill="1" applyBorder="1" applyAlignment="1">
      <alignment horizontal="center" vertical="center" wrapText="1"/>
    </xf>
    <xf numFmtId="0" fontId="21" fillId="51" borderId="12" xfId="0" applyFont="1" applyFill="1" applyBorder="1" applyAlignment="1">
      <alignment horizontal="center" vertical="center"/>
    </xf>
    <xf numFmtId="0" fontId="21" fillId="51" borderId="72" xfId="0" applyFont="1" applyFill="1" applyBorder="1" applyAlignment="1">
      <alignment horizontal="center" vertical="center"/>
    </xf>
    <xf numFmtId="0" fontId="24" fillId="0" borderId="16" xfId="0" applyFont="1" applyFill="1" applyBorder="1" applyAlignment="1">
      <alignment vertical="center" shrinkToFit="1"/>
    </xf>
    <xf numFmtId="0" fontId="24" fillId="0" borderId="23" xfId="0" applyFont="1" applyFill="1" applyBorder="1" applyAlignment="1">
      <alignment vertical="center" shrinkToFit="1"/>
    </xf>
    <xf numFmtId="0" fontId="21" fillId="24" borderId="284" xfId="0" applyFont="1" applyFill="1" applyBorder="1" applyAlignment="1">
      <alignment horizontal="center" vertical="center" wrapText="1"/>
    </xf>
    <xf numFmtId="0" fontId="21" fillId="24" borderId="55" xfId="0" applyFont="1" applyFill="1" applyBorder="1" applyAlignment="1">
      <alignment horizontal="center" vertical="center" wrapText="1"/>
    </xf>
    <xf numFmtId="0" fontId="21" fillId="24" borderId="71" xfId="0" applyFont="1" applyFill="1" applyBorder="1" applyAlignment="1">
      <alignment horizontal="center" vertical="center" wrapText="1"/>
    </xf>
    <xf numFmtId="0" fontId="21" fillId="24" borderId="29" xfId="0" applyFont="1" applyFill="1" applyBorder="1" applyAlignment="1">
      <alignment horizontal="center" vertical="center" wrapText="1"/>
    </xf>
    <xf numFmtId="0" fontId="21" fillId="24" borderId="69" xfId="0" applyFont="1" applyFill="1" applyBorder="1" applyAlignment="1">
      <alignment horizontal="center" vertical="center" wrapText="1"/>
    </xf>
    <xf numFmtId="0" fontId="21" fillId="24" borderId="278" xfId="0" applyFont="1" applyFill="1" applyBorder="1" applyAlignment="1">
      <alignment horizontal="center" vertical="center" wrapText="1"/>
    </xf>
    <xf numFmtId="0" fontId="21" fillId="24" borderId="279" xfId="0" applyFont="1" applyFill="1" applyBorder="1" applyAlignment="1">
      <alignment horizontal="center" vertical="center" wrapText="1"/>
    </xf>
    <xf numFmtId="0" fontId="21" fillId="24" borderId="25" xfId="0" applyFont="1" applyFill="1" applyBorder="1" applyAlignment="1">
      <alignment horizontal="center" vertical="center" wrapText="1"/>
    </xf>
    <xf numFmtId="0" fontId="21" fillId="24" borderId="21" xfId="0" applyFont="1" applyFill="1" applyBorder="1" applyAlignment="1">
      <alignment horizontal="center" vertical="center" wrapText="1"/>
    </xf>
    <xf numFmtId="0" fontId="21" fillId="24" borderId="23" xfId="0" applyFont="1" applyFill="1" applyBorder="1" applyAlignment="1">
      <alignment horizontal="center" vertical="center" wrapText="1"/>
    </xf>
    <xf numFmtId="0" fontId="24" fillId="0" borderId="19" xfId="0" applyFont="1" applyFill="1" applyBorder="1" applyAlignment="1">
      <alignment vertical="center" shrinkToFit="1"/>
    </xf>
    <xf numFmtId="0" fontId="24" fillId="0" borderId="37" xfId="0" applyFont="1" applyFill="1" applyBorder="1" applyAlignment="1">
      <alignment vertical="center" shrinkToFit="1"/>
    </xf>
    <xf numFmtId="0" fontId="0" fillId="0" borderId="22" xfId="0" applyFont="1" applyFill="1" applyBorder="1" applyAlignment="1">
      <alignment vertical="center" shrinkToFit="1"/>
    </xf>
    <xf numFmtId="0" fontId="17" fillId="0" borderId="38" xfId="0" applyFont="1" applyFill="1" applyBorder="1" applyAlignment="1">
      <alignment vertical="center" shrinkToFit="1"/>
    </xf>
    <xf numFmtId="0" fontId="131" fillId="0" borderId="0" xfId="0" applyFont="1" applyFill="1" applyBorder="1" applyAlignment="1">
      <alignment vertical="center" shrinkToFit="1"/>
    </xf>
    <xf numFmtId="0" fontId="20" fillId="0" borderId="0" xfId="0" applyFont="1" applyAlignment="1">
      <alignment horizontal="left" vertical="center" shrinkToFit="1"/>
    </xf>
    <xf numFmtId="0" fontId="21" fillId="24" borderId="54" xfId="0" applyFont="1" applyFill="1" applyBorder="1" applyAlignment="1">
      <alignment horizontal="center" vertical="center" wrapText="1"/>
    </xf>
    <xf numFmtId="0" fontId="21" fillId="24" borderId="446" xfId="0" applyFont="1" applyFill="1" applyBorder="1" applyAlignment="1">
      <alignment horizontal="center" vertical="center" wrapText="1"/>
    </xf>
    <xf numFmtId="0" fontId="21" fillId="24" borderId="435" xfId="0" applyFont="1" applyFill="1" applyBorder="1" applyAlignment="1">
      <alignment horizontal="center" vertical="center" wrapText="1"/>
    </xf>
    <xf numFmtId="0" fontId="21" fillId="24" borderId="439" xfId="0" applyFont="1" applyFill="1" applyBorder="1" applyAlignment="1">
      <alignment horizontal="center" vertical="center" wrapText="1"/>
    </xf>
    <xf numFmtId="0" fontId="21" fillId="24" borderId="402" xfId="0" applyFont="1" applyFill="1" applyBorder="1" applyAlignment="1">
      <alignment horizontal="center" vertical="center" wrapText="1"/>
    </xf>
    <xf numFmtId="0" fontId="21" fillId="24" borderId="415" xfId="0" applyFont="1" applyFill="1" applyBorder="1" applyAlignment="1">
      <alignment horizontal="center" vertical="center" wrapText="1"/>
    </xf>
    <xf numFmtId="0" fontId="21" fillId="24" borderId="421" xfId="0" applyFont="1" applyFill="1" applyBorder="1" applyAlignment="1">
      <alignment horizontal="center" vertical="center" wrapText="1"/>
    </xf>
    <xf numFmtId="0" fontId="24" fillId="0" borderId="411" xfId="0" applyFont="1" applyFill="1" applyBorder="1" applyAlignment="1">
      <alignment vertical="center" shrinkToFit="1"/>
    </xf>
    <xf numFmtId="0" fontId="24" fillId="0" borderId="413" xfId="0" applyFont="1" applyFill="1" applyBorder="1" applyAlignment="1">
      <alignment vertical="center" shrinkToFit="1"/>
    </xf>
    <xf numFmtId="0" fontId="0" fillId="0" borderId="213" xfId="0" applyFont="1" applyFill="1" applyBorder="1" applyAlignment="1">
      <alignment vertical="center" shrinkToFit="1"/>
    </xf>
    <xf numFmtId="0" fontId="0" fillId="0" borderId="38" xfId="0" applyFont="1" applyFill="1" applyBorder="1" applyAlignment="1">
      <alignment vertical="center" shrinkToFit="1"/>
    </xf>
    <xf numFmtId="0" fontId="0" fillId="0" borderId="417" xfId="0" applyBorder="1" applyAlignment="1">
      <alignment vertical="center"/>
    </xf>
    <xf numFmtId="0" fontId="0" fillId="0" borderId="421" xfId="0" applyBorder="1" applyAlignment="1">
      <alignment vertical="center"/>
    </xf>
    <xf numFmtId="0" fontId="0" fillId="0" borderId="298" xfId="0" applyFont="1" applyFill="1" applyBorder="1" applyAlignment="1">
      <alignment vertical="center" shrinkToFit="1"/>
    </xf>
    <xf numFmtId="0" fontId="17" fillId="0" borderId="299" xfId="0" applyFont="1" applyFill="1" applyBorder="1" applyAlignment="1">
      <alignment vertical="center" shrinkToFit="1"/>
    </xf>
    <xf numFmtId="0" fontId="24" fillId="41" borderId="483" xfId="0" applyFont="1" applyFill="1" applyBorder="1" applyAlignment="1" applyProtection="1">
      <alignment horizontal="center" vertical="center" wrapText="1"/>
      <protection locked="0"/>
    </xf>
    <xf numFmtId="0" fontId="24" fillId="41" borderId="437" xfId="0" applyFont="1" applyFill="1" applyBorder="1" applyAlignment="1" applyProtection="1">
      <alignment horizontal="center" vertical="center" wrapText="1"/>
      <protection locked="0"/>
    </xf>
    <xf numFmtId="0" fontId="24" fillId="0" borderId="483" xfId="0" applyFont="1" applyFill="1" applyBorder="1" applyAlignment="1" applyProtection="1">
      <alignment horizontal="center" vertical="center" wrapText="1"/>
      <protection locked="0"/>
    </xf>
    <xf numFmtId="0" fontId="24" fillId="0" borderId="437" xfId="0" applyFont="1" applyFill="1" applyBorder="1" applyAlignment="1" applyProtection="1">
      <alignment horizontal="center" vertical="center" wrapText="1"/>
      <protection locked="0"/>
    </xf>
    <xf numFmtId="0" fontId="20" fillId="0" borderId="483" xfId="0" applyFont="1" applyFill="1" applyBorder="1" applyAlignment="1" applyProtection="1">
      <alignment horizontal="center" vertical="center" wrapText="1"/>
      <protection locked="0"/>
    </xf>
    <xf numFmtId="0" fontId="20" fillId="0" borderId="437" xfId="0" applyFont="1" applyFill="1" applyBorder="1" applyAlignment="1" applyProtection="1">
      <alignment horizontal="center" vertical="center" wrapText="1"/>
      <protection locked="0"/>
    </xf>
    <xf numFmtId="0" fontId="67" fillId="0" borderId="410" xfId="0" applyFont="1" applyFill="1" applyBorder="1" applyAlignment="1">
      <alignment horizontal="center" vertical="center"/>
    </xf>
    <xf numFmtId="0" fontId="67" fillId="0" borderId="56" xfId="0" applyFont="1" applyFill="1" applyBorder="1" applyAlignment="1">
      <alignment horizontal="center" vertical="center"/>
    </xf>
    <xf numFmtId="0" fontId="67" fillId="0" borderId="416" xfId="0" applyFont="1" applyFill="1" applyBorder="1" applyAlignment="1">
      <alignment horizontal="center" vertical="center"/>
    </xf>
    <xf numFmtId="0" fontId="24" fillId="0" borderId="411" xfId="0" applyFont="1" applyFill="1" applyBorder="1" applyAlignment="1">
      <alignment horizontal="left" vertical="center" shrinkToFit="1"/>
    </xf>
    <xf numFmtId="0" fontId="24" fillId="0" borderId="412" xfId="0" applyFont="1" applyFill="1" applyBorder="1" applyAlignment="1">
      <alignment horizontal="left" vertical="center" shrinkToFit="1"/>
    </xf>
    <xf numFmtId="0" fontId="24" fillId="0" borderId="413" xfId="0" applyFont="1" applyFill="1" applyBorder="1" applyAlignment="1">
      <alignment horizontal="left" vertical="center" shrinkToFit="1"/>
    </xf>
    <xf numFmtId="0" fontId="24" fillId="0" borderId="213" xfId="0" applyFont="1" applyFill="1" applyBorder="1" applyAlignment="1">
      <alignment horizontal="left" vertical="center" shrinkToFit="1"/>
    </xf>
    <xf numFmtId="0" fontId="24" fillId="0" borderId="0" xfId="0" applyFont="1" applyFill="1" applyBorder="1" applyAlignment="1">
      <alignment horizontal="left" vertical="center" shrinkToFit="1"/>
    </xf>
    <xf numFmtId="0" fontId="24" fillId="0" borderId="38" xfId="0" applyFont="1" applyFill="1" applyBorder="1" applyAlignment="1">
      <alignment horizontal="left" vertical="center" shrinkToFit="1"/>
    </xf>
    <xf numFmtId="0" fontId="24" fillId="0" borderId="417" xfId="0" applyFont="1" applyFill="1" applyBorder="1" applyAlignment="1">
      <alignment horizontal="left" vertical="center" shrinkToFit="1"/>
    </xf>
    <xf numFmtId="0" fontId="24" fillId="0" borderId="415" xfId="0" applyFont="1" applyFill="1" applyBorder="1" applyAlignment="1">
      <alignment horizontal="left" vertical="center" shrinkToFit="1"/>
    </xf>
    <xf numFmtId="0" fontId="24" fillId="0" borderId="421" xfId="0" applyFont="1" applyFill="1" applyBorder="1" applyAlignment="1">
      <alignment horizontal="left" vertical="center" shrinkToFit="1"/>
    </xf>
    <xf numFmtId="0" fontId="67" fillId="26" borderId="410" xfId="0" applyFont="1" applyFill="1" applyBorder="1" applyAlignment="1">
      <alignment horizontal="center" vertical="center"/>
    </xf>
    <xf numFmtId="0" fontId="67" fillId="26" borderId="56" xfId="0" applyFont="1" applyFill="1" applyBorder="1" applyAlignment="1">
      <alignment horizontal="center" vertical="center"/>
    </xf>
    <xf numFmtId="0" fontId="67" fillId="26" borderId="416" xfId="0" applyFont="1" applyFill="1" applyBorder="1" applyAlignment="1">
      <alignment horizontal="center" vertical="center"/>
    </xf>
    <xf numFmtId="0" fontId="24" fillId="26" borderId="411" xfId="0" applyFont="1" applyFill="1" applyBorder="1" applyAlignment="1">
      <alignment horizontal="left" vertical="center" shrinkToFit="1"/>
    </xf>
    <xf numFmtId="0" fontId="24" fillId="26" borderId="412" xfId="0" applyFont="1" applyFill="1" applyBorder="1" applyAlignment="1">
      <alignment horizontal="left" vertical="center" shrinkToFit="1"/>
    </xf>
    <xf numFmtId="0" fontId="24" fillId="26" borderId="413" xfId="0" applyFont="1" applyFill="1" applyBorder="1" applyAlignment="1">
      <alignment horizontal="left" vertical="center" shrinkToFit="1"/>
    </xf>
    <xf numFmtId="0" fontId="24" fillId="26" borderId="213" xfId="0" applyFont="1" applyFill="1" applyBorder="1" applyAlignment="1">
      <alignment horizontal="left" vertical="center" shrinkToFit="1"/>
    </xf>
    <xf numFmtId="0" fontId="24" fillId="26" borderId="0" xfId="0" applyFont="1" applyFill="1" applyBorder="1" applyAlignment="1">
      <alignment horizontal="left" vertical="center" shrinkToFit="1"/>
    </xf>
    <xf numFmtId="0" fontId="24" fillId="26" borderId="38" xfId="0" applyFont="1" applyFill="1" applyBorder="1" applyAlignment="1">
      <alignment horizontal="left" vertical="center" shrinkToFit="1"/>
    </xf>
    <xf numFmtId="0" fontId="24" fillId="26" borderId="417" xfId="0" applyFont="1" applyFill="1" applyBorder="1" applyAlignment="1">
      <alignment horizontal="left" vertical="center" shrinkToFit="1"/>
    </xf>
    <xf numFmtId="0" fontId="24" fillId="26" borderId="415" xfId="0" applyFont="1" applyFill="1" applyBorder="1" applyAlignment="1">
      <alignment horizontal="left" vertical="center" shrinkToFit="1"/>
    </xf>
    <xf numFmtId="0" fontId="24" fillId="26" borderId="421" xfId="0" applyFont="1" applyFill="1" applyBorder="1" applyAlignment="1">
      <alignment horizontal="left" vertical="center" shrinkToFit="1"/>
    </xf>
    <xf numFmtId="0" fontId="0" fillId="0" borderId="0" xfId="0" applyAlignment="1">
      <alignment horizontal="center" vertical="center"/>
    </xf>
    <xf numFmtId="0" fontId="17" fillId="0" borderId="0" xfId="0" applyFont="1" applyFill="1" applyBorder="1" applyAlignment="1">
      <alignment vertical="center" shrinkToFit="1"/>
    </xf>
    <xf numFmtId="0" fontId="21" fillId="24" borderId="326" xfId="0" applyFont="1" applyFill="1" applyBorder="1" applyAlignment="1">
      <alignment horizontal="center" vertical="center" wrapText="1"/>
    </xf>
    <xf numFmtId="0" fontId="21" fillId="24" borderId="412" xfId="0" applyFont="1" applyFill="1" applyBorder="1" applyAlignment="1">
      <alignment horizontal="center" vertical="center" wrapText="1"/>
    </xf>
    <xf numFmtId="0" fontId="21" fillId="24" borderId="413" xfId="0" applyFont="1" applyFill="1" applyBorder="1" applyAlignment="1">
      <alignment horizontal="center" vertical="center" wrapText="1"/>
    </xf>
    <xf numFmtId="0" fontId="21" fillId="24" borderId="411" xfId="0" applyFont="1" applyFill="1" applyBorder="1" applyAlignment="1">
      <alignment horizontal="center" vertical="center" wrapText="1"/>
    </xf>
    <xf numFmtId="0" fontId="21" fillId="24" borderId="417" xfId="0" applyFont="1" applyFill="1" applyBorder="1" applyAlignment="1">
      <alignment horizontal="center" vertical="center" wrapText="1"/>
    </xf>
    <xf numFmtId="0" fontId="21" fillId="24" borderId="409" xfId="0" applyFont="1" applyFill="1" applyBorder="1" applyAlignment="1">
      <alignment horizontal="center" vertical="center" wrapText="1"/>
    </xf>
    <xf numFmtId="0" fontId="21" fillId="24" borderId="318" xfId="0" applyFont="1" applyFill="1" applyBorder="1" applyAlignment="1">
      <alignment horizontal="center" vertical="center" wrapText="1"/>
    </xf>
    <xf numFmtId="0" fontId="21" fillId="24" borderId="331" xfId="0" applyFont="1" applyFill="1" applyBorder="1" applyAlignment="1">
      <alignment horizontal="center" vertical="center" wrapText="1"/>
    </xf>
    <xf numFmtId="0" fontId="21" fillId="24" borderId="333" xfId="0" applyFont="1" applyFill="1" applyBorder="1" applyAlignment="1">
      <alignment horizontal="center" vertical="center" wrapText="1"/>
    </xf>
    <xf numFmtId="0" fontId="21" fillId="24" borderId="325" xfId="0" applyFont="1" applyFill="1" applyBorder="1" applyAlignment="1">
      <alignment horizontal="center" vertical="center" wrapText="1"/>
    </xf>
    <xf numFmtId="0" fontId="21" fillId="24" borderId="420" xfId="0" applyFont="1" applyFill="1" applyBorder="1" applyAlignment="1">
      <alignment horizontal="center" vertical="center" wrapText="1"/>
    </xf>
    <xf numFmtId="0" fontId="181" fillId="41" borderId="483" xfId="0" applyFont="1" applyFill="1" applyBorder="1" applyAlignment="1" applyProtection="1">
      <alignment horizontal="center" vertical="center" wrapText="1"/>
      <protection locked="0"/>
    </xf>
    <xf numFmtId="0" fontId="181" fillId="41" borderId="437" xfId="0" applyFont="1" applyFill="1" applyBorder="1" applyAlignment="1" applyProtection="1">
      <alignment horizontal="center" vertical="center" wrapText="1"/>
      <protection locked="0"/>
    </xf>
    <xf numFmtId="0" fontId="32" fillId="24" borderId="19" xfId="0" applyFont="1" applyFill="1" applyBorder="1" applyAlignment="1">
      <alignment horizontal="center" vertical="center"/>
    </xf>
    <xf numFmtId="0" fontId="32" fillId="24" borderId="20" xfId="0" applyFont="1" applyFill="1" applyBorder="1" applyAlignment="1">
      <alignment horizontal="center" vertical="center"/>
    </xf>
    <xf numFmtId="0" fontId="32" fillId="24" borderId="37" xfId="0" applyFont="1" applyFill="1" applyBorder="1" applyAlignment="1">
      <alignment horizontal="center" vertical="center"/>
    </xf>
    <xf numFmtId="0" fontId="32" fillId="24" borderId="16" xfId="0" applyFont="1" applyFill="1" applyBorder="1" applyAlignment="1">
      <alignment horizontal="center" vertical="center"/>
    </xf>
    <xf numFmtId="0" fontId="32" fillId="24" borderId="21" xfId="0" applyFont="1" applyFill="1" applyBorder="1" applyAlignment="1">
      <alignment horizontal="center" vertical="center"/>
    </xf>
    <xf numFmtId="0" fontId="32" fillId="24" borderId="23" xfId="0" applyFont="1" applyFill="1" applyBorder="1" applyAlignment="1">
      <alignment horizontal="center" vertical="center"/>
    </xf>
    <xf numFmtId="0" fontId="21" fillId="51" borderId="289" xfId="0" applyFont="1" applyFill="1" applyBorder="1" applyAlignment="1">
      <alignment horizontal="center" vertical="center"/>
    </xf>
    <xf numFmtId="0" fontId="20" fillId="24" borderId="424" xfId="0" applyFont="1" applyFill="1" applyBorder="1" applyAlignment="1">
      <alignment horizontal="center" vertical="center" shrinkToFit="1"/>
    </xf>
    <xf numFmtId="0" fontId="20" fillId="24" borderId="15" xfId="0" applyFont="1" applyFill="1" applyBorder="1" applyAlignment="1">
      <alignment horizontal="center" vertical="center" shrinkToFit="1"/>
    </xf>
    <xf numFmtId="0" fontId="20" fillId="24" borderId="11" xfId="0" applyFont="1" applyFill="1" applyBorder="1" applyAlignment="1">
      <alignment horizontal="center" vertical="center" shrinkToFit="1"/>
    </xf>
    <xf numFmtId="0" fontId="21" fillId="24" borderId="236" xfId="0" applyFont="1" applyFill="1" applyBorder="1" applyAlignment="1">
      <alignment horizontal="center" vertical="center" wrapText="1"/>
    </xf>
    <xf numFmtId="0" fontId="21" fillId="24" borderId="238" xfId="0" applyFont="1" applyFill="1" applyBorder="1" applyAlignment="1">
      <alignment horizontal="center" vertical="center" wrapText="1"/>
    </xf>
    <xf numFmtId="0" fontId="21" fillId="24" borderId="239" xfId="0" applyFont="1" applyFill="1" applyBorder="1" applyAlignment="1">
      <alignment horizontal="center" vertical="center" wrapText="1"/>
    </xf>
    <xf numFmtId="0" fontId="21" fillId="24" borderId="426" xfId="0" applyFont="1" applyFill="1" applyBorder="1" applyAlignment="1">
      <alignment horizontal="center" vertical="center" wrapText="1"/>
    </xf>
    <xf numFmtId="0" fontId="21" fillId="24" borderId="427" xfId="0" applyFont="1" applyFill="1" applyBorder="1" applyAlignment="1">
      <alignment horizontal="center" vertical="center" wrapText="1"/>
    </xf>
    <xf numFmtId="0" fontId="68" fillId="0" borderId="12" xfId="0" applyFont="1" applyFill="1" applyBorder="1" applyAlignment="1">
      <alignment horizontal="center" vertical="center"/>
    </xf>
    <xf numFmtId="0" fontId="68" fillId="0" borderId="11" xfId="0" applyFont="1" applyFill="1" applyBorder="1" applyAlignment="1">
      <alignment horizontal="center" vertical="center"/>
    </xf>
    <xf numFmtId="0" fontId="24" fillId="0" borderId="19" xfId="0" applyFont="1" applyFill="1" applyBorder="1" applyAlignment="1">
      <alignment horizontal="left" vertical="center" shrinkToFit="1"/>
    </xf>
    <xf numFmtId="0" fontId="24" fillId="0" borderId="20" xfId="0" applyFont="1" applyFill="1" applyBorder="1" applyAlignment="1">
      <alignment horizontal="left" vertical="center" shrinkToFit="1"/>
    </xf>
    <xf numFmtId="0" fontId="24" fillId="0" borderId="37" xfId="0" applyFont="1" applyFill="1" applyBorder="1" applyAlignment="1">
      <alignment horizontal="left" vertical="center" shrinkToFit="1"/>
    </xf>
    <xf numFmtId="0" fontId="131" fillId="0" borderId="21" xfId="0" applyFont="1" applyFill="1" applyBorder="1" applyAlignment="1">
      <alignment horizontal="center" vertical="center" shrinkToFit="1"/>
    </xf>
    <xf numFmtId="0" fontId="17" fillId="0" borderId="0" xfId="0" applyFont="1" applyFill="1" applyAlignment="1">
      <alignment horizontal="center" vertical="center"/>
    </xf>
    <xf numFmtId="0" fontId="24" fillId="0" borderId="0" xfId="0" applyFont="1" applyFill="1" applyBorder="1" applyAlignment="1">
      <alignment horizontal="center" vertical="center" shrinkToFit="1"/>
    </xf>
    <xf numFmtId="0" fontId="17" fillId="0" borderId="0" xfId="0" applyFont="1" applyFill="1" applyBorder="1" applyAlignment="1">
      <alignment horizontal="center" vertical="center" shrinkToFit="1"/>
    </xf>
    <xf numFmtId="0" fontId="21" fillId="0" borderId="0" xfId="0" applyFont="1" applyFill="1" applyBorder="1" applyAlignment="1">
      <alignment horizontal="center"/>
    </xf>
    <xf numFmtId="0" fontId="19" fillId="26" borderId="42" xfId="0" applyFont="1" applyFill="1" applyBorder="1" applyAlignment="1">
      <alignment horizontal="center" vertical="center" shrinkToFit="1"/>
    </xf>
    <xf numFmtId="0" fontId="19" fillId="26" borderId="35" xfId="0" applyFont="1" applyFill="1" applyBorder="1" applyAlignment="1">
      <alignment horizontal="center" vertical="center" shrinkToFit="1"/>
    </xf>
    <xf numFmtId="0" fontId="21" fillId="0" borderId="382" xfId="0" applyFont="1" applyBorder="1" applyAlignment="1">
      <alignment horizontal="center" vertical="center" shrinkToFit="1"/>
    </xf>
    <xf numFmtId="0" fontId="19" fillId="26" borderId="41" xfId="0" applyFont="1" applyFill="1" applyBorder="1" applyAlignment="1">
      <alignment horizontal="center" vertical="center" shrinkToFit="1"/>
    </xf>
    <xf numFmtId="0" fontId="19" fillId="26" borderId="150" xfId="0" applyFont="1" applyFill="1" applyBorder="1" applyAlignment="1">
      <alignment horizontal="center" vertical="center" shrinkToFit="1"/>
    </xf>
    <xf numFmtId="0" fontId="19" fillId="26" borderId="31" xfId="0" applyFont="1" applyFill="1" applyBorder="1" applyAlignment="1">
      <alignment horizontal="center" vertical="center" shrinkToFit="1"/>
    </xf>
    <xf numFmtId="0" fontId="0" fillId="0" borderId="149" xfId="0" applyBorder="1" applyAlignment="1">
      <alignment horizontal="center" vertical="center" shrinkToFit="1"/>
    </xf>
    <xf numFmtId="0" fontId="0" fillId="0" borderId="151" xfId="0" applyBorder="1" applyAlignment="1">
      <alignment horizontal="center" vertical="center" shrinkToFit="1"/>
    </xf>
    <xf numFmtId="0" fontId="19" fillId="26" borderId="151" xfId="0" applyFont="1" applyFill="1" applyBorder="1" applyAlignment="1">
      <alignment horizontal="center" vertical="center" shrinkToFit="1"/>
    </xf>
    <xf numFmtId="0" fontId="0" fillId="0" borderId="153" xfId="0" applyBorder="1" applyAlignment="1">
      <alignment horizontal="center" vertical="center" shrinkToFit="1"/>
    </xf>
    <xf numFmtId="0" fontId="19" fillId="26" borderId="153" xfId="0" applyFont="1" applyFill="1" applyBorder="1" applyAlignment="1">
      <alignment horizontal="center" vertical="center" shrinkToFit="1"/>
    </xf>
    <xf numFmtId="0" fontId="19" fillId="26" borderId="148" xfId="0" applyFont="1" applyFill="1" applyBorder="1" applyAlignment="1">
      <alignment horizontal="center" vertical="center" shrinkToFit="1"/>
    </xf>
    <xf numFmtId="0" fontId="19" fillId="26" borderId="149" xfId="0" applyFont="1" applyFill="1" applyBorder="1" applyAlignment="1">
      <alignment horizontal="center" vertical="center" shrinkToFit="1"/>
    </xf>
    <xf numFmtId="0" fontId="17" fillId="0" borderId="22" xfId="0" applyFont="1" applyFill="1" applyBorder="1" applyAlignment="1">
      <alignment horizontal="left" vertical="center" shrinkToFit="1"/>
    </xf>
    <xf numFmtId="0" fontId="17" fillId="0" borderId="0" xfId="0" applyFont="1" applyFill="1" applyBorder="1" applyAlignment="1">
      <alignment horizontal="left" vertical="center" shrinkToFit="1"/>
    </xf>
    <xf numFmtId="0" fontId="17" fillId="0" borderId="38" xfId="0" applyFont="1" applyFill="1" applyBorder="1" applyAlignment="1">
      <alignment horizontal="left" vertical="center" shrinkToFit="1"/>
    </xf>
    <xf numFmtId="0" fontId="24" fillId="0" borderId="16" xfId="0" applyFont="1" applyFill="1" applyBorder="1" applyAlignment="1">
      <alignment horizontal="left" vertical="center" shrinkToFit="1"/>
    </xf>
    <xf numFmtId="0" fontId="24" fillId="0" borderId="21" xfId="0" applyFont="1" applyFill="1" applyBorder="1" applyAlignment="1">
      <alignment horizontal="left" vertical="center" shrinkToFit="1"/>
    </xf>
    <xf numFmtId="0" fontId="24" fillId="0" borderId="23" xfId="0" applyFont="1" applyFill="1" applyBorder="1" applyAlignment="1">
      <alignment horizontal="left" vertical="center" shrinkToFit="1"/>
    </xf>
    <xf numFmtId="0" fontId="0" fillId="0" borderId="0" xfId="0" applyFont="1" applyFill="1" applyBorder="1" applyAlignment="1">
      <alignment horizontal="left" vertical="center" shrinkToFit="1"/>
    </xf>
    <xf numFmtId="0" fontId="21" fillId="0" borderId="21" xfId="0" applyFont="1" applyFill="1" applyBorder="1" applyAlignment="1">
      <alignment horizontal="center"/>
    </xf>
    <xf numFmtId="0" fontId="19" fillId="26" borderId="152" xfId="0" applyFont="1" applyFill="1" applyBorder="1" applyAlignment="1">
      <alignment horizontal="center" vertical="center" shrinkToFit="1"/>
    </xf>
    <xf numFmtId="0" fontId="19" fillId="26" borderId="140" xfId="0" applyFont="1" applyFill="1" applyBorder="1" applyAlignment="1">
      <alignment horizontal="center" vertical="center" shrinkToFit="1"/>
    </xf>
    <xf numFmtId="0" fontId="27" fillId="0" borderId="21" xfId="0" applyFont="1" applyBorder="1" applyAlignment="1">
      <alignment horizontal="center" vertical="center"/>
    </xf>
    <xf numFmtId="0" fontId="27" fillId="0" borderId="23" xfId="0" applyFont="1" applyBorder="1" applyAlignment="1">
      <alignment horizontal="center" vertical="center"/>
    </xf>
    <xf numFmtId="0" fontId="0" fillId="0" borderId="140" xfId="0" applyBorder="1" applyAlignment="1">
      <alignment horizontal="center" vertical="center" shrinkToFit="1"/>
    </xf>
    <xf numFmtId="0" fontId="19" fillId="26" borderId="16" xfId="0" applyFont="1" applyFill="1" applyBorder="1" applyAlignment="1">
      <alignment horizontal="center" vertical="center" shrinkToFit="1"/>
    </xf>
    <xf numFmtId="0" fontId="20" fillId="24" borderId="45" xfId="0" applyFont="1" applyFill="1" applyBorder="1" applyAlignment="1">
      <alignment horizontal="center" vertical="center" shrinkToFit="1"/>
    </xf>
    <xf numFmtId="0" fontId="19" fillId="26" borderId="36" xfId="0" applyFont="1" applyFill="1" applyBorder="1" applyAlignment="1">
      <alignment horizontal="center" vertical="center" shrinkToFit="1"/>
    </xf>
    <xf numFmtId="0" fontId="0" fillId="0" borderId="155" xfId="0" applyBorder="1" applyAlignment="1">
      <alignment horizontal="center" vertical="center" shrinkToFit="1"/>
    </xf>
    <xf numFmtId="0" fontId="19" fillId="26" borderId="156" xfId="0" applyFont="1" applyFill="1" applyBorder="1" applyAlignment="1">
      <alignment horizontal="center" vertical="center" shrinkToFit="1"/>
    </xf>
    <xf numFmtId="0" fontId="24" fillId="0" borderId="16" xfId="0" applyFont="1" applyBorder="1" applyAlignment="1">
      <alignment vertical="center"/>
    </xf>
    <xf numFmtId="0" fontId="0" fillId="0" borderId="21" xfId="0" applyBorder="1" applyAlignment="1"/>
    <xf numFmtId="0" fontId="0" fillId="0" borderId="23" xfId="0" applyBorder="1" applyAlignment="1"/>
    <xf numFmtId="0" fontId="19" fillId="26" borderId="39" xfId="0" applyFont="1" applyFill="1" applyBorder="1" applyAlignment="1">
      <alignment horizontal="center" vertical="center" shrinkToFit="1"/>
    </xf>
    <xf numFmtId="0" fontId="0" fillId="0" borderId="156" xfId="0" applyBorder="1" applyAlignment="1">
      <alignment horizontal="center" vertical="center" shrinkToFit="1"/>
    </xf>
    <xf numFmtId="0" fontId="19" fillId="26" borderId="30" xfId="0" applyFont="1" applyFill="1" applyBorder="1" applyAlignment="1">
      <alignment horizontal="center" vertical="center" shrinkToFit="1"/>
    </xf>
    <xf numFmtId="0" fontId="24" fillId="0" borderId="19" xfId="0" applyFont="1" applyBorder="1" applyAlignment="1">
      <alignment vertical="center"/>
    </xf>
    <xf numFmtId="0" fontId="0" fillId="0" borderId="20" xfId="0" applyBorder="1" applyAlignment="1"/>
    <xf numFmtId="0" fontId="0" fillId="0" borderId="37" xfId="0" applyBorder="1" applyAlignment="1"/>
    <xf numFmtId="0" fontId="17" fillId="0" borderId="20" xfId="0" applyFont="1" applyFill="1" applyBorder="1" applyAlignment="1">
      <alignment shrinkToFit="1"/>
    </xf>
    <xf numFmtId="0" fontId="17" fillId="0" borderId="37" xfId="0" applyFont="1" applyFill="1" applyBorder="1" applyAlignment="1">
      <alignment shrinkToFit="1"/>
    </xf>
    <xf numFmtId="0" fontId="17" fillId="0" borderId="21" xfId="0" applyFont="1" applyFill="1" applyBorder="1" applyAlignment="1">
      <alignment shrinkToFit="1"/>
    </xf>
    <xf numFmtId="0" fontId="17" fillId="0" borderId="23" xfId="0" applyFont="1" applyFill="1" applyBorder="1" applyAlignment="1">
      <alignment shrinkToFit="1"/>
    </xf>
    <xf numFmtId="0" fontId="32" fillId="24" borderId="19" xfId="0" applyFont="1" applyFill="1" applyBorder="1" applyAlignment="1">
      <alignment horizontal="center" vertical="center" shrinkToFit="1"/>
    </xf>
    <xf numFmtId="0" fontId="32" fillId="24" borderId="20" xfId="0" applyFont="1" applyFill="1" applyBorder="1" applyAlignment="1">
      <alignment horizontal="center" vertical="center" shrinkToFit="1"/>
    </xf>
    <xf numFmtId="0" fontId="32" fillId="24" borderId="37" xfId="0" applyFont="1" applyFill="1" applyBorder="1" applyAlignment="1">
      <alignment horizontal="center" vertical="center" shrinkToFit="1"/>
    </xf>
    <xf numFmtId="0" fontId="32" fillId="24" borderId="16" xfId="0" applyFont="1" applyFill="1" applyBorder="1" applyAlignment="1">
      <alignment horizontal="center" vertical="center" shrinkToFit="1"/>
    </xf>
    <xf numFmtId="0" fontId="32" fillId="24" borderId="21" xfId="0" applyFont="1" applyFill="1" applyBorder="1" applyAlignment="1">
      <alignment horizontal="center" vertical="center" shrinkToFit="1"/>
    </xf>
    <xf numFmtId="0" fontId="32" fillId="24" borderId="23" xfId="0" applyFont="1" applyFill="1" applyBorder="1" applyAlignment="1">
      <alignment horizontal="center" vertical="center" shrinkToFit="1"/>
    </xf>
    <xf numFmtId="0" fontId="19" fillId="26" borderId="159" xfId="0" applyFont="1" applyFill="1" applyBorder="1" applyAlignment="1">
      <alignment horizontal="center" vertical="center" shrinkToFit="1"/>
    </xf>
    <xf numFmtId="0" fontId="19" fillId="26" borderId="160" xfId="0" applyFont="1" applyFill="1" applyBorder="1" applyAlignment="1">
      <alignment horizontal="center" vertical="center" shrinkToFit="1"/>
    </xf>
    <xf numFmtId="0" fontId="19" fillId="26" borderId="157" xfId="0" applyFont="1" applyFill="1" applyBorder="1" applyAlignment="1">
      <alignment horizontal="center" vertical="center" shrinkToFit="1"/>
    </xf>
    <xf numFmtId="0" fontId="19" fillId="26" borderId="158" xfId="0" applyFont="1" applyFill="1" applyBorder="1" applyAlignment="1">
      <alignment horizontal="center" vertical="center" shrinkToFit="1"/>
    </xf>
    <xf numFmtId="0" fontId="17" fillId="0" borderId="20" xfId="0" applyFont="1" applyFill="1" applyBorder="1" applyAlignment="1">
      <alignment vertical="center" shrinkToFit="1"/>
    </xf>
    <xf numFmtId="0" fontId="17" fillId="0" borderId="37" xfId="0" applyFont="1" applyFill="1" applyBorder="1" applyAlignment="1">
      <alignment vertical="center" shrinkToFit="1"/>
    </xf>
    <xf numFmtId="179" fontId="24" fillId="0" borderId="10" xfId="0" applyNumberFormat="1" applyFont="1" applyFill="1" applyBorder="1" applyAlignment="1" applyProtection="1">
      <alignment horizontal="center" vertical="center"/>
    </xf>
    <xf numFmtId="0" fontId="0" fillId="0" borderId="10" xfId="0" applyFont="1" applyBorder="1" applyAlignment="1">
      <alignment horizontal="center" vertical="center"/>
    </xf>
    <xf numFmtId="179" fontId="24" fillId="0" borderId="54" xfId="0" applyNumberFormat="1" applyFont="1" applyFill="1" applyBorder="1" applyAlignment="1" applyProtection="1">
      <alignment horizontal="center" vertical="center"/>
    </xf>
    <xf numFmtId="0" fontId="0" fillId="0" borderId="55" xfId="0" applyFont="1" applyBorder="1" applyAlignment="1">
      <alignment horizontal="center" vertical="center"/>
    </xf>
    <xf numFmtId="179" fontId="24" fillId="0" borderId="288" xfId="0" applyNumberFormat="1" applyFont="1" applyFill="1" applyBorder="1" applyAlignment="1" applyProtection="1">
      <alignment horizontal="center" vertical="center"/>
    </xf>
    <xf numFmtId="0" fontId="0" fillId="0" borderId="291" xfId="0" applyFont="1" applyBorder="1" applyAlignment="1">
      <alignment horizontal="center" vertical="center"/>
    </xf>
    <xf numFmtId="0" fontId="21" fillId="24" borderId="172" xfId="0" applyFont="1" applyFill="1" applyBorder="1" applyAlignment="1">
      <alignment horizontal="center" vertical="center" wrapText="1"/>
    </xf>
    <xf numFmtId="0" fontId="20" fillId="24" borderId="10" xfId="0" applyFont="1" applyFill="1" applyBorder="1" applyAlignment="1">
      <alignment horizontal="center" vertical="center"/>
    </xf>
    <xf numFmtId="0" fontId="20" fillId="24" borderId="12" xfId="0" applyFont="1" applyFill="1" applyBorder="1" applyAlignment="1">
      <alignment horizontal="center" vertical="center"/>
    </xf>
    <xf numFmtId="0" fontId="0" fillId="0" borderId="56" xfId="0" applyFont="1" applyBorder="1" applyAlignment="1">
      <alignment horizontal="center" vertical="center"/>
    </xf>
    <xf numFmtId="0" fontId="131" fillId="0" borderId="20" xfId="0" applyFont="1" applyFill="1" applyBorder="1" applyAlignment="1">
      <alignment horizontal="center" vertical="center" shrinkToFit="1"/>
    </xf>
    <xf numFmtId="179" fontId="24" fillId="0" borderId="0" xfId="0" applyNumberFormat="1" applyFont="1" applyFill="1" applyBorder="1" applyAlignment="1">
      <alignment horizontal="center" vertical="center"/>
    </xf>
    <xf numFmtId="179" fontId="24" fillId="0" borderId="22" xfId="0" applyNumberFormat="1" applyFont="1" applyFill="1" applyBorder="1" applyAlignment="1">
      <alignment horizontal="center" vertical="center"/>
    </xf>
    <xf numFmtId="0" fontId="24" fillId="0" borderId="417" xfId="0" applyFont="1" applyFill="1" applyBorder="1" applyAlignment="1">
      <alignment horizontal="center" vertical="center" shrinkToFit="1"/>
    </xf>
    <xf numFmtId="0" fontId="24" fillId="0" borderId="415" xfId="0" applyFont="1" applyFill="1" applyBorder="1" applyAlignment="1">
      <alignment horizontal="center" vertical="center" shrinkToFit="1"/>
    </xf>
    <xf numFmtId="0" fontId="24" fillId="0" borderId="421" xfId="0" applyFont="1" applyFill="1" applyBorder="1" applyAlignment="1">
      <alignment horizontal="center" vertical="center" shrinkToFit="1"/>
    </xf>
    <xf numFmtId="0" fontId="24" fillId="0" borderId="411" xfId="0" applyFont="1" applyBorder="1" applyAlignment="1">
      <alignment vertical="center" shrinkToFit="1"/>
    </xf>
    <xf numFmtId="0" fontId="24" fillId="0" borderId="412" xfId="0" applyFont="1" applyBorder="1" applyAlignment="1">
      <alignment vertical="center" shrinkToFit="1"/>
    </xf>
    <xf numFmtId="0" fontId="24" fillId="0" borderId="413" xfId="0" applyFont="1" applyBorder="1" applyAlignment="1">
      <alignment vertical="center" shrinkToFit="1"/>
    </xf>
    <xf numFmtId="0" fontId="24" fillId="0" borderId="417" xfId="0" applyFont="1" applyBorder="1" applyAlignment="1">
      <alignment vertical="center" shrinkToFit="1"/>
    </xf>
    <xf numFmtId="0" fontId="24" fillId="0" borderId="415" xfId="0" applyFont="1" applyBorder="1" applyAlignment="1">
      <alignment vertical="center" shrinkToFit="1"/>
    </xf>
    <xf numFmtId="0" fontId="24" fillId="0" borderId="421" xfId="0" applyFont="1" applyBorder="1" applyAlignment="1">
      <alignment vertical="center" shrinkToFit="1"/>
    </xf>
    <xf numFmtId="0" fontId="20" fillId="0" borderId="0" xfId="0" applyFont="1" applyFill="1" applyBorder="1" applyAlignment="1">
      <alignment horizontal="center" vertical="center"/>
    </xf>
    <xf numFmtId="0" fontId="21" fillId="24" borderId="433" xfId="0" applyFont="1" applyFill="1" applyBorder="1" applyAlignment="1">
      <alignment horizontal="center" vertical="center" wrapText="1"/>
    </xf>
    <xf numFmtId="179" fontId="24" fillId="0" borderId="69" xfId="0" applyNumberFormat="1" applyFont="1" applyFill="1" applyBorder="1" applyAlignment="1" applyProtection="1">
      <alignment horizontal="center" vertical="center"/>
    </xf>
    <xf numFmtId="0" fontId="0" fillId="0" borderId="25" xfId="0" applyFont="1" applyBorder="1" applyAlignment="1">
      <alignment horizontal="center" vertical="center"/>
    </xf>
    <xf numFmtId="179" fontId="24" fillId="0" borderId="75" xfId="0" applyNumberFormat="1" applyFont="1" applyFill="1" applyBorder="1" applyAlignment="1" applyProtection="1">
      <alignment horizontal="center" vertical="center"/>
    </xf>
    <xf numFmtId="0" fontId="0" fillId="0" borderId="102" xfId="0" applyFont="1" applyBorder="1" applyAlignment="1">
      <alignment horizontal="center" vertical="center"/>
    </xf>
    <xf numFmtId="179" fontId="24" fillId="0" borderId="37" xfId="0" applyNumberFormat="1" applyFont="1" applyFill="1" applyBorder="1" applyAlignment="1" applyProtection="1">
      <alignment horizontal="center" vertical="center"/>
    </xf>
    <xf numFmtId="0" fontId="0" fillId="0" borderId="23" xfId="0" applyFont="1" applyBorder="1" applyAlignment="1">
      <alignment horizontal="center" vertical="center"/>
    </xf>
    <xf numFmtId="0" fontId="0" fillId="0" borderId="55" xfId="0" applyBorder="1" applyAlignment="1">
      <alignment horizontal="center" vertical="center"/>
    </xf>
    <xf numFmtId="0" fontId="0" fillId="0" borderId="25" xfId="0" applyBorder="1" applyAlignment="1">
      <alignment horizontal="center" vertical="center"/>
    </xf>
    <xf numFmtId="0" fontId="0" fillId="0" borderId="102" xfId="0" applyBorder="1" applyAlignment="1">
      <alignment horizontal="center" vertical="center"/>
    </xf>
    <xf numFmtId="0" fontId="0" fillId="0" borderId="23" xfId="0" applyBorder="1" applyAlignment="1">
      <alignment horizontal="center" vertical="center"/>
    </xf>
    <xf numFmtId="179" fontId="24" fillId="0" borderId="213" xfId="0" applyNumberFormat="1" applyFont="1" applyFill="1" applyBorder="1" applyAlignment="1">
      <alignment horizontal="center" vertical="center"/>
    </xf>
    <xf numFmtId="0" fontId="24" fillId="0" borderId="412" xfId="0" applyFont="1" applyFill="1" applyBorder="1" applyAlignment="1">
      <alignment vertical="center" shrinkToFit="1"/>
    </xf>
    <xf numFmtId="0" fontId="24" fillId="0" borderId="409" xfId="0" applyFont="1" applyFill="1" applyBorder="1" applyAlignment="1">
      <alignment vertical="center" shrinkToFit="1"/>
    </xf>
    <xf numFmtId="0" fontId="24" fillId="0" borderId="318" xfId="0" applyFont="1" applyFill="1" applyBorder="1" applyAlignment="1">
      <alignment vertical="center" shrinkToFit="1"/>
    </xf>
    <xf numFmtId="0" fontId="24" fillId="0" borderId="319" xfId="0" applyFont="1" applyFill="1" applyBorder="1" applyAlignment="1">
      <alignment vertical="center" shrinkToFit="1"/>
    </xf>
    <xf numFmtId="179" fontId="24" fillId="0" borderId="439" xfId="0" applyNumberFormat="1" applyFont="1" applyFill="1" applyBorder="1" applyAlignment="1" applyProtection="1">
      <alignment horizontal="center" vertical="center"/>
    </xf>
    <xf numFmtId="0" fontId="0" fillId="0" borderId="38" xfId="0" applyFont="1" applyBorder="1" applyAlignment="1">
      <alignment horizontal="center" vertical="center"/>
    </xf>
    <xf numFmtId="179" fontId="24" fillId="0" borderId="67" xfId="0" applyNumberFormat="1" applyFont="1" applyFill="1" applyBorder="1" applyAlignment="1" applyProtection="1">
      <alignment horizontal="center" vertical="center"/>
    </xf>
    <xf numFmtId="0" fontId="0" fillId="0" borderId="103" xfId="0" applyFont="1" applyBorder="1" applyAlignment="1">
      <alignment horizontal="center" vertical="center"/>
    </xf>
    <xf numFmtId="0" fontId="0" fillId="0" borderId="103" xfId="0" applyBorder="1" applyAlignment="1">
      <alignment horizontal="center" vertical="center"/>
    </xf>
    <xf numFmtId="0" fontId="0" fillId="0" borderId="38" xfId="0" applyBorder="1" applyAlignment="1">
      <alignment horizontal="center" vertical="center"/>
    </xf>
    <xf numFmtId="0" fontId="21" fillId="24" borderId="12" xfId="0" applyFont="1" applyFill="1" applyBorder="1" applyAlignment="1">
      <alignment horizontal="center" vertical="center" shrinkToFit="1"/>
    </xf>
    <xf numFmtId="0" fontId="21" fillId="24" borderId="11" xfId="0" applyFont="1" applyFill="1" applyBorder="1" applyAlignment="1">
      <alignment horizontal="center" vertical="center" shrinkToFit="1"/>
    </xf>
    <xf numFmtId="0" fontId="24" fillId="0" borderId="417" xfId="0" applyFont="1" applyFill="1" applyBorder="1" applyAlignment="1">
      <alignment vertical="center" shrinkToFit="1"/>
    </xf>
    <xf numFmtId="0" fontId="24" fillId="0" borderId="415" xfId="0" applyFont="1" applyFill="1" applyBorder="1" applyAlignment="1">
      <alignment vertical="center" shrinkToFit="1"/>
    </xf>
    <xf numFmtId="0" fontId="24" fillId="0" borderId="421" xfId="0" applyFont="1" applyFill="1" applyBorder="1" applyAlignment="1">
      <alignment vertical="center" shrinkToFit="1"/>
    </xf>
    <xf numFmtId="0" fontId="24" fillId="0" borderId="20" xfId="0" applyFont="1" applyFill="1" applyBorder="1" applyAlignment="1">
      <alignment vertical="center" shrinkToFit="1"/>
    </xf>
    <xf numFmtId="0" fontId="24" fillId="0" borderId="21" xfId="0" applyFont="1" applyFill="1" applyBorder="1" applyAlignment="1">
      <alignment vertical="center" shrinkToFit="1"/>
    </xf>
    <xf numFmtId="0" fontId="24" fillId="0" borderId="0" xfId="0" applyFont="1" applyFill="1" applyBorder="1" applyAlignment="1">
      <alignment vertical="center" shrinkToFit="1"/>
    </xf>
    <xf numFmtId="177" fontId="0" fillId="0" borderId="54" xfId="0" applyNumberFormat="1" applyFont="1" applyBorder="1" applyAlignment="1">
      <alignment horizontal="center" vertical="center"/>
    </xf>
    <xf numFmtId="0" fontId="0" fillId="0" borderId="120" xfId="0" applyFont="1" applyBorder="1" applyAlignment="1">
      <alignment horizontal="center" vertical="center"/>
    </xf>
    <xf numFmtId="0" fontId="106" fillId="0" borderId="15" xfId="0" applyFont="1" applyFill="1" applyBorder="1" applyAlignment="1">
      <alignment horizontal="center" vertical="center"/>
    </xf>
    <xf numFmtId="0" fontId="232" fillId="0" borderId="15" xfId="0" applyFont="1" applyBorder="1" applyAlignment="1">
      <alignment vertical="center"/>
    </xf>
    <xf numFmtId="0" fontId="20" fillId="24" borderId="11" xfId="0" applyFont="1" applyFill="1" applyBorder="1" applyAlignment="1">
      <alignment horizontal="center" vertical="center"/>
    </xf>
    <xf numFmtId="0" fontId="21" fillId="24" borderId="15" xfId="0" applyFont="1" applyFill="1" applyBorder="1" applyAlignment="1">
      <alignment horizontal="center" vertical="center" shrinkToFit="1"/>
    </xf>
    <xf numFmtId="0" fontId="0" fillId="0" borderId="415" xfId="0" applyFont="1" applyBorder="1" applyAlignment="1">
      <alignment horizontal="center" vertical="center"/>
    </xf>
    <xf numFmtId="177" fontId="0" fillId="0" borderId="55" xfId="0" applyNumberFormat="1" applyFont="1" applyBorder="1" applyAlignment="1">
      <alignment horizontal="center" vertical="center"/>
    </xf>
    <xf numFmtId="0" fontId="19" fillId="0" borderId="0" xfId="0" applyFont="1" applyFill="1" applyBorder="1" applyAlignment="1">
      <alignment horizontal="center" vertical="center" shrinkToFit="1"/>
    </xf>
    <xf numFmtId="0" fontId="19" fillId="0" borderId="0" xfId="0" applyFont="1" applyFill="1" applyBorder="1" applyAlignment="1">
      <alignment horizontal="center"/>
    </xf>
    <xf numFmtId="177" fontId="171" fillId="0" borderId="54" xfId="0" applyNumberFormat="1" applyFont="1" applyBorder="1" applyAlignment="1">
      <alignment horizontal="center" vertical="center"/>
    </xf>
    <xf numFmtId="177" fontId="171" fillId="0" borderId="55" xfId="0" applyNumberFormat="1" applyFont="1" applyBorder="1" applyAlignment="1">
      <alignment horizontal="center" vertical="center"/>
    </xf>
    <xf numFmtId="179" fontId="24" fillId="0" borderId="102" xfId="0" applyNumberFormat="1" applyFont="1" applyFill="1" applyBorder="1" applyAlignment="1" applyProtection="1">
      <alignment horizontal="center" vertical="center"/>
    </xf>
    <xf numFmtId="179" fontId="24" fillId="0" borderId="55" xfId="0" applyNumberFormat="1" applyFont="1" applyFill="1" applyBorder="1" applyAlignment="1" applyProtection="1">
      <alignment horizontal="center" vertical="center"/>
    </xf>
    <xf numFmtId="0" fontId="0" fillId="0" borderId="421" xfId="0" applyFont="1" applyBorder="1" applyAlignment="1">
      <alignment horizontal="center" vertical="center"/>
    </xf>
    <xf numFmtId="179" fontId="130" fillId="0" borderId="54" xfId="0" applyNumberFormat="1" applyFont="1" applyFill="1" applyBorder="1" applyAlignment="1" applyProtection="1">
      <alignment horizontal="center" vertical="center"/>
    </xf>
    <xf numFmtId="179" fontId="130" fillId="0" borderId="55" xfId="0" applyNumberFormat="1" applyFont="1" applyFill="1" applyBorder="1" applyAlignment="1" applyProtection="1">
      <alignment horizontal="center" vertical="center"/>
    </xf>
    <xf numFmtId="179" fontId="24" fillId="0" borderId="74" xfId="0" applyNumberFormat="1" applyFont="1" applyFill="1" applyBorder="1" applyAlignment="1" applyProtection="1">
      <alignment horizontal="center" vertical="center"/>
    </xf>
    <xf numFmtId="0" fontId="0" fillId="0" borderId="143" xfId="0" applyFont="1" applyBorder="1" applyAlignment="1">
      <alignment horizontal="center" vertical="center"/>
    </xf>
    <xf numFmtId="0" fontId="21" fillId="24" borderId="154" xfId="0" applyFont="1" applyFill="1" applyBorder="1" applyAlignment="1">
      <alignment horizontal="center" vertical="center" wrapText="1"/>
    </xf>
    <xf numFmtId="0" fontId="21" fillId="24" borderId="138" xfId="0" applyFont="1" applyFill="1" applyBorder="1" applyAlignment="1">
      <alignment horizontal="center" vertical="center" wrapText="1"/>
    </xf>
    <xf numFmtId="0" fontId="131" fillId="0" borderId="0" xfId="0" applyFont="1" applyFill="1" applyBorder="1" applyAlignment="1">
      <alignment horizontal="left" vertical="center" shrinkToFit="1"/>
    </xf>
    <xf numFmtId="0" fontId="0" fillId="0" borderId="0" xfId="0" applyFont="1" applyFill="1" applyBorder="1" applyAlignment="1">
      <alignment vertical="center" shrinkToFit="1"/>
    </xf>
    <xf numFmtId="0" fontId="17" fillId="0" borderId="22" xfId="0" applyFont="1" applyFill="1" applyBorder="1" applyAlignment="1">
      <alignment vertical="center" shrinkToFit="1"/>
    </xf>
    <xf numFmtId="0" fontId="0" fillId="0" borderId="38" xfId="0" applyBorder="1" applyAlignment="1">
      <alignment vertical="center" shrinkToFit="1"/>
    </xf>
    <xf numFmtId="0" fontId="0" fillId="0" borderId="37" xfId="0" applyBorder="1" applyAlignment="1">
      <alignment vertical="center" shrinkToFit="1"/>
    </xf>
    <xf numFmtId="0" fontId="0" fillId="0" borderId="23" xfId="0" applyBorder="1" applyAlignment="1">
      <alignment vertical="center" shrinkToFit="1"/>
    </xf>
    <xf numFmtId="0" fontId="24" fillId="0" borderId="16" xfId="0" applyFont="1" applyBorder="1" applyAlignment="1">
      <alignment vertical="center" shrinkToFit="1"/>
    </xf>
    <xf numFmtId="0" fontId="0" fillId="0" borderId="21" xfId="0" applyBorder="1" applyAlignment="1">
      <alignment shrinkToFit="1"/>
    </xf>
    <xf numFmtId="0" fontId="0" fillId="0" borderId="23" xfId="0" applyBorder="1" applyAlignment="1">
      <alignment shrinkToFit="1"/>
    </xf>
    <xf numFmtId="0" fontId="24" fillId="0" borderId="19" xfId="0" applyFont="1" applyBorder="1" applyAlignment="1">
      <alignment vertical="center" shrinkToFit="1"/>
    </xf>
    <xf numFmtId="0" fontId="0" fillId="0" borderId="20" xfId="0" applyBorder="1" applyAlignment="1">
      <alignment shrinkToFit="1"/>
    </xf>
    <xf numFmtId="0" fontId="0" fillId="0" borderId="37" xfId="0" applyBorder="1" applyAlignment="1">
      <alignment shrinkToFit="1"/>
    </xf>
    <xf numFmtId="179" fontId="24" fillId="0" borderId="98" xfId="0" applyNumberFormat="1" applyFont="1" applyFill="1" applyBorder="1" applyAlignment="1" applyProtection="1">
      <alignment horizontal="center" vertical="center"/>
    </xf>
    <xf numFmtId="0" fontId="0" fillId="0" borderId="28" xfId="0" applyFont="1" applyBorder="1" applyAlignment="1">
      <alignment horizontal="center" vertical="center"/>
    </xf>
    <xf numFmtId="179" fontId="24" fillId="0" borderId="139" xfId="0" applyNumberFormat="1" applyFont="1" applyFill="1" applyBorder="1" applyAlignment="1" applyProtection="1">
      <alignment horizontal="center" vertical="center"/>
    </xf>
    <xf numFmtId="0" fontId="0" fillId="0" borderId="140" xfId="0" applyFont="1" applyBorder="1" applyAlignment="1">
      <alignment horizontal="center" vertical="center"/>
    </xf>
    <xf numFmtId="0" fontId="0" fillId="0" borderId="161" xfId="0" applyFont="1" applyBorder="1" applyAlignment="1">
      <alignment horizontal="center" vertical="center"/>
    </xf>
    <xf numFmtId="0" fontId="0" fillId="0" borderId="101" xfId="0" applyFont="1" applyBorder="1" applyAlignment="1">
      <alignment horizontal="center" vertical="center"/>
    </xf>
    <xf numFmtId="0" fontId="21" fillId="24" borderId="45" xfId="0" applyFont="1" applyFill="1" applyBorder="1" applyAlignment="1">
      <alignment horizontal="center" vertical="center" shrinkToFit="1"/>
    </xf>
    <xf numFmtId="0" fontId="21" fillId="0" borderId="0" xfId="0" applyFont="1" applyFill="1" applyBorder="1" applyAlignment="1">
      <alignment horizontal="center" vertical="center" shrinkToFit="1"/>
    </xf>
    <xf numFmtId="0" fontId="0" fillId="0" borderId="28" xfId="0" applyBorder="1" applyAlignment="1">
      <alignment horizontal="center" vertical="center"/>
    </xf>
    <xf numFmtId="0" fontId="0" fillId="0" borderId="140" xfId="0" applyBorder="1" applyAlignment="1">
      <alignment horizontal="center" vertical="center"/>
    </xf>
    <xf numFmtId="0" fontId="0" fillId="0" borderId="56" xfId="0" applyBorder="1" applyAlignment="1">
      <alignment horizontal="center" vertical="center"/>
    </xf>
    <xf numFmtId="0" fontId="0" fillId="0" borderId="161" xfId="0" applyBorder="1" applyAlignment="1">
      <alignment horizontal="center" vertical="center"/>
    </xf>
    <xf numFmtId="0" fontId="0" fillId="0" borderId="101" xfId="0" applyBorder="1" applyAlignment="1">
      <alignment horizontal="center" vertical="center"/>
    </xf>
    <xf numFmtId="0" fontId="20" fillId="0" borderId="335" xfId="0" applyFont="1" applyFill="1" applyBorder="1" applyAlignment="1">
      <alignment horizontal="center" vertical="center" shrinkToFit="1"/>
    </xf>
    <xf numFmtId="0" fontId="20" fillId="0" borderId="28" xfId="0" applyFont="1" applyFill="1" applyBorder="1" applyAlignment="1">
      <alignment horizontal="center" vertical="center" shrinkToFit="1"/>
    </xf>
    <xf numFmtId="0" fontId="20" fillId="0" borderId="322" xfId="0" applyFont="1" applyFill="1" applyBorder="1" applyAlignment="1">
      <alignment horizontal="center" vertical="center" shrinkToFit="1"/>
    </xf>
    <xf numFmtId="0" fontId="20" fillId="0" borderId="77" xfId="0" applyFont="1" applyFill="1" applyBorder="1" applyAlignment="1">
      <alignment horizontal="center" vertical="center" shrinkToFit="1"/>
    </xf>
    <xf numFmtId="0" fontId="20" fillId="36" borderId="335" xfId="0" applyFont="1" applyFill="1" applyBorder="1" applyAlignment="1">
      <alignment horizontal="center" vertical="center" shrinkToFit="1"/>
    </xf>
    <xf numFmtId="0" fontId="20" fillId="36" borderId="28" xfId="0" applyFont="1" applyFill="1" applyBorder="1" applyAlignment="1">
      <alignment horizontal="center" vertical="center" shrinkToFit="1"/>
    </xf>
    <xf numFmtId="0" fontId="20" fillId="36" borderId="322" xfId="0" applyFont="1" applyFill="1" applyBorder="1" applyAlignment="1">
      <alignment horizontal="center" vertical="center" shrinkToFit="1"/>
    </xf>
    <xf numFmtId="0" fontId="20" fillId="36" borderId="77" xfId="0" applyFont="1" applyFill="1" applyBorder="1" applyAlignment="1">
      <alignment horizontal="center" vertical="center" shrinkToFit="1"/>
    </xf>
    <xf numFmtId="0" fontId="78" fillId="0" borderId="166" xfId="0" applyFont="1" applyBorder="1" applyAlignment="1">
      <alignment horizontal="center"/>
    </xf>
    <xf numFmtId="0" fontId="78" fillId="0" borderId="167" xfId="0" applyFont="1" applyBorder="1" applyAlignment="1">
      <alignment horizontal="center"/>
    </xf>
    <xf numFmtId="0" fontId="78" fillId="0" borderId="168" xfId="0" applyFont="1" applyBorder="1" applyAlignment="1">
      <alignment horizontal="center"/>
    </xf>
    <xf numFmtId="0" fontId="78" fillId="0" borderId="169" xfId="0" applyFont="1" applyBorder="1" applyAlignment="1">
      <alignment horizontal="center"/>
    </xf>
    <xf numFmtId="0" fontId="78" fillId="0" borderId="107" xfId="0" applyFont="1" applyBorder="1" applyAlignment="1">
      <alignment horizontal="center"/>
    </xf>
    <xf numFmtId="0" fontId="78" fillId="0" borderId="170" xfId="0" applyFont="1" applyBorder="1" applyAlignment="1">
      <alignment horizontal="center"/>
    </xf>
    <xf numFmtId="0" fontId="20" fillId="24" borderId="326" xfId="0" applyFont="1" applyFill="1" applyBorder="1" applyAlignment="1">
      <alignment horizontal="center" vertical="center" shrinkToFit="1"/>
    </xf>
    <xf numFmtId="0" fontId="20" fillId="24" borderId="337" xfId="0" applyFont="1" applyFill="1" applyBorder="1" applyAlignment="1">
      <alignment horizontal="center" vertical="center" shrinkToFit="1"/>
    </xf>
    <xf numFmtId="0" fontId="20" fillId="24" borderId="306" xfId="0" applyFont="1" applyFill="1" applyBorder="1" applyAlignment="1">
      <alignment horizontal="center" vertical="center" shrinkToFit="1"/>
    </xf>
    <xf numFmtId="0" fontId="20" fillId="24" borderId="296" xfId="0" applyFont="1" applyFill="1" applyBorder="1" applyAlignment="1">
      <alignment horizontal="center" vertical="center" shrinkToFit="1"/>
    </xf>
    <xf numFmtId="180" fontId="222" fillId="51" borderId="444" xfId="0" quotePrefix="1" applyNumberFormat="1" applyFont="1" applyFill="1" applyBorder="1" applyAlignment="1">
      <alignment horizontal="center" vertical="center" wrapText="1"/>
    </xf>
    <xf numFmtId="180" fontId="222" fillId="51" borderId="103" xfId="0" applyNumberFormat="1" applyFont="1" applyFill="1" applyBorder="1" applyAlignment="1">
      <alignment horizontal="center" vertical="center" wrapText="1"/>
    </xf>
    <xf numFmtId="177" fontId="221" fillId="51" borderId="484" xfId="0" applyNumberFormat="1" applyFont="1" applyFill="1" applyBorder="1" applyAlignment="1">
      <alignment horizontal="center" vertical="center" wrapText="1"/>
    </xf>
    <xf numFmtId="177" fontId="221" fillId="51" borderId="445" xfId="0" applyNumberFormat="1" applyFont="1" applyFill="1" applyBorder="1" applyAlignment="1">
      <alignment horizontal="center" vertical="center" wrapText="1"/>
    </xf>
    <xf numFmtId="177" fontId="221" fillId="51" borderId="490" xfId="0" applyNumberFormat="1" applyFont="1" applyFill="1" applyBorder="1" applyAlignment="1">
      <alignment horizontal="center" vertical="center" wrapText="1"/>
    </xf>
    <xf numFmtId="177" fontId="221" fillId="51" borderId="491" xfId="0" applyNumberFormat="1" applyFont="1" applyFill="1" applyBorder="1" applyAlignment="1">
      <alignment horizontal="center" vertical="center" wrapText="1"/>
    </xf>
    <xf numFmtId="177" fontId="221" fillId="51" borderId="448" xfId="0" applyNumberFormat="1" applyFont="1" applyFill="1" applyBorder="1" applyAlignment="1">
      <alignment horizontal="center" vertical="center"/>
    </xf>
    <xf numFmtId="177" fontId="221" fillId="51" borderId="427" xfId="0" applyNumberFormat="1" applyFont="1" applyFill="1" applyBorder="1" applyAlignment="1">
      <alignment horizontal="center" vertical="center"/>
    </xf>
    <xf numFmtId="177" fontId="221" fillId="0" borderId="444" xfId="0" applyNumberFormat="1" applyFont="1" applyFill="1" applyBorder="1" applyAlignment="1">
      <alignment horizontal="center" vertical="center"/>
    </xf>
    <xf numFmtId="177" fontId="221" fillId="0" borderId="103" xfId="0" applyNumberFormat="1" applyFont="1" applyFill="1" applyBorder="1" applyAlignment="1">
      <alignment horizontal="center" vertical="center"/>
    </xf>
    <xf numFmtId="0" fontId="221" fillId="51" borderId="440" xfId="0" applyFont="1" applyFill="1" applyBorder="1" applyAlignment="1">
      <alignment horizontal="center" vertical="center" shrinkToFit="1"/>
    </xf>
    <xf numFmtId="0" fontId="221" fillId="51" borderId="419" xfId="0" applyFont="1" applyFill="1" applyBorder="1" applyAlignment="1">
      <alignment horizontal="center" vertical="center" shrinkToFit="1"/>
    </xf>
    <xf numFmtId="49" fontId="221" fillId="51" borderId="441" xfId="0" applyNumberFormat="1" applyFont="1" applyFill="1" applyBorder="1" applyAlignment="1">
      <alignment horizontal="center" vertical="center" shrinkToFit="1"/>
    </xf>
    <xf numFmtId="49" fontId="221" fillId="51" borderId="77" xfId="0" applyNumberFormat="1" applyFont="1" applyFill="1" applyBorder="1" applyAlignment="1">
      <alignment horizontal="center" vertical="center" shrinkToFit="1"/>
    </xf>
    <xf numFmtId="177" fontId="221" fillId="51" borderId="442" xfId="0" applyNumberFormat="1" applyFont="1" applyFill="1" applyBorder="1" applyAlignment="1">
      <alignment horizontal="center" vertical="center" wrapText="1"/>
    </xf>
    <xf numFmtId="177" fontId="221" fillId="51" borderId="28" xfId="0" applyNumberFormat="1" applyFont="1" applyFill="1" applyBorder="1" applyAlignment="1">
      <alignment horizontal="center" vertical="center" wrapText="1"/>
    </xf>
    <xf numFmtId="177" fontId="221" fillId="51" borderId="443" xfId="0" applyNumberFormat="1" applyFont="1" applyFill="1" applyBorder="1" applyAlignment="1">
      <alignment horizontal="center" vertical="center" wrapText="1"/>
    </xf>
    <xf numFmtId="177" fontId="221" fillId="51" borderId="152" xfId="0" applyNumberFormat="1" applyFont="1" applyFill="1" applyBorder="1" applyAlignment="1">
      <alignment horizontal="center" vertical="center" wrapText="1"/>
    </xf>
    <xf numFmtId="177" fontId="221" fillId="51" borderId="444" xfId="0" applyNumberFormat="1" applyFont="1" applyFill="1" applyBorder="1" applyAlignment="1">
      <alignment horizontal="center" vertical="center" wrapText="1"/>
    </xf>
    <xf numFmtId="177" fontId="221" fillId="51" borderId="103" xfId="0" applyNumberFormat="1" applyFont="1" applyFill="1" applyBorder="1" applyAlignment="1">
      <alignment horizontal="center" vertical="center" wrapText="1"/>
    </xf>
    <xf numFmtId="177" fontId="221" fillId="51" borderId="440" xfId="0" applyNumberFormat="1" applyFont="1" applyFill="1" applyBorder="1" applyAlignment="1">
      <alignment horizontal="center" vertical="center" wrapText="1"/>
    </xf>
    <xf numFmtId="177" fontId="221" fillId="51" borderId="419" xfId="0" applyNumberFormat="1" applyFont="1" applyFill="1" applyBorder="1" applyAlignment="1">
      <alignment horizontal="center" vertical="center" wrapText="1"/>
    </xf>
    <xf numFmtId="177" fontId="221" fillId="51" borderId="447" xfId="0" applyNumberFormat="1" applyFont="1" applyFill="1" applyBorder="1" applyAlignment="1">
      <alignment horizontal="center" vertical="center"/>
    </xf>
    <xf numFmtId="177" fontId="221" fillId="51" borderId="24" xfId="0" applyNumberFormat="1" applyFont="1" applyFill="1" applyBorder="1" applyAlignment="1">
      <alignment horizontal="center" vertical="center"/>
    </xf>
    <xf numFmtId="177" fontId="221" fillId="51" borderId="444" xfId="0" applyNumberFormat="1" applyFont="1" applyFill="1" applyBorder="1" applyAlignment="1">
      <alignment horizontal="center" vertical="center"/>
    </xf>
    <xf numFmtId="177" fontId="221" fillId="51" borderId="103" xfId="0" applyNumberFormat="1" applyFont="1" applyFill="1" applyBorder="1" applyAlignment="1">
      <alignment horizontal="center" vertical="center"/>
    </xf>
    <xf numFmtId="0" fontId="221" fillId="0" borderId="440" xfId="0" applyFont="1" applyFill="1" applyBorder="1" applyAlignment="1">
      <alignment horizontal="center" vertical="center" shrinkToFit="1"/>
    </xf>
    <xf numFmtId="0" fontId="221" fillId="0" borderId="419" xfId="0" applyFont="1" applyFill="1" applyBorder="1" applyAlignment="1">
      <alignment horizontal="center" vertical="center" shrinkToFit="1"/>
    </xf>
    <xf numFmtId="0" fontId="221" fillId="0" borderId="441" xfId="0" applyFont="1" applyFill="1" applyBorder="1" applyAlignment="1">
      <alignment horizontal="center" vertical="center" wrapText="1"/>
    </xf>
    <xf numFmtId="0" fontId="221" fillId="0" borderId="77" xfId="0" applyFont="1" applyFill="1" applyBorder="1" applyAlignment="1">
      <alignment horizontal="center" vertical="center" wrapText="1"/>
    </xf>
    <xf numFmtId="177" fontId="221" fillId="0" borderId="446" xfId="0" applyNumberFormat="1" applyFont="1" applyFill="1" applyBorder="1" applyAlignment="1">
      <alignment horizontal="center" vertical="center" wrapText="1"/>
    </xf>
    <xf numFmtId="177" fontId="221" fillId="0" borderId="402" xfId="0" applyNumberFormat="1" applyFont="1" applyFill="1" applyBorder="1" applyAlignment="1">
      <alignment horizontal="center" vertical="center" wrapText="1"/>
    </xf>
    <xf numFmtId="177" fontId="221" fillId="0" borderId="447" xfId="0" applyNumberFormat="1" applyFont="1" applyFill="1" applyBorder="1" applyAlignment="1">
      <alignment horizontal="center" vertical="center" wrapText="1"/>
    </xf>
    <xf numFmtId="177" fontId="221" fillId="0" borderId="24" xfId="0" applyNumberFormat="1" applyFont="1" applyFill="1" applyBorder="1" applyAlignment="1">
      <alignment horizontal="center" vertical="center" wrapText="1"/>
    </xf>
    <xf numFmtId="177" fontId="221" fillId="0" borderId="442" xfId="0" applyNumberFormat="1" applyFont="1" applyFill="1" applyBorder="1" applyAlignment="1">
      <alignment horizontal="center" vertical="center" wrapText="1"/>
    </xf>
    <xf numFmtId="177" fontId="221" fillId="0" borderId="28" xfId="0" applyNumberFormat="1" applyFont="1" applyFill="1" applyBorder="1" applyAlignment="1">
      <alignment horizontal="center" vertical="center" wrapText="1"/>
    </xf>
    <xf numFmtId="177" fontId="221" fillId="0" borderId="443" xfId="0" applyNumberFormat="1" applyFont="1" applyFill="1" applyBorder="1" applyAlignment="1">
      <alignment horizontal="center" vertical="center" wrapText="1"/>
    </xf>
    <xf numFmtId="177" fontId="221" fillId="0" borderId="152" xfId="0" applyNumberFormat="1" applyFont="1" applyFill="1" applyBorder="1" applyAlignment="1">
      <alignment horizontal="center" vertical="center" wrapText="1"/>
    </xf>
    <xf numFmtId="177" fontId="221" fillId="0" borderId="444" xfId="0" applyNumberFormat="1" applyFont="1" applyFill="1" applyBorder="1" applyAlignment="1">
      <alignment horizontal="center" vertical="center" wrapText="1"/>
    </xf>
    <xf numFmtId="177" fontId="221" fillId="0" borderId="103" xfId="0" applyNumberFormat="1" applyFont="1" applyFill="1" applyBorder="1" applyAlignment="1">
      <alignment horizontal="center" vertical="center" wrapText="1"/>
    </xf>
    <xf numFmtId="177" fontId="221" fillId="0" borderId="440" xfId="0" applyNumberFormat="1" applyFont="1" applyFill="1" applyBorder="1" applyAlignment="1">
      <alignment horizontal="center" vertical="center" wrapText="1"/>
    </xf>
    <xf numFmtId="177" fontId="221" fillId="0" borderId="419" xfId="0" applyNumberFormat="1" applyFont="1" applyFill="1" applyBorder="1" applyAlignment="1">
      <alignment horizontal="center" vertical="center" wrapText="1"/>
    </xf>
    <xf numFmtId="177" fontId="221" fillId="51" borderId="446" xfId="0" applyNumberFormat="1" applyFont="1" applyFill="1" applyBorder="1" applyAlignment="1">
      <alignment horizontal="center" vertical="center" wrapText="1"/>
    </xf>
    <xf numFmtId="177" fontId="221" fillId="51" borderId="402" xfId="0" applyNumberFormat="1" applyFont="1" applyFill="1" applyBorder="1" applyAlignment="1">
      <alignment horizontal="center" vertical="center" wrapText="1"/>
    </xf>
    <xf numFmtId="0" fontId="21" fillId="0" borderId="0" xfId="0" applyFont="1" applyAlignment="1">
      <alignment horizontal="center" vertical="center"/>
    </xf>
    <xf numFmtId="177" fontId="221" fillId="51" borderId="447" xfId="0" applyNumberFormat="1" applyFont="1" applyFill="1" applyBorder="1" applyAlignment="1">
      <alignment horizontal="center" vertical="center" wrapText="1"/>
    </xf>
    <xf numFmtId="177" fontId="221" fillId="51" borderId="24" xfId="0" applyNumberFormat="1" applyFont="1" applyFill="1" applyBorder="1" applyAlignment="1">
      <alignment horizontal="center" vertical="center" wrapText="1"/>
    </xf>
    <xf numFmtId="177" fontId="222" fillId="51" borderId="448" xfId="0" applyNumberFormat="1" applyFont="1" applyFill="1" applyBorder="1" applyAlignment="1">
      <alignment horizontal="center" vertical="center"/>
    </xf>
    <xf numFmtId="177" fontId="222" fillId="51" borderId="427" xfId="0" applyNumberFormat="1" applyFont="1" applyFill="1" applyBorder="1" applyAlignment="1">
      <alignment horizontal="center" vertical="center"/>
    </xf>
    <xf numFmtId="177" fontId="222" fillId="51" borderId="442" xfId="0" applyNumberFormat="1" applyFont="1" applyFill="1" applyBorder="1" applyAlignment="1">
      <alignment horizontal="center" vertical="center"/>
    </xf>
    <xf numFmtId="177" fontId="222" fillId="51" borderId="28" xfId="0" applyNumberFormat="1" applyFont="1" applyFill="1" applyBorder="1" applyAlignment="1">
      <alignment horizontal="center" vertical="center"/>
    </xf>
    <xf numFmtId="177" fontId="222" fillId="51" borderId="447" xfId="0" applyNumberFormat="1" applyFont="1" applyFill="1" applyBorder="1" applyAlignment="1">
      <alignment horizontal="center" vertical="center"/>
    </xf>
    <xf numFmtId="177" fontId="222" fillId="51" borderId="24" xfId="0" applyNumberFormat="1" applyFont="1" applyFill="1" applyBorder="1" applyAlignment="1">
      <alignment horizontal="center" vertical="center"/>
    </xf>
    <xf numFmtId="177" fontId="222" fillId="51" borderId="446" xfId="0" applyNumberFormat="1" applyFont="1" applyFill="1" applyBorder="1" applyAlignment="1">
      <alignment horizontal="center" vertical="center" wrapText="1"/>
    </xf>
    <xf numFmtId="177" fontId="222" fillId="51" borderId="402" xfId="0" applyNumberFormat="1" applyFont="1" applyFill="1" applyBorder="1" applyAlignment="1">
      <alignment horizontal="center" vertical="center" wrapText="1"/>
    </xf>
    <xf numFmtId="177" fontId="222" fillId="51" borderId="447" xfId="0" applyNumberFormat="1" applyFont="1" applyFill="1" applyBorder="1" applyAlignment="1">
      <alignment horizontal="center" vertical="center" wrapText="1"/>
    </xf>
    <xf numFmtId="177" fontId="222" fillId="51" borderId="24" xfId="0" applyNumberFormat="1" applyFont="1" applyFill="1" applyBorder="1" applyAlignment="1">
      <alignment horizontal="center" vertical="center" wrapText="1"/>
    </xf>
    <xf numFmtId="49" fontId="221" fillId="51" borderId="444" xfId="0" applyNumberFormat="1" applyFont="1" applyFill="1" applyBorder="1" applyAlignment="1">
      <alignment horizontal="center" vertical="center" wrapText="1"/>
    </xf>
    <xf numFmtId="49" fontId="221" fillId="51" borderId="103" xfId="0" applyNumberFormat="1" applyFont="1" applyFill="1" applyBorder="1" applyAlignment="1">
      <alignment horizontal="center" vertical="center" wrapText="1"/>
    </xf>
    <xf numFmtId="0" fontId="21" fillId="0" borderId="320" xfId="0" applyFont="1" applyBorder="1" applyAlignment="1">
      <alignment horizontal="center" vertical="center"/>
    </xf>
    <xf numFmtId="0" fontId="21" fillId="0" borderId="341" xfId="0" applyFont="1" applyBorder="1" applyAlignment="1">
      <alignment horizontal="center" vertical="center"/>
    </xf>
    <xf numFmtId="0" fontId="21" fillId="0" borderId="298" xfId="0" applyFont="1" applyBorder="1" applyAlignment="1">
      <alignment horizontal="center" vertical="center"/>
    </xf>
    <xf numFmtId="0" fontId="21" fillId="0" borderId="299" xfId="0" applyFont="1" applyBorder="1" applyAlignment="1">
      <alignment horizontal="center" vertical="center"/>
    </xf>
    <xf numFmtId="0" fontId="21" fillId="0" borderId="320" xfId="0" applyFont="1" applyBorder="1" applyAlignment="1">
      <alignment horizontal="center" vertical="center" wrapText="1" shrinkToFit="1"/>
    </xf>
    <xf numFmtId="0" fontId="21" fillId="0" borderId="341" xfId="0" applyFont="1" applyBorder="1" applyAlignment="1">
      <alignment horizontal="center" vertical="center" wrapText="1" shrinkToFit="1"/>
    </xf>
    <xf numFmtId="0" fontId="21" fillId="0" borderId="298" xfId="0" applyFont="1" applyBorder="1" applyAlignment="1">
      <alignment horizontal="center" vertical="center" wrapText="1" shrinkToFit="1"/>
    </xf>
    <xf numFmtId="0" fontId="21" fillId="0" borderId="299" xfId="0" applyFont="1" applyBorder="1" applyAlignment="1">
      <alignment horizontal="center" vertical="center" wrapText="1" shrinkToFit="1"/>
    </xf>
    <xf numFmtId="177" fontId="221" fillId="51" borderId="442" xfId="0" applyNumberFormat="1" applyFont="1" applyFill="1" applyBorder="1" applyAlignment="1">
      <alignment horizontal="center" vertical="center"/>
    </xf>
    <xf numFmtId="177" fontId="221" fillId="51" borderId="28" xfId="0" applyNumberFormat="1" applyFont="1" applyFill="1" applyBorder="1" applyAlignment="1">
      <alignment horizontal="center" vertical="center"/>
    </xf>
    <xf numFmtId="177" fontId="221" fillId="0" borderId="447" xfId="0" applyNumberFormat="1" applyFont="1" applyFill="1" applyBorder="1" applyAlignment="1">
      <alignment horizontal="center" vertical="center"/>
    </xf>
    <xf numFmtId="177" fontId="221" fillId="0" borderId="24" xfId="0" applyNumberFormat="1" applyFont="1" applyFill="1" applyBorder="1" applyAlignment="1">
      <alignment horizontal="center" vertical="center"/>
    </xf>
    <xf numFmtId="0" fontId="19" fillId="0" borderId="0" xfId="0" applyFont="1" applyAlignment="1">
      <alignment horizontal="center" vertical="center"/>
    </xf>
    <xf numFmtId="0" fontId="21" fillId="0" borderId="320" xfId="0" applyFont="1" applyBorder="1" applyAlignment="1">
      <alignment horizontal="center" vertical="center" wrapText="1"/>
    </xf>
    <xf numFmtId="0" fontId="21" fillId="0" borderId="341" xfId="0" applyFont="1" applyBorder="1" applyAlignment="1">
      <alignment horizontal="center" vertical="center" wrapText="1"/>
    </xf>
    <xf numFmtId="0" fontId="21" fillId="0" borderId="298" xfId="0" applyFont="1" applyBorder="1" applyAlignment="1">
      <alignment horizontal="center" vertical="center" wrapText="1"/>
    </xf>
    <xf numFmtId="0" fontId="21" fillId="0" borderId="299" xfId="0" applyFont="1" applyBorder="1" applyAlignment="1">
      <alignment horizontal="center" vertical="center" wrapText="1"/>
    </xf>
    <xf numFmtId="177" fontId="221" fillId="0" borderId="445" xfId="0" applyNumberFormat="1" applyFont="1" applyFill="1" applyBorder="1" applyAlignment="1">
      <alignment horizontal="center" vertical="center" wrapText="1"/>
    </xf>
    <xf numFmtId="177" fontId="221" fillId="0" borderId="491" xfId="0" applyNumberFormat="1" applyFont="1" applyFill="1" applyBorder="1" applyAlignment="1">
      <alignment horizontal="center" vertical="center" wrapText="1"/>
    </xf>
    <xf numFmtId="0" fontId="222" fillId="51" borderId="440" xfId="0" applyFont="1" applyFill="1" applyBorder="1" applyAlignment="1">
      <alignment horizontal="center" vertical="center" shrinkToFit="1"/>
    </xf>
    <xf numFmtId="0" fontId="222" fillId="51" borderId="419" xfId="0" applyFont="1" applyFill="1" applyBorder="1" applyAlignment="1">
      <alignment horizontal="center" vertical="center" shrinkToFit="1"/>
    </xf>
    <xf numFmtId="177" fontId="222" fillId="51" borderId="442" xfId="0" applyNumberFormat="1" applyFont="1" applyFill="1" applyBorder="1" applyAlignment="1">
      <alignment horizontal="center" vertical="center" wrapText="1"/>
    </xf>
    <xf numFmtId="177" fontId="222" fillId="51" borderId="28" xfId="0" applyNumberFormat="1" applyFont="1" applyFill="1" applyBorder="1" applyAlignment="1">
      <alignment horizontal="center" vertical="center" wrapText="1"/>
    </xf>
    <xf numFmtId="177" fontId="222" fillId="0" borderId="442" xfId="0" applyNumberFormat="1" applyFont="1" applyFill="1" applyBorder="1" applyAlignment="1">
      <alignment horizontal="center" vertical="center" wrapText="1"/>
    </xf>
    <xf numFmtId="177" fontId="222" fillId="0" borderId="28" xfId="0" applyNumberFormat="1" applyFont="1" applyFill="1" applyBorder="1" applyAlignment="1">
      <alignment horizontal="center" vertical="center" wrapText="1"/>
    </xf>
    <xf numFmtId="177" fontId="222" fillId="0" borderId="447" xfId="0" applyNumberFormat="1" applyFont="1" applyFill="1" applyBorder="1" applyAlignment="1">
      <alignment horizontal="center" vertical="center" wrapText="1"/>
    </xf>
    <xf numFmtId="177" fontId="222" fillId="0" borderId="24" xfId="0" applyNumberFormat="1" applyFont="1" applyFill="1" applyBorder="1" applyAlignment="1">
      <alignment horizontal="center" vertical="center" wrapText="1"/>
    </xf>
    <xf numFmtId="49" fontId="222" fillId="0" borderId="444" xfId="0" applyNumberFormat="1" applyFont="1" applyFill="1" applyBorder="1" applyAlignment="1">
      <alignment horizontal="center" vertical="center" wrapText="1"/>
    </xf>
    <xf numFmtId="49" fontId="222" fillId="0" borderId="103" xfId="0" applyNumberFormat="1" applyFont="1" applyFill="1" applyBorder="1" applyAlignment="1">
      <alignment horizontal="center" vertical="center" wrapText="1"/>
    </xf>
    <xf numFmtId="177" fontId="222" fillId="0" borderId="440" xfId="0" applyNumberFormat="1" applyFont="1" applyFill="1" applyBorder="1" applyAlignment="1">
      <alignment horizontal="center" vertical="center" wrapText="1"/>
    </xf>
    <xf numFmtId="177" fontId="222" fillId="0" borderId="419" xfId="0" applyNumberFormat="1" applyFont="1" applyFill="1" applyBorder="1" applyAlignment="1">
      <alignment horizontal="center" vertical="center" wrapText="1"/>
    </xf>
    <xf numFmtId="177" fontId="222" fillId="0" borderId="443" xfId="0" applyNumberFormat="1" applyFont="1" applyFill="1" applyBorder="1" applyAlignment="1">
      <alignment horizontal="center" vertical="center" wrapText="1"/>
    </xf>
    <xf numFmtId="177" fontId="222" fillId="0" borderId="445" xfId="0" applyNumberFormat="1" applyFont="1" applyFill="1" applyBorder="1" applyAlignment="1">
      <alignment horizontal="center" vertical="center" wrapText="1"/>
    </xf>
    <xf numFmtId="177" fontId="222" fillId="0" borderId="152" xfId="0" applyNumberFormat="1" applyFont="1" applyFill="1" applyBorder="1" applyAlignment="1">
      <alignment horizontal="center" vertical="center" wrapText="1"/>
    </xf>
    <xf numFmtId="177" fontId="222" fillId="0" borderId="491" xfId="0" applyNumberFormat="1" applyFont="1" applyFill="1" applyBorder="1" applyAlignment="1">
      <alignment horizontal="center" vertical="center" wrapText="1"/>
    </xf>
    <xf numFmtId="49" fontId="222" fillId="51" borderId="444" xfId="0" applyNumberFormat="1" applyFont="1" applyFill="1" applyBorder="1" applyAlignment="1">
      <alignment horizontal="center" vertical="center" wrapText="1"/>
    </xf>
    <xf numFmtId="49" fontId="222" fillId="51" borderId="103" xfId="0" applyNumberFormat="1" applyFont="1" applyFill="1" applyBorder="1" applyAlignment="1">
      <alignment horizontal="center" vertical="center" wrapText="1"/>
    </xf>
    <xf numFmtId="177" fontId="222" fillId="51" borderId="440" xfId="0" applyNumberFormat="1" applyFont="1" applyFill="1" applyBorder="1" applyAlignment="1">
      <alignment horizontal="center" vertical="center" wrapText="1"/>
    </xf>
    <xf numFmtId="177" fontId="222" fillId="51" borderId="419" xfId="0" applyNumberFormat="1" applyFont="1" applyFill="1" applyBorder="1" applyAlignment="1">
      <alignment horizontal="center" vertical="center" wrapText="1"/>
    </xf>
    <xf numFmtId="177" fontId="222" fillId="51" borderId="444" xfId="0" applyNumberFormat="1" applyFont="1" applyFill="1" applyBorder="1" applyAlignment="1">
      <alignment horizontal="center" vertical="center"/>
    </xf>
    <xf numFmtId="177" fontId="222" fillId="51" borderId="103" xfId="0" applyNumberFormat="1" applyFont="1" applyFill="1" applyBorder="1" applyAlignment="1">
      <alignment horizontal="center" vertical="center"/>
    </xf>
    <xf numFmtId="177" fontId="222" fillId="51" borderId="484" xfId="0" applyNumberFormat="1" applyFont="1" applyFill="1" applyBorder="1" applyAlignment="1">
      <alignment horizontal="center" vertical="center" wrapText="1"/>
    </xf>
    <xf numFmtId="177" fontId="222" fillId="51" borderId="445" xfId="0" applyNumberFormat="1" applyFont="1" applyFill="1" applyBorder="1" applyAlignment="1">
      <alignment horizontal="center" vertical="center" wrapText="1"/>
    </xf>
    <xf numFmtId="177" fontId="222" fillId="51" borderId="490" xfId="0" applyNumberFormat="1" applyFont="1" applyFill="1" applyBorder="1" applyAlignment="1">
      <alignment horizontal="center" vertical="center" wrapText="1"/>
    </xf>
    <xf numFmtId="177" fontId="222" fillId="51" borderId="491" xfId="0" applyNumberFormat="1" applyFont="1" applyFill="1" applyBorder="1" applyAlignment="1">
      <alignment horizontal="center" vertical="center" wrapText="1"/>
    </xf>
    <xf numFmtId="177" fontId="222" fillId="0" borderId="444" xfId="0" applyNumberFormat="1" applyFont="1" applyFill="1" applyBorder="1" applyAlignment="1">
      <alignment horizontal="center" vertical="center"/>
    </xf>
    <xf numFmtId="177" fontId="222" fillId="0" borderId="103" xfId="0" applyNumberFormat="1" applyFont="1" applyFill="1" applyBorder="1" applyAlignment="1">
      <alignment horizontal="center" vertical="center"/>
    </xf>
    <xf numFmtId="49" fontId="221" fillId="0" borderId="444" xfId="0" applyNumberFormat="1" applyFont="1" applyFill="1" applyBorder="1" applyAlignment="1">
      <alignment horizontal="center" vertical="center" wrapText="1"/>
    </xf>
    <xf numFmtId="49" fontId="221" fillId="0" borderId="103" xfId="0" applyNumberFormat="1" applyFont="1" applyFill="1" applyBorder="1" applyAlignment="1">
      <alignment horizontal="center" vertical="center" wrapText="1"/>
    </xf>
    <xf numFmtId="177" fontId="222" fillId="0" borderId="484" xfId="0" applyNumberFormat="1" applyFont="1" applyFill="1" applyBorder="1" applyAlignment="1">
      <alignment horizontal="center" vertical="center" wrapText="1"/>
    </xf>
    <xf numFmtId="177" fontId="222" fillId="0" borderId="490" xfId="0" applyNumberFormat="1" applyFont="1" applyFill="1" applyBorder="1" applyAlignment="1">
      <alignment horizontal="center" vertical="center" wrapText="1"/>
    </xf>
    <xf numFmtId="177" fontId="222" fillId="0" borderId="448" xfId="0" applyNumberFormat="1" applyFont="1" applyFill="1" applyBorder="1" applyAlignment="1">
      <alignment horizontal="center" vertical="center"/>
    </xf>
    <xf numFmtId="177" fontId="222" fillId="0" borderId="427" xfId="0" applyNumberFormat="1" applyFont="1" applyFill="1" applyBorder="1" applyAlignment="1">
      <alignment horizontal="center" vertical="center"/>
    </xf>
    <xf numFmtId="177" fontId="222" fillId="51" borderId="443" xfId="0" applyNumberFormat="1" applyFont="1" applyFill="1" applyBorder="1" applyAlignment="1">
      <alignment horizontal="center" vertical="center" wrapText="1"/>
    </xf>
    <xf numFmtId="177" fontId="222" fillId="51" borderId="152" xfId="0" applyNumberFormat="1" applyFont="1" applyFill="1" applyBorder="1" applyAlignment="1">
      <alignment horizontal="center" vertical="center" wrapText="1"/>
    </xf>
    <xf numFmtId="177" fontId="222" fillId="0" borderId="446" xfId="0" applyNumberFormat="1" applyFont="1" applyFill="1" applyBorder="1" applyAlignment="1">
      <alignment horizontal="center" vertical="center" wrapText="1"/>
    </xf>
    <xf numFmtId="177" fontId="222" fillId="0" borderId="402" xfId="0" applyNumberFormat="1" applyFont="1" applyFill="1" applyBorder="1" applyAlignment="1">
      <alignment horizontal="center" vertical="center" wrapText="1"/>
    </xf>
    <xf numFmtId="177" fontId="222" fillId="0" borderId="447" xfId="0" applyNumberFormat="1" applyFont="1" applyFill="1" applyBorder="1" applyAlignment="1">
      <alignment horizontal="center" vertical="center"/>
    </xf>
    <xf numFmtId="177" fontId="222" fillId="0" borderId="24" xfId="0" applyNumberFormat="1" applyFont="1" applyFill="1" applyBorder="1" applyAlignment="1">
      <alignment horizontal="center" vertical="center"/>
    </xf>
    <xf numFmtId="177" fontId="222" fillId="0" borderId="442" xfId="0" applyNumberFormat="1" applyFont="1" applyFill="1" applyBorder="1" applyAlignment="1">
      <alignment horizontal="center" vertical="center"/>
    </xf>
    <xf numFmtId="177" fontId="222" fillId="0" borderId="28" xfId="0" applyNumberFormat="1" applyFont="1" applyFill="1" applyBorder="1" applyAlignment="1">
      <alignment horizontal="center" vertical="center"/>
    </xf>
    <xf numFmtId="180" fontId="222" fillId="51" borderId="444" xfId="0" applyNumberFormat="1" applyFont="1" applyFill="1" applyBorder="1" applyAlignment="1">
      <alignment horizontal="center" vertical="center" wrapText="1"/>
    </xf>
    <xf numFmtId="177" fontId="273" fillId="51" borderId="440" xfId="0" applyNumberFormat="1" applyFont="1" applyFill="1" applyBorder="1" applyAlignment="1">
      <alignment horizontal="center" vertical="center" wrapText="1"/>
    </xf>
    <xf numFmtId="177" fontId="273" fillId="51" borderId="419" xfId="0" applyNumberFormat="1" applyFont="1" applyFill="1" applyBorder="1" applyAlignment="1">
      <alignment horizontal="center" vertical="center" wrapText="1"/>
    </xf>
    <xf numFmtId="177" fontId="273" fillId="51" borderId="443" xfId="0" applyNumberFormat="1" applyFont="1" applyFill="1" applyBorder="1" applyAlignment="1">
      <alignment horizontal="center" vertical="center" wrapText="1"/>
    </xf>
    <xf numFmtId="177" fontId="273" fillId="51" borderId="445" xfId="0" applyNumberFormat="1" applyFont="1" applyFill="1" applyBorder="1" applyAlignment="1">
      <alignment horizontal="center" vertical="center" wrapText="1"/>
    </xf>
    <xf numFmtId="177" fontId="273" fillId="51" borderId="152" xfId="0" applyNumberFormat="1" applyFont="1" applyFill="1" applyBorder="1" applyAlignment="1">
      <alignment horizontal="center" vertical="center" wrapText="1"/>
    </xf>
    <xf numFmtId="177" fontId="273" fillId="51" borderId="491" xfId="0" applyNumberFormat="1" applyFont="1" applyFill="1" applyBorder="1" applyAlignment="1">
      <alignment horizontal="center" vertical="center" wrapText="1"/>
    </xf>
    <xf numFmtId="177" fontId="221" fillId="0" borderId="484" xfId="0" applyNumberFormat="1" applyFont="1" applyFill="1" applyBorder="1" applyAlignment="1">
      <alignment horizontal="center" vertical="center" wrapText="1"/>
    </xf>
    <xf numFmtId="177" fontId="221" fillId="0" borderId="490" xfId="0" applyNumberFormat="1" applyFont="1" applyFill="1" applyBorder="1" applyAlignment="1">
      <alignment horizontal="center" vertical="center" wrapText="1"/>
    </xf>
    <xf numFmtId="177" fontId="221" fillId="0" borderId="448" xfId="0" applyNumberFormat="1" applyFont="1" applyFill="1" applyBorder="1" applyAlignment="1">
      <alignment horizontal="center" vertical="center"/>
    </xf>
    <xf numFmtId="177" fontId="221" fillId="0" borderId="427" xfId="0" applyNumberFormat="1" applyFont="1" applyFill="1" applyBorder="1" applyAlignment="1">
      <alignment horizontal="center" vertical="center"/>
    </xf>
    <xf numFmtId="177" fontId="221" fillId="0" borderId="442" xfId="0" applyNumberFormat="1" applyFont="1" applyFill="1" applyBorder="1" applyAlignment="1">
      <alignment horizontal="center" vertical="center"/>
    </xf>
    <xf numFmtId="177" fontId="221" fillId="0" borderId="28" xfId="0" applyNumberFormat="1" applyFont="1" applyFill="1" applyBorder="1" applyAlignment="1">
      <alignment horizontal="center" vertical="center"/>
    </xf>
    <xf numFmtId="177" fontId="293" fillId="51" borderId="484" xfId="0" applyNumberFormat="1" applyFont="1" applyFill="1" applyBorder="1" applyAlignment="1">
      <alignment horizontal="center" vertical="center" wrapText="1"/>
    </xf>
    <xf numFmtId="177" fontId="293" fillId="51" borderId="445" xfId="0" applyNumberFormat="1" applyFont="1" applyFill="1" applyBorder="1" applyAlignment="1">
      <alignment horizontal="center" vertical="center" wrapText="1"/>
    </xf>
    <xf numFmtId="177" fontId="293" fillId="51" borderId="490" xfId="0" applyNumberFormat="1" applyFont="1" applyFill="1" applyBorder="1" applyAlignment="1">
      <alignment horizontal="center" vertical="center" wrapText="1"/>
    </xf>
    <xf numFmtId="177" fontId="293" fillId="51" borderId="491" xfId="0" applyNumberFormat="1" applyFont="1" applyFill="1" applyBorder="1" applyAlignment="1">
      <alignment horizontal="center" vertical="center" wrapText="1"/>
    </xf>
    <xf numFmtId="0" fontId="20" fillId="24" borderId="321" xfId="0" applyFont="1" applyFill="1" applyBorder="1" applyAlignment="1">
      <alignment horizontal="center" vertical="center" shrinkToFit="1"/>
    </xf>
    <xf numFmtId="0" fontId="20" fillId="24" borderId="24" xfId="0" applyFont="1" applyFill="1" applyBorder="1" applyAlignment="1">
      <alignment horizontal="center" vertical="center" shrinkToFit="1"/>
    </xf>
    <xf numFmtId="0" fontId="78" fillId="0" borderId="166" xfId="0" applyFont="1" applyFill="1" applyBorder="1" applyAlignment="1">
      <alignment horizontal="center" vertical="center" shrinkToFit="1"/>
    </xf>
    <xf numFmtId="0" fontId="78" fillId="0" borderId="167" xfId="0" applyFont="1" applyFill="1" applyBorder="1" applyAlignment="1">
      <alignment horizontal="center" vertical="center" shrinkToFit="1"/>
    </xf>
    <xf numFmtId="0" fontId="78" fillId="0" borderId="168" xfId="0" applyFont="1" applyFill="1" applyBorder="1" applyAlignment="1">
      <alignment horizontal="center" vertical="center" shrinkToFit="1"/>
    </xf>
    <xf numFmtId="0" fontId="78" fillId="0" borderId="169" xfId="0" applyFont="1" applyFill="1" applyBorder="1" applyAlignment="1">
      <alignment horizontal="center" vertical="center" shrinkToFit="1"/>
    </xf>
    <xf numFmtId="0" fontId="78" fillId="0" borderId="107" xfId="0" applyFont="1" applyFill="1" applyBorder="1" applyAlignment="1">
      <alignment horizontal="center" vertical="center" shrinkToFit="1"/>
    </xf>
    <xf numFmtId="0" fontId="78" fillId="0" borderId="170" xfId="0" applyFont="1" applyFill="1" applyBorder="1" applyAlignment="1">
      <alignment horizontal="center" vertical="center" shrinkToFit="1"/>
    </xf>
    <xf numFmtId="0" fontId="20" fillId="51" borderId="336" xfId="0" applyFont="1" applyFill="1" applyBorder="1" applyAlignment="1">
      <alignment horizontal="center" vertical="center" shrinkToFit="1"/>
    </xf>
    <xf numFmtId="0" fontId="20" fillId="51" borderId="103" xfId="0" applyFont="1" applyFill="1" applyBorder="1" applyAlignment="1">
      <alignment horizontal="center" vertical="center" shrinkToFit="1"/>
    </xf>
    <xf numFmtId="0" fontId="147" fillId="0" borderId="0" xfId="0" applyFont="1" applyFill="1" applyBorder="1" applyAlignment="1">
      <alignment horizontal="left" vertical="center" shrinkToFit="1"/>
    </xf>
    <xf numFmtId="14" fontId="21" fillId="0" borderId="0" xfId="0" applyNumberFormat="1" applyFont="1" applyBorder="1" applyAlignment="1">
      <alignment horizontal="right" vertical="center"/>
    </xf>
    <xf numFmtId="0" fontId="20" fillId="24" borderId="332" xfId="0" applyFont="1" applyFill="1" applyBorder="1" applyAlignment="1">
      <alignment horizontal="center" vertical="center"/>
    </xf>
    <xf numFmtId="0" fontId="20" fillId="24" borderId="403" xfId="0" applyFont="1" applyFill="1" applyBorder="1" applyAlignment="1">
      <alignment horizontal="center" vertical="center"/>
    </xf>
    <xf numFmtId="0" fontId="20" fillId="24" borderId="322" xfId="0" applyFont="1" applyFill="1" applyBorder="1" applyAlignment="1">
      <alignment horizontal="center" vertical="center"/>
    </xf>
    <xf numFmtId="0" fontId="20" fillId="24" borderId="77" xfId="0" applyFont="1" applyFill="1" applyBorder="1" applyAlignment="1">
      <alignment horizontal="center" vertical="center"/>
    </xf>
    <xf numFmtId="0" fontId="20" fillId="24" borderId="397" xfId="0" applyFont="1" applyFill="1" applyBorder="1" applyAlignment="1">
      <alignment horizontal="center" vertical="center" shrinkToFit="1"/>
    </xf>
    <xf numFmtId="0" fontId="20" fillId="24" borderId="398" xfId="0" applyFont="1" applyFill="1" applyBorder="1" applyAlignment="1">
      <alignment horizontal="center" vertical="center" shrinkToFit="1"/>
    </xf>
    <xf numFmtId="0" fontId="20" fillId="24" borderId="353" xfId="0" applyFont="1" applyFill="1" applyBorder="1" applyAlignment="1">
      <alignment horizontal="center" vertical="center" shrinkToFit="1"/>
    </xf>
    <xf numFmtId="0" fontId="20" fillId="24" borderId="318" xfId="0" applyFont="1" applyFill="1" applyBorder="1" applyAlignment="1">
      <alignment horizontal="center" vertical="center" shrinkToFit="1"/>
    </xf>
    <xf numFmtId="0" fontId="20" fillId="24" borderId="331" xfId="0" applyFont="1" applyFill="1" applyBorder="1" applyAlignment="1">
      <alignment horizontal="center" vertical="center" shrinkToFit="1"/>
    </xf>
    <xf numFmtId="5" fontId="20" fillId="24" borderId="353" xfId="0" applyNumberFormat="1" applyFont="1" applyFill="1" applyBorder="1" applyAlignment="1">
      <alignment horizontal="center" vertical="center" shrinkToFit="1"/>
    </xf>
    <xf numFmtId="5" fontId="20" fillId="24" borderId="331" xfId="0" applyNumberFormat="1" applyFont="1" applyFill="1" applyBorder="1" applyAlignment="1">
      <alignment horizontal="center" vertical="center" shrinkToFit="1"/>
    </xf>
    <xf numFmtId="0" fontId="20" fillId="24" borderId="25" xfId="0" applyFont="1" applyFill="1" applyBorder="1" applyAlignment="1">
      <alignment horizontal="center" vertical="center" shrinkToFit="1"/>
    </xf>
    <xf numFmtId="0" fontId="20" fillId="24" borderId="399" xfId="0" applyFont="1" applyFill="1" applyBorder="1" applyAlignment="1">
      <alignment horizontal="center" vertical="center" shrinkToFit="1"/>
    </xf>
    <xf numFmtId="0" fontId="20" fillId="24" borderId="401" xfId="0" applyFont="1" applyFill="1" applyBorder="1" applyAlignment="1">
      <alignment horizontal="center" vertical="center" shrinkToFit="1"/>
    </xf>
    <xf numFmtId="0" fontId="20" fillId="24" borderId="43" xfId="0" applyFont="1" applyFill="1" applyBorder="1" applyAlignment="1">
      <alignment horizontal="center" vertical="center" shrinkToFit="1"/>
    </xf>
    <xf numFmtId="0" fontId="20" fillId="24" borderId="334" xfId="0" applyFont="1" applyFill="1" applyBorder="1" applyAlignment="1">
      <alignment horizontal="center" vertical="center" shrinkToFit="1"/>
    </xf>
    <xf numFmtId="0" fontId="20" fillId="24" borderId="138" xfId="0" applyFont="1" applyFill="1" applyBorder="1" applyAlignment="1">
      <alignment horizontal="center" vertical="center" shrinkToFit="1"/>
    </xf>
    <xf numFmtId="0" fontId="20" fillId="24" borderId="335" xfId="0" applyFont="1" applyFill="1" applyBorder="1" applyAlignment="1">
      <alignment horizontal="center" vertical="center" shrinkToFit="1"/>
    </xf>
    <xf numFmtId="0" fontId="20" fillId="24" borderId="28" xfId="0" applyFont="1" applyFill="1" applyBorder="1" applyAlignment="1">
      <alignment horizontal="center" vertical="center" shrinkToFit="1"/>
    </xf>
    <xf numFmtId="0" fontId="20" fillId="24" borderId="353" xfId="0" applyFont="1" applyFill="1" applyBorder="1" applyAlignment="1">
      <alignment horizontal="center"/>
    </xf>
    <xf numFmtId="0" fontId="20" fillId="24" borderId="331" xfId="0" applyFont="1" applyFill="1" applyBorder="1" applyAlignment="1">
      <alignment horizontal="center"/>
    </xf>
    <xf numFmtId="0" fontId="20" fillId="24" borderId="389" xfId="0" applyFont="1" applyFill="1" applyBorder="1" applyAlignment="1">
      <alignment horizontal="center" wrapText="1"/>
    </xf>
    <xf numFmtId="0" fontId="20" fillId="24" borderId="318" xfId="0" applyFont="1" applyFill="1" applyBorder="1" applyAlignment="1">
      <alignment horizontal="center" wrapText="1"/>
    </xf>
    <xf numFmtId="0" fontId="20" fillId="24" borderId="319" xfId="0" applyFont="1" applyFill="1" applyBorder="1" applyAlignment="1">
      <alignment horizontal="center" wrapText="1"/>
    </xf>
    <xf numFmtId="5" fontId="193" fillId="24" borderId="25" xfId="0" applyNumberFormat="1" applyFont="1" applyFill="1" applyBorder="1" applyAlignment="1">
      <alignment horizontal="center" vertical="center" shrinkToFit="1"/>
    </xf>
    <xf numFmtId="5" fontId="193" fillId="24" borderId="399" xfId="0" applyNumberFormat="1" applyFont="1" applyFill="1" applyBorder="1" applyAlignment="1">
      <alignment horizontal="center" vertical="center" shrinkToFit="1"/>
    </xf>
    <xf numFmtId="5" fontId="193" fillId="24" borderId="401" xfId="0" applyNumberFormat="1" applyFont="1" applyFill="1" applyBorder="1" applyAlignment="1">
      <alignment horizontal="center" vertical="center" shrinkToFit="1"/>
    </xf>
    <xf numFmtId="177" fontId="293" fillId="0" borderId="440" xfId="0" applyNumberFormat="1" applyFont="1" applyFill="1" applyBorder="1" applyAlignment="1">
      <alignment horizontal="center" vertical="center" wrapText="1"/>
    </xf>
    <xf numFmtId="177" fontId="293" fillId="0" borderId="419" xfId="0" applyNumberFormat="1" applyFont="1" applyFill="1" applyBorder="1" applyAlignment="1">
      <alignment horizontal="center" vertical="center" wrapText="1"/>
    </xf>
    <xf numFmtId="177" fontId="293" fillId="0" borderId="484" xfId="0" applyNumberFormat="1" applyFont="1" applyFill="1" applyBorder="1" applyAlignment="1">
      <alignment horizontal="center" vertical="center" wrapText="1"/>
    </xf>
    <xf numFmtId="177" fontId="293" fillId="0" borderId="445" xfId="0" applyNumberFormat="1" applyFont="1" applyFill="1" applyBorder="1" applyAlignment="1">
      <alignment horizontal="center" vertical="center" wrapText="1"/>
    </xf>
    <xf numFmtId="177" fontId="293" fillId="0" borderId="490" xfId="0" applyNumberFormat="1" applyFont="1" applyFill="1" applyBorder="1" applyAlignment="1">
      <alignment horizontal="center" vertical="center" wrapText="1"/>
    </xf>
    <xf numFmtId="177" fontId="293" fillId="0" borderId="491" xfId="0" applyNumberFormat="1" applyFont="1" applyFill="1" applyBorder="1" applyAlignment="1">
      <alignment horizontal="center" vertical="center" wrapText="1"/>
    </xf>
    <xf numFmtId="177" fontId="293" fillId="0" borderId="443" xfId="0" applyNumberFormat="1" applyFont="1" applyFill="1" applyBorder="1" applyAlignment="1">
      <alignment horizontal="center" vertical="center" wrapText="1"/>
    </xf>
    <xf numFmtId="177" fontId="293" fillId="0" borderId="152" xfId="0" applyNumberFormat="1" applyFont="1" applyFill="1" applyBorder="1" applyAlignment="1">
      <alignment horizontal="center" vertical="center" wrapText="1"/>
    </xf>
    <xf numFmtId="0" fontId="20" fillId="48" borderId="98" xfId="0" applyFont="1" applyFill="1" applyBorder="1" applyAlignment="1">
      <alignment horizontal="center" vertical="center" shrinkToFit="1"/>
    </xf>
    <xf numFmtId="0" fontId="20" fillId="48" borderId="28" xfId="0" applyFont="1" applyFill="1" applyBorder="1" applyAlignment="1">
      <alignment horizontal="center" vertical="center" shrinkToFit="1"/>
    </xf>
    <xf numFmtId="0" fontId="20" fillId="48" borderId="73" xfId="0" applyFont="1" applyFill="1" applyBorder="1" applyAlignment="1">
      <alignment horizontal="center" vertical="center" shrinkToFit="1"/>
    </xf>
    <xf numFmtId="0" fontId="20" fillId="48" borderId="77" xfId="0" applyFont="1" applyFill="1" applyBorder="1" applyAlignment="1">
      <alignment horizontal="center" vertical="center" shrinkToFit="1"/>
    </xf>
    <xf numFmtId="0" fontId="240" fillId="76" borderId="0" xfId="0" applyFont="1" applyFill="1" applyAlignment="1">
      <alignment horizontal="left" vertical="center" shrinkToFit="1"/>
    </xf>
    <xf numFmtId="0" fontId="242" fillId="76" borderId="0" xfId="688" applyFont="1" applyFill="1" applyAlignment="1">
      <alignment horizontal="center" vertical="center"/>
    </xf>
    <xf numFmtId="0" fontId="279" fillId="0" borderId="0" xfId="0" applyFont="1" applyBorder="1" applyAlignment="1">
      <alignment horizontal="left" vertical="center" wrapText="1"/>
    </xf>
    <xf numFmtId="0" fontId="20" fillId="0" borderId="73" xfId="0" applyFont="1" applyFill="1" applyBorder="1" applyAlignment="1">
      <alignment horizontal="center" vertical="center" shrinkToFit="1"/>
    </xf>
    <xf numFmtId="0" fontId="20" fillId="0" borderId="98" xfId="0" applyFont="1" applyFill="1" applyBorder="1" applyAlignment="1">
      <alignment horizontal="center" vertical="center" shrinkToFit="1"/>
    </xf>
    <xf numFmtId="0" fontId="244" fillId="0" borderId="0" xfId="688" applyAlignment="1">
      <alignment horizontal="center" vertical="center"/>
    </xf>
    <xf numFmtId="0" fontId="19" fillId="0" borderId="382" xfId="0" applyFont="1" applyBorder="1" applyAlignment="1">
      <alignment horizontal="center" vertical="center"/>
    </xf>
    <xf numFmtId="0" fontId="21" fillId="0" borderId="380" xfId="0" applyFont="1" applyBorder="1" applyAlignment="1">
      <alignment horizontal="center" vertical="center" wrapText="1"/>
    </xf>
    <xf numFmtId="0" fontId="21" fillId="0" borderId="383" xfId="0" applyFont="1" applyBorder="1" applyAlignment="1">
      <alignment horizontal="center" vertical="center" wrapText="1"/>
    </xf>
    <xf numFmtId="0" fontId="20" fillId="0" borderId="0" xfId="0" applyFont="1" applyFill="1" applyBorder="1" applyAlignment="1">
      <alignment horizontal="center" vertical="center" shrinkToFit="1"/>
    </xf>
    <xf numFmtId="0" fontId="21" fillId="0" borderId="380" xfId="0" applyFont="1" applyBorder="1" applyAlignment="1">
      <alignment horizontal="center" vertical="center"/>
    </xf>
    <xf numFmtId="0" fontId="21" fillId="0" borderId="382" xfId="0" applyFont="1" applyBorder="1" applyAlignment="1">
      <alignment horizontal="center" vertical="center"/>
    </xf>
    <xf numFmtId="0" fontId="21" fillId="0" borderId="383" xfId="0" applyFont="1" applyBorder="1" applyAlignment="1">
      <alignment horizontal="center" vertical="center"/>
    </xf>
    <xf numFmtId="0" fontId="21" fillId="0" borderId="297" xfId="0" applyFont="1" applyBorder="1" applyAlignment="1">
      <alignment horizontal="center" vertical="center"/>
    </xf>
    <xf numFmtId="0" fontId="20" fillId="0" borderId="120" xfId="0" applyFont="1" applyFill="1" applyBorder="1" applyAlignment="1">
      <alignment horizontal="center" vertical="center" shrinkToFit="1"/>
    </xf>
    <xf numFmtId="0" fontId="20" fillId="0" borderId="112" xfId="0" applyFont="1" applyFill="1" applyBorder="1" applyAlignment="1">
      <alignment horizontal="center" vertical="center" shrinkToFit="1"/>
    </xf>
    <xf numFmtId="0" fontId="20" fillId="0" borderId="113" xfId="0" applyFont="1" applyFill="1" applyBorder="1" applyAlignment="1">
      <alignment horizontal="center" vertical="center" shrinkToFit="1"/>
    </xf>
    <xf numFmtId="0" fontId="20" fillId="48" borderId="0" xfId="0" applyFont="1" applyFill="1" applyBorder="1" applyAlignment="1">
      <alignment horizontal="center" vertical="center" shrinkToFit="1"/>
    </xf>
    <xf numFmtId="49" fontId="20" fillId="0" borderId="0" xfId="0" applyNumberFormat="1" applyFont="1" applyFill="1" applyBorder="1" applyAlignment="1">
      <alignment horizontal="center" vertical="center" shrinkToFit="1"/>
    </xf>
    <xf numFmtId="0" fontId="19" fillId="47" borderId="112" xfId="0" applyFont="1" applyFill="1" applyBorder="1" applyAlignment="1">
      <alignment horizontal="center" vertical="center" shrinkToFit="1"/>
    </xf>
    <xf numFmtId="0" fontId="19" fillId="47" borderId="28" xfId="0" applyFont="1" applyFill="1" applyBorder="1" applyAlignment="1">
      <alignment horizontal="center" vertical="center" shrinkToFit="1"/>
    </xf>
    <xf numFmtId="0" fontId="98" fillId="0" borderId="0" xfId="0" applyFont="1" applyFill="1" applyBorder="1" applyAlignment="1">
      <alignment horizontal="left" vertical="center" shrinkToFit="1"/>
    </xf>
    <xf numFmtId="0" fontId="20" fillId="48" borderId="162" xfId="0" applyFont="1" applyFill="1" applyBorder="1" applyAlignment="1">
      <alignment horizontal="center" vertical="center" shrinkToFit="1"/>
    </xf>
    <xf numFmtId="0" fontId="20" fillId="48" borderId="163" xfId="0" applyFont="1" applyFill="1" applyBorder="1" applyAlignment="1">
      <alignment horizontal="center" vertical="center" shrinkToFit="1"/>
    </xf>
    <xf numFmtId="49" fontId="20" fillId="0" borderId="98" xfId="0" applyNumberFormat="1" applyFont="1" applyFill="1" applyBorder="1" applyAlignment="1">
      <alignment horizontal="center" vertical="center" shrinkToFit="1"/>
    </xf>
    <xf numFmtId="49" fontId="20" fillId="0" borderId="164" xfId="0" applyNumberFormat="1" applyFont="1" applyFill="1" applyBorder="1" applyAlignment="1">
      <alignment horizontal="center" vertical="center" shrinkToFit="1"/>
    </xf>
    <xf numFmtId="0" fontId="20" fillId="0" borderId="165" xfId="0" applyFont="1" applyFill="1" applyBorder="1" applyAlignment="1">
      <alignment horizontal="center" vertical="center" shrinkToFit="1"/>
    </xf>
    <xf numFmtId="177" fontId="24" fillId="0" borderId="540" xfId="0" applyNumberFormat="1" applyFont="1" applyFill="1" applyBorder="1" applyAlignment="1">
      <alignment horizontal="center" vertical="center"/>
    </xf>
    <xf numFmtId="177" fontId="24" fillId="0" borderId="100" xfId="0" applyNumberFormat="1" applyFont="1" applyFill="1" applyBorder="1" applyAlignment="1">
      <alignment horizontal="center" vertical="center"/>
    </xf>
    <xf numFmtId="177" fontId="24" fillId="0" borderId="24" xfId="0" applyNumberFormat="1" applyFont="1" applyFill="1" applyBorder="1" applyAlignment="1">
      <alignment horizontal="center" vertical="center"/>
    </xf>
    <xf numFmtId="177" fontId="24" fillId="0" borderId="541" xfId="0" applyNumberFormat="1" applyFont="1" applyFill="1" applyBorder="1" applyAlignment="1">
      <alignment horizontal="center" vertical="center"/>
    </xf>
    <xf numFmtId="177" fontId="24" fillId="0" borderId="101" xfId="0" applyNumberFormat="1" applyFont="1" applyFill="1" applyBorder="1" applyAlignment="1">
      <alignment horizontal="center" vertical="center"/>
    </xf>
    <xf numFmtId="177" fontId="24" fillId="0" borderId="103" xfId="0" applyNumberFormat="1" applyFont="1" applyFill="1" applyBorder="1" applyAlignment="1">
      <alignment horizontal="center" vertical="center"/>
    </xf>
    <xf numFmtId="0" fontId="21" fillId="0" borderId="440" xfId="0" applyFont="1" applyFill="1" applyBorder="1" applyAlignment="1">
      <alignment horizontal="center" vertical="center" shrinkToFit="1"/>
    </xf>
    <xf numFmtId="0" fontId="21" fillId="0" borderId="193" xfId="0" applyFont="1" applyFill="1" applyBorder="1" applyAlignment="1">
      <alignment horizontal="center" vertical="center" shrinkToFit="1"/>
    </xf>
    <xf numFmtId="193" fontId="20" fillId="0" borderId="538" xfId="0" applyNumberFormat="1" applyFont="1" applyFill="1" applyBorder="1" applyAlignment="1">
      <alignment horizontal="center" vertical="center" shrinkToFit="1"/>
    </xf>
    <xf numFmtId="193" fontId="20" fillId="0" borderId="194" xfId="0" applyNumberFormat="1" applyFont="1" applyFill="1" applyBorder="1" applyAlignment="1">
      <alignment horizontal="center" vertical="center" shrinkToFit="1"/>
    </xf>
    <xf numFmtId="0" fontId="173" fillId="0" borderId="435" xfId="0" applyFont="1" applyBorder="1" applyAlignment="1">
      <alignment horizontal="left" vertical="center"/>
    </xf>
    <xf numFmtId="181" fontId="0" fillId="0" borderId="107" xfId="0" applyNumberFormat="1" applyBorder="1" applyAlignment="1">
      <alignment horizontal="center" vertical="center"/>
    </xf>
    <xf numFmtId="14" fontId="0" fillId="0" borderId="0" xfId="0" applyNumberFormat="1" applyFont="1" applyAlignment="1">
      <alignment horizontal="center"/>
    </xf>
    <xf numFmtId="0" fontId="0" fillId="0" borderId="0" xfId="0" applyFont="1" applyAlignment="1">
      <alignment horizontal="center"/>
    </xf>
    <xf numFmtId="0" fontId="20" fillId="28" borderId="75" xfId="0" applyFont="1" applyFill="1" applyBorder="1" applyAlignment="1">
      <alignment horizontal="center" vertical="center"/>
    </xf>
    <xf numFmtId="0" fontId="20" fillId="28" borderId="161" xfId="0" applyFont="1" applyFill="1" applyBorder="1" applyAlignment="1">
      <alignment horizontal="center" vertical="center"/>
    </xf>
    <xf numFmtId="0" fontId="20" fillId="28" borderId="294" xfId="0" applyFont="1" applyFill="1" applyBorder="1" applyAlignment="1">
      <alignment horizontal="center" vertical="center"/>
    </xf>
    <xf numFmtId="0" fontId="20" fillId="28" borderId="73" xfId="0" applyFont="1" applyFill="1" applyBorder="1" applyAlignment="1">
      <alignment horizontal="center" vertical="center"/>
    </xf>
    <xf numFmtId="0" fontId="20" fillId="28" borderId="113" xfId="0" applyFont="1" applyFill="1" applyBorder="1" applyAlignment="1">
      <alignment horizontal="center" vertical="center"/>
    </xf>
    <xf numFmtId="0" fontId="20" fillId="28" borderId="77" xfId="0" applyFont="1" applyFill="1" applyBorder="1" applyAlignment="1">
      <alignment horizontal="center" vertical="center"/>
    </xf>
    <xf numFmtId="0" fontId="20" fillId="47" borderId="69" xfId="0" applyFont="1" applyFill="1" applyBorder="1" applyAlignment="1">
      <alignment horizontal="center" vertical="center" shrinkToFit="1"/>
    </xf>
    <xf numFmtId="0" fontId="20" fillId="47" borderId="382" xfId="0" applyFont="1" applyFill="1" applyBorder="1" applyAlignment="1">
      <alignment horizontal="center" vertical="center" shrinkToFit="1"/>
    </xf>
    <xf numFmtId="0" fontId="20" fillId="47" borderId="384" xfId="0" applyFont="1" applyFill="1" applyBorder="1" applyAlignment="1">
      <alignment horizontal="center" vertical="center" shrinkToFit="1"/>
    </xf>
    <xf numFmtId="0" fontId="20" fillId="47" borderId="45" xfId="0" applyFont="1" applyFill="1" applyBorder="1" applyAlignment="1">
      <alignment horizontal="center" vertical="center" shrinkToFit="1"/>
    </xf>
    <xf numFmtId="0" fontId="20" fillId="47" borderId="15" xfId="0" applyFont="1" applyFill="1" applyBorder="1" applyAlignment="1">
      <alignment horizontal="center" vertical="center" shrinkToFit="1"/>
    </xf>
    <xf numFmtId="0" fontId="20" fillId="47" borderId="72" xfId="0" applyFont="1" applyFill="1" applyBorder="1" applyAlignment="1">
      <alignment horizontal="center" vertical="center" shrinkToFit="1"/>
    </xf>
    <xf numFmtId="0" fontId="19" fillId="47" borderId="100" xfId="0" applyFont="1" applyFill="1" applyBorder="1" applyAlignment="1">
      <alignment horizontal="center" vertical="center" shrinkToFit="1"/>
    </xf>
    <xf numFmtId="0" fontId="19" fillId="47" borderId="24" xfId="0" applyFont="1" applyFill="1" applyBorder="1" applyAlignment="1">
      <alignment horizontal="center" vertical="center" shrinkToFit="1"/>
    </xf>
    <xf numFmtId="0" fontId="19" fillId="47" borderId="101" xfId="0" applyFont="1" applyFill="1" applyBorder="1" applyAlignment="1">
      <alignment horizontal="center" vertical="center" shrinkToFit="1"/>
    </xf>
    <xf numFmtId="0" fontId="19" fillId="47" borderId="103" xfId="0" applyFont="1" applyFill="1" applyBorder="1" applyAlignment="1">
      <alignment horizontal="center" vertical="center" shrinkToFit="1"/>
    </xf>
    <xf numFmtId="0" fontId="20" fillId="28" borderId="154" xfId="0" applyFont="1" applyFill="1" applyBorder="1" applyAlignment="1">
      <alignment horizontal="center" vertical="center" shrinkToFit="1"/>
    </xf>
    <xf numFmtId="0" fontId="20" fillId="28" borderId="138" xfId="0" applyFont="1" applyFill="1" applyBorder="1" applyAlignment="1">
      <alignment horizontal="center" vertical="center" shrinkToFit="1"/>
    </xf>
    <xf numFmtId="0" fontId="20" fillId="47" borderId="195" xfId="0" applyFont="1" applyFill="1" applyBorder="1" applyAlignment="1">
      <alignment horizontal="center" vertical="center" shrinkToFit="1"/>
    </xf>
    <xf numFmtId="0" fontId="20" fillId="47" borderId="196" xfId="0" applyFont="1" applyFill="1" applyBorder="1" applyAlignment="1">
      <alignment horizontal="center" vertical="center" shrinkToFit="1"/>
    </xf>
    <xf numFmtId="0" fontId="20" fillId="47" borderId="197" xfId="0" applyFont="1" applyFill="1" applyBorder="1" applyAlignment="1">
      <alignment horizontal="center" vertical="center" shrinkToFit="1"/>
    </xf>
    <xf numFmtId="0" fontId="20" fillId="47" borderId="306" xfId="0" applyFont="1" applyFill="1" applyBorder="1" applyAlignment="1">
      <alignment horizontal="center" vertical="center" shrinkToFit="1"/>
    </xf>
    <xf numFmtId="0" fontId="20" fillId="47" borderId="297" xfId="0" applyFont="1" applyFill="1" applyBorder="1" applyAlignment="1">
      <alignment horizontal="center" vertical="center" shrinkToFit="1"/>
    </xf>
    <xf numFmtId="0" fontId="20" fillId="47" borderId="296" xfId="0" applyFont="1" applyFill="1" applyBorder="1" applyAlignment="1">
      <alignment horizontal="center" vertical="center" shrinkToFit="1"/>
    </xf>
    <xf numFmtId="0" fontId="20" fillId="28" borderId="98" xfId="0" applyFont="1" applyFill="1" applyBorder="1" applyAlignment="1">
      <alignment horizontal="center" vertical="center" shrinkToFit="1"/>
    </xf>
    <xf numFmtId="0" fontId="20" fillId="28" borderId="28" xfId="0" applyFont="1" applyFill="1" applyBorder="1" applyAlignment="1">
      <alignment horizontal="center" vertical="center" shrinkToFit="1"/>
    </xf>
    <xf numFmtId="0" fontId="20" fillId="28" borderId="70" xfId="0" applyFont="1" applyFill="1" applyBorder="1" applyAlignment="1">
      <alignment horizontal="center" vertical="center" shrinkToFit="1"/>
    </xf>
    <xf numFmtId="0" fontId="20" fillId="28" borderId="24" xfId="0" applyFont="1" applyFill="1" applyBorder="1" applyAlignment="1">
      <alignment horizontal="center" vertical="center" shrinkToFit="1"/>
    </xf>
    <xf numFmtId="0" fontId="20" fillId="28" borderId="99" xfId="0" applyFont="1" applyFill="1" applyBorder="1" applyAlignment="1">
      <alignment horizontal="center" vertical="center" shrinkToFit="1"/>
    </xf>
    <xf numFmtId="0" fontId="20" fillId="28" borderId="384" xfId="0" applyFont="1" applyFill="1" applyBorder="1" applyAlignment="1">
      <alignment horizontal="center" vertical="center" shrinkToFit="1"/>
    </xf>
    <xf numFmtId="0" fontId="20" fillId="28" borderId="152" xfId="0" applyFont="1" applyFill="1" applyBorder="1" applyAlignment="1">
      <alignment horizontal="center" vertical="center" shrinkToFit="1"/>
    </xf>
    <xf numFmtId="0" fontId="20" fillId="28" borderId="296" xfId="0" applyFont="1" applyFill="1" applyBorder="1" applyAlignment="1">
      <alignment horizontal="center" vertical="center" shrinkToFit="1"/>
    </xf>
    <xf numFmtId="0" fontId="20" fillId="47" borderId="198" xfId="0" applyFont="1" applyFill="1" applyBorder="1" applyAlignment="1">
      <alignment horizontal="center" vertical="center" shrinkToFit="1"/>
    </xf>
    <xf numFmtId="0" fontId="20" fillId="47" borderId="199" xfId="0" applyFont="1" applyFill="1" applyBorder="1" applyAlignment="1">
      <alignment horizontal="center" vertical="center" shrinkToFit="1"/>
    </xf>
    <xf numFmtId="0" fontId="20" fillId="47" borderId="200" xfId="0" applyFont="1" applyFill="1" applyBorder="1" applyAlignment="1">
      <alignment horizontal="center" vertical="center" shrinkToFit="1"/>
    </xf>
    <xf numFmtId="0" fontId="20" fillId="28" borderId="172" xfId="0" applyFont="1" applyFill="1" applyBorder="1" applyAlignment="1">
      <alignment horizontal="center" vertical="center" shrinkToFit="1"/>
    </xf>
    <xf numFmtId="177" fontId="24" fillId="0" borderId="540" xfId="0" applyNumberFormat="1" applyFont="1" applyFill="1" applyBorder="1" applyAlignment="1">
      <alignment horizontal="center" vertical="center" wrapText="1"/>
    </xf>
    <xf numFmtId="177" fontId="24" fillId="0" borderId="100" xfId="0" applyNumberFormat="1" applyFont="1" applyFill="1" applyBorder="1" applyAlignment="1">
      <alignment horizontal="center" vertical="center" wrapText="1"/>
    </xf>
    <xf numFmtId="177" fontId="24" fillId="0" borderId="24" xfId="0" applyNumberFormat="1" applyFont="1" applyFill="1" applyBorder="1" applyAlignment="1">
      <alignment horizontal="center" vertical="center" wrapText="1"/>
    </xf>
    <xf numFmtId="177" fontId="24" fillId="0" borderId="443" xfId="0" applyNumberFormat="1" applyFont="1" applyFill="1" applyBorder="1" applyAlignment="1">
      <alignment horizontal="center" vertical="center" wrapText="1"/>
    </xf>
    <xf numFmtId="177" fontId="24" fillId="0" borderId="445" xfId="0" applyNumberFormat="1" applyFont="1" applyFill="1" applyBorder="1" applyAlignment="1">
      <alignment horizontal="center" vertical="center" wrapText="1"/>
    </xf>
    <xf numFmtId="177" fontId="24" fillId="0" borderId="115" xfId="0" applyNumberFormat="1" applyFont="1" applyFill="1" applyBorder="1" applyAlignment="1">
      <alignment horizontal="center" vertical="center" wrapText="1"/>
    </xf>
    <xf numFmtId="177" fontId="24" fillId="0" borderId="171" xfId="0" applyNumberFormat="1" applyFont="1" applyFill="1" applyBorder="1" applyAlignment="1">
      <alignment horizontal="center" vertical="center" wrapText="1"/>
    </xf>
    <xf numFmtId="177" fontId="24" fillId="0" borderId="152" xfId="0" applyNumberFormat="1" applyFont="1" applyFill="1" applyBorder="1" applyAlignment="1">
      <alignment horizontal="center" vertical="center" wrapText="1"/>
    </xf>
    <xf numFmtId="177" fontId="24" fillId="0" borderId="491" xfId="0" applyNumberFormat="1" applyFont="1" applyFill="1" applyBorder="1" applyAlignment="1">
      <alignment horizontal="center" vertical="center" wrapText="1"/>
    </xf>
    <xf numFmtId="177" fontId="24" fillId="0" borderId="446" xfId="0" applyNumberFormat="1" applyFont="1" applyFill="1" applyBorder="1" applyAlignment="1">
      <alignment horizontal="center" vertical="center"/>
    </xf>
    <xf numFmtId="177" fontId="24" fillId="0" borderId="435" xfId="0" applyNumberFormat="1" applyFont="1" applyFill="1" applyBorder="1" applyAlignment="1">
      <alignment horizontal="center" vertical="center"/>
    </xf>
    <xf numFmtId="177" fontId="24" fillId="0" borderId="445" xfId="0" applyNumberFormat="1" applyFont="1" applyFill="1" applyBorder="1" applyAlignment="1">
      <alignment horizontal="center" vertical="center"/>
    </xf>
    <xf numFmtId="177" fontId="24" fillId="0" borderId="201" xfId="0" applyNumberFormat="1" applyFont="1" applyFill="1" applyBorder="1" applyAlignment="1">
      <alignment horizontal="center" vertical="center"/>
    </xf>
    <xf numFmtId="177" fontId="24" fillId="0" borderId="202" xfId="0" applyNumberFormat="1" applyFont="1" applyFill="1" applyBorder="1" applyAlignment="1">
      <alignment horizontal="center" vertical="center"/>
    </xf>
    <xf numFmtId="177" fontId="24" fillId="0" borderId="203" xfId="0" applyNumberFormat="1" applyFont="1" applyFill="1" applyBorder="1" applyAlignment="1">
      <alignment horizontal="center" vertical="center"/>
    </xf>
    <xf numFmtId="177" fontId="24" fillId="0" borderId="448" xfId="0" applyNumberFormat="1" applyFont="1" applyFill="1" applyBorder="1" applyAlignment="1">
      <alignment horizontal="center" vertical="center"/>
    </xf>
    <xf numFmtId="177" fontId="24" fillId="0" borderId="172" xfId="0" applyNumberFormat="1" applyFont="1" applyFill="1" applyBorder="1" applyAlignment="1">
      <alignment horizontal="center" vertical="center"/>
    </xf>
    <xf numFmtId="177" fontId="24" fillId="0" borderId="427" xfId="0" applyNumberFormat="1" applyFont="1" applyFill="1" applyBorder="1" applyAlignment="1">
      <alignment horizontal="center" vertical="center"/>
    </xf>
    <xf numFmtId="177" fontId="24" fillId="0" borderId="539" xfId="0" applyNumberFormat="1" applyFont="1" applyFill="1" applyBorder="1" applyAlignment="1">
      <alignment horizontal="center" vertical="center"/>
    </xf>
    <xf numFmtId="177" fontId="24" fillId="0" borderId="112" xfId="0" applyNumberFormat="1" applyFont="1" applyFill="1" applyBorder="1" applyAlignment="1">
      <alignment horizontal="center" vertical="center"/>
    </xf>
    <xf numFmtId="177" fontId="24" fillId="0" borderId="28" xfId="0" applyNumberFormat="1" applyFont="1" applyFill="1" applyBorder="1" applyAlignment="1">
      <alignment horizontal="center" vertical="center"/>
    </xf>
    <xf numFmtId="177" fontId="24" fillId="0" borderId="539" xfId="0" applyNumberFormat="1" applyFont="1" applyFill="1" applyBorder="1" applyAlignment="1">
      <alignment horizontal="center" vertical="center" wrapText="1"/>
    </xf>
    <xf numFmtId="177" fontId="24" fillId="0" borderId="112" xfId="0" applyNumberFormat="1" applyFont="1" applyFill="1" applyBorder="1" applyAlignment="1">
      <alignment horizontal="center" vertical="center" wrapText="1"/>
    </xf>
    <xf numFmtId="177" fontId="24" fillId="0" borderId="28" xfId="0" applyNumberFormat="1" applyFont="1" applyFill="1" applyBorder="1" applyAlignment="1">
      <alignment horizontal="center" vertical="center" wrapText="1"/>
    </xf>
    <xf numFmtId="177" fontId="24" fillId="0" borderId="538" xfId="0" applyNumberFormat="1" applyFont="1" applyFill="1" applyBorder="1" applyAlignment="1">
      <alignment horizontal="center" vertical="center" wrapText="1"/>
    </xf>
    <xf numFmtId="177" fontId="24" fillId="0" borderId="113" xfId="0" applyNumberFormat="1" applyFont="1" applyFill="1" applyBorder="1" applyAlignment="1">
      <alignment horizontal="center" vertical="center" wrapText="1"/>
    </xf>
    <xf numFmtId="177" fontId="24" fillId="0" borderId="77" xfId="0" applyNumberFormat="1" applyFont="1" applyFill="1" applyBorder="1" applyAlignment="1">
      <alignment horizontal="center" vertical="center" wrapText="1"/>
    </xf>
    <xf numFmtId="177" fontId="311" fillId="0" borderId="540" xfId="0" applyNumberFormat="1" applyFont="1" applyFill="1" applyBorder="1" applyAlignment="1">
      <alignment horizontal="center" vertical="center" wrapText="1"/>
    </xf>
    <xf numFmtId="177" fontId="311" fillId="0" borderId="100" xfId="0" applyNumberFormat="1" applyFont="1" applyFill="1" applyBorder="1" applyAlignment="1">
      <alignment horizontal="center" vertical="center" wrapText="1"/>
    </xf>
    <xf numFmtId="177" fontId="311" fillId="0" borderId="24" xfId="0" applyNumberFormat="1" applyFont="1" applyFill="1" applyBorder="1" applyAlignment="1">
      <alignment horizontal="center" vertical="center" wrapText="1"/>
    </xf>
    <xf numFmtId="177" fontId="311" fillId="0" borderId="443" xfId="0" applyNumberFormat="1" applyFont="1" applyFill="1" applyBorder="1" applyAlignment="1">
      <alignment horizontal="center" vertical="center" wrapText="1"/>
    </xf>
    <xf numFmtId="177" fontId="311" fillId="0" borderId="445" xfId="0" applyNumberFormat="1" applyFont="1" applyFill="1" applyBorder="1" applyAlignment="1">
      <alignment horizontal="center" vertical="center" wrapText="1"/>
    </xf>
    <xf numFmtId="177" fontId="311" fillId="0" borderId="115" xfId="0" applyNumberFormat="1" applyFont="1" applyFill="1" applyBorder="1" applyAlignment="1">
      <alignment horizontal="center" vertical="center" wrapText="1"/>
    </xf>
    <xf numFmtId="177" fontId="311" fillId="0" borderId="171" xfId="0" applyNumberFormat="1" applyFont="1" applyFill="1" applyBorder="1" applyAlignment="1">
      <alignment horizontal="center" vertical="center" wrapText="1"/>
    </xf>
    <xf numFmtId="177" fontId="311" fillId="0" borderId="152" xfId="0" applyNumberFormat="1" applyFont="1" applyFill="1" applyBorder="1" applyAlignment="1">
      <alignment horizontal="center" vertical="center" wrapText="1"/>
    </xf>
    <xf numFmtId="177" fontId="311" fillId="0" borderId="491" xfId="0" applyNumberFormat="1" applyFont="1" applyFill="1" applyBorder="1" applyAlignment="1">
      <alignment horizontal="center" vertical="center" wrapText="1"/>
    </xf>
    <xf numFmtId="177" fontId="130" fillId="0" borderId="364" xfId="0" quotePrefix="1" applyNumberFormat="1" applyFont="1" applyFill="1" applyBorder="1" applyAlignment="1">
      <alignment horizontal="center" vertical="center" wrapText="1"/>
    </xf>
    <xf numFmtId="177" fontId="130" fillId="0" borderId="161" xfId="0" quotePrefix="1" applyNumberFormat="1" applyFont="1" applyFill="1" applyBorder="1" applyAlignment="1">
      <alignment horizontal="center" vertical="center" wrapText="1"/>
    </xf>
    <xf numFmtId="177" fontId="130" fillId="0" borderId="294" xfId="0" quotePrefix="1" applyNumberFormat="1" applyFont="1" applyFill="1" applyBorder="1" applyAlignment="1">
      <alignment horizontal="center" vertical="center" wrapText="1"/>
    </xf>
    <xf numFmtId="177" fontId="130" fillId="0" borderId="366" xfId="0" applyNumberFormat="1" applyFont="1" applyFill="1" applyBorder="1" applyAlignment="1">
      <alignment horizontal="center" vertical="center"/>
    </xf>
    <xf numFmtId="177" fontId="130" fillId="0" borderId="100" xfId="0" applyNumberFormat="1" applyFont="1" applyFill="1" applyBorder="1" applyAlignment="1">
      <alignment horizontal="center" vertical="center"/>
    </xf>
    <xf numFmtId="177" fontId="130" fillId="0" borderId="24" xfId="0" applyNumberFormat="1" applyFont="1" applyFill="1" applyBorder="1" applyAlignment="1">
      <alignment horizontal="center" vertical="center"/>
    </xf>
    <xf numFmtId="177" fontId="130" fillId="0" borderId="163" xfId="0" applyNumberFormat="1" applyFont="1" applyFill="1" applyBorder="1" applyAlignment="1">
      <alignment horizontal="center" vertical="center"/>
    </xf>
    <xf numFmtId="177" fontId="130" fillId="0" borderId="113" xfId="0" applyNumberFormat="1" applyFont="1" applyFill="1" applyBorder="1" applyAlignment="1">
      <alignment horizontal="center" vertical="center"/>
    </xf>
    <xf numFmtId="177" fontId="130" fillId="0" borderId="77" xfId="0" applyNumberFormat="1" applyFont="1" applyFill="1" applyBorder="1" applyAlignment="1">
      <alignment horizontal="center" vertical="center"/>
    </xf>
    <xf numFmtId="177" fontId="185" fillId="51" borderId="321" xfId="0" applyNumberFormat="1" applyFont="1" applyFill="1" applyBorder="1" applyAlignment="1">
      <alignment horizontal="center" vertical="center"/>
    </xf>
    <xf numFmtId="177" fontId="185" fillId="51" borderId="100" xfId="0" applyNumberFormat="1" applyFont="1" applyFill="1" applyBorder="1" applyAlignment="1">
      <alignment horizontal="center" vertical="center"/>
    </xf>
    <xf numFmtId="177" fontId="185" fillId="51" borderId="309" xfId="0" applyNumberFormat="1" applyFont="1" applyFill="1" applyBorder="1" applyAlignment="1">
      <alignment horizontal="center" vertical="center"/>
    </xf>
    <xf numFmtId="177" fontId="185" fillId="51" borderId="322" xfId="0" applyNumberFormat="1" applyFont="1" applyFill="1" applyBorder="1" applyAlignment="1">
      <alignment horizontal="center" vertical="center"/>
    </xf>
    <xf numFmtId="177" fontId="185" fillId="51" borderId="113" xfId="0" applyNumberFormat="1" applyFont="1" applyFill="1" applyBorder="1" applyAlignment="1">
      <alignment horizontal="center" vertical="center"/>
    </xf>
    <xf numFmtId="177" fontId="185" fillId="51" borderId="165" xfId="0" applyNumberFormat="1" applyFont="1" applyFill="1" applyBorder="1" applyAlignment="1">
      <alignment horizontal="center" vertical="center"/>
    </xf>
    <xf numFmtId="177" fontId="24" fillId="0" borderId="365" xfId="0" applyNumberFormat="1" applyFont="1" applyFill="1" applyBorder="1" applyAlignment="1">
      <alignment horizontal="center" vertical="center"/>
    </xf>
    <xf numFmtId="177" fontId="24" fillId="0" borderId="56" xfId="0" applyNumberFormat="1" applyFont="1" applyFill="1" applyBorder="1" applyAlignment="1">
      <alignment horizontal="center" vertical="center"/>
    </xf>
    <xf numFmtId="177" fontId="24" fillId="0" borderId="295" xfId="0" applyNumberFormat="1" applyFont="1" applyFill="1" applyBorder="1" applyAlignment="1">
      <alignment horizontal="center" vertical="center"/>
    </xf>
    <xf numFmtId="177" fontId="24" fillId="51" borderId="316" xfId="0" applyNumberFormat="1" applyFont="1" applyFill="1" applyBorder="1" applyAlignment="1">
      <alignment horizontal="center" vertical="center"/>
    </xf>
    <xf numFmtId="177" fontId="24" fillId="51" borderId="56" xfId="0" applyNumberFormat="1" applyFont="1" applyFill="1" applyBorder="1" applyAlignment="1">
      <alignment horizontal="center" vertical="center"/>
    </xf>
    <xf numFmtId="177" fontId="24" fillId="51" borderId="311" xfId="0" applyNumberFormat="1" applyFont="1" applyFill="1" applyBorder="1" applyAlignment="1">
      <alignment horizontal="center" vertical="center"/>
    </xf>
    <xf numFmtId="49" fontId="21" fillId="51" borderId="336" xfId="0" applyNumberFormat="1" applyFont="1" applyFill="1" applyBorder="1" applyAlignment="1">
      <alignment horizontal="center" vertical="center" shrinkToFit="1"/>
    </xf>
    <xf numFmtId="49" fontId="21" fillId="51" borderId="101" xfId="0" applyNumberFormat="1" applyFont="1" applyFill="1" applyBorder="1" applyAlignment="1">
      <alignment horizontal="center" vertical="center" shrinkToFit="1"/>
    </xf>
    <xf numFmtId="49" fontId="21" fillId="51" borderId="224" xfId="0" applyNumberFormat="1" applyFont="1" applyFill="1" applyBorder="1" applyAlignment="1">
      <alignment horizontal="center" vertical="center" shrinkToFit="1"/>
    </xf>
    <xf numFmtId="0" fontId="270" fillId="0" borderId="364" xfId="0" applyFont="1" applyFill="1" applyBorder="1" applyAlignment="1">
      <alignment horizontal="center" vertical="center" shrinkToFit="1"/>
    </xf>
    <xf numFmtId="0" fontId="270" fillId="0" borderId="161" xfId="0" applyFont="1" applyFill="1" applyBorder="1" applyAlignment="1">
      <alignment horizontal="center" vertical="center" shrinkToFit="1"/>
    </xf>
    <xf numFmtId="0" fontId="270" fillId="0" borderId="294" xfId="0" applyFont="1" applyFill="1" applyBorder="1" applyAlignment="1">
      <alignment horizontal="center" vertical="center" shrinkToFit="1"/>
    </xf>
    <xf numFmtId="49" fontId="270" fillId="0" borderId="367" xfId="0" quotePrefix="1" applyNumberFormat="1" applyFont="1" applyFill="1" applyBorder="1" applyAlignment="1">
      <alignment horizontal="center" vertical="center" shrinkToFit="1"/>
    </xf>
    <xf numFmtId="49" fontId="270" fillId="0" borderId="101" xfId="0" quotePrefix="1" applyNumberFormat="1" applyFont="1" applyFill="1" applyBorder="1" applyAlignment="1">
      <alignment horizontal="center" vertical="center" shrinkToFit="1"/>
    </xf>
    <xf numFmtId="49" fontId="270" fillId="0" borderId="103" xfId="0" quotePrefix="1" applyNumberFormat="1" applyFont="1" applyFill="1" applyBorder="1" applyAlignment="1">
      <alignment horizontal="center" vertical="center" shrinkToFit="1"/>
    </xf>
    <xf numFmtId="177" fontId="130" fillId="0" borderId="364" xfId="0" applyNumberFormat="1" applyFont="1" applyFill="1" applyBorder="1" applyAlignment="1">
      <alignment horizontal="center" vertical="center" wrapText="1"/>
    </xf>
    <xf numFmtId="177" fontId="130" fillId="0" borderId="161" xfId="0" applyNumberFormat="1" applyFont="1" applyFill="1" applyBorder="1" applyAlignment="1">
      <alignment horizontal="center" vertical="center" wrapText="1"/>
    </xf>
    <xf numFmtId="177" fontId="130" fillId="0" borderId="294" xfId="0" applyNumberFormat="1" applyFont="1" applyFill="1" applyBorder="1" applyAlignment="1">
      <alignment horizontal="center" vertical="center" wrapText="1"/>
    </xf>
    <xf numFmtId="177" fontId="130" fillId="0" borderId="366" xfId="0" applyNumberFormat="1" applyFont="1" applyFill="1" applyBorder="1" applyAlignment="1">
      <alignment horizontal="center" vertical="center" wrapText="1"/>
    </xf>
    <xf numFmtId="177" fontId="130" fillId="0" borderId="100" xfId="0" applyNumberFormat="1" applyFont="1" applyFill="1" applyBorder="1" applyAlignment="1">
      <alignment horizontal="center" vertical="center" wrapText="1"/>
    </xf>
    <xf numFmtId="177" fontId="130" fillId="0" borderId="24" xfId="0" applyNumberFormat="1" applyFont="1" applyFill="1" applyBorder="1" applyAlignment="1">
      <alignment horizontal="center" vertical="center" wrapText="1"/>
    </xf>
    <xf numFmtId="177" fontId="130" fillId="0" borderId="367" xfId="0" applyNumberFormat="1" applyFont="1" applyFill="1" applyBorder="1" applyAlignment="1">
      <alignment horizontal="center" vertical="center" wrapText="1"/>
    </xf>
    <xf numFmtId="177" fontId="130" fillId="0" borderId="101" xfId="0" applyNumberFormat="1" applyFont="1" applyFill="1" applyBorder="1" applyAlignment="1">
      <alignment horizontal="center" vertical="center" wrapText="1"/>
    </xf>
    <xf numFmtId="177" fontId="130" fillId="0" borderId="103" xfId="0" applyNumberFormat="1" applyFont="1" applyFill="1" applyBorder="1" applyAlignment="1">
      <alignment horizontal="center" vertical="center" wrapText="1"/>
    </xf>
    <xf numFmtId="177" fontId="24" fillId="51" borderId="332" xfId="0" applyNumberFormat="1" applyFont="1" applyFill="1" applyBorder="1" applyAlignment="1">
      <alignment horizontal="center" vertical="center" wrapText="1"/>
    </xf>
    <xf numFmtId="177" fontId="24" fillId="51" borderId="161" xfId="0" applyNumberFormat="1" applyFont="1" applyFill="1" applyBorder="1" applyAlignment="1">
      <alignment horizontal="center" vertical="center" wrapText="1"/>
    </xf>
    <xf numFmtId="177" fontId="24" fillId="51" borderId="221" xfId="0" applyNumberFormat="1" applyFont="1" applyFill="1" applyBorder="1" applyAlignment="1">
      <alignment horizontal="center" vertical="center" wrapText="1"/>
    </xf>
    <xf numFmtId="177" fontId="24" fillId="51" borderId="321" xfId="0" applyNumberFormat="1" applyFont="1" applyFill="1" applyBorder="1" applyAlignment="1">
      <alignment horizontal="center" vertical="center" wrapText="1"/>
    </xf>
    <xf numFmtId="177" fontId="24" fillId="51" borderId="100" xfId="0" applyNumberFormat="1" applyFont="1" applyFill="1" applyBorder="1" applyAlignment="1">
      <alignment horizontal="center" vertical="center" wrapText="1"/>
    </xf>
    <xf numFmtId="177" fontId="24" fillId="51" borderId="309" xfId="0" applyNumberFormat="1" applyFont="1" applyFill="1" applyBorder="1" applyAlignment="1">
      <alignment horizontal="center" vertical="center" wrapText="1"/>
    </xf>
    <xf numFmtId="177" fontId="24" fillId="51" borderId="336" xfId="0" applyNumberFormat="1" applyFont="1" applyFill="1" applyBorder="1" applyAlignment="1">
      <alignment horizontal="center" vertical="center" wrapText="1"/>
    </xf>
    <xf numFmtId="177" fontId="24" fillId="51" borderId="101" xfId="0" applyNumberFormat="1" applyFont="1" applyFill="1" applyBorder="1" applyAlignment="1">
      <alignment horizontal="center" vertical="center" wrapText="1"/>
    </xf>
    <xf numFmtId="177" fontId="24" fillId="51" borderId="224" xfId="0" applyNumberFormat="1" applyFont="1" applyFill="1" applyBorder="1" applyAlignment="1">
      <alignment horizontal="center" vertical="center" wrapText="1"/>
    </xf>
    <xf numFmtId="177" fontId="24" fillId="51" borderId="336" xfId="0" quotePrefix="1" applyNumberFormat="1" applyFont="1" applyFill="1" applyBorder="1" applyAlignment="1">
      <alignment horizontal="center" vertical="center" wrapText="1"/>
    </xf>
    <xf numFmtId="177" fontId="24" fillId="51" borderId="101" xfId="0" quotePrefix="1" applyNumberFormat="1" applyFont="1" applyFill="1" applyBorder="1" applyAlignment="1">
      <alignment horizontal="center" vertical="center" wrapText="1"/>
    </xf>
    <xf numFmtId="177" fontId="24" fillId="51" borderId="224" xfId="0" quotePrefix="1" applyNumberFormat="1" applyFont="1" applyFill="1" applyBorder="1" applyAlignment="1">
      <alignment horizontal="center" vertical="center" wrapText="1"/>
    </xf>
    <xf numFmtId="0" fontId="21" fillId="0" borderId="364" xfId="0" applyFont="1" applyFill="1" applyBorder="1" applyAlignment="1">
      <alignment horizontal="center" vertical="center" shrinkToFit="1"/>
    </xf>
    <xf numFmtId="0" fontId="21" fillId="0" borderId="161" xfId="0" applyFont="1" applyFill="1" applyBorder="1" applyAlignment="1">
      <alignment horizontal="center" vertical="center" shrinkToFit="1"/>
    </xf>
    <xf numFmtId="0" fontId="21" fillId="0" borderId="294" xfId="0" applyFont="1" applyFill="1" applyBorder="1" applyAlignment="1">
      <alignment horizontal="center" vertical="center" shrinkToFit="1"/>
    </xf>
    <xf numFmtId="177" fontId="130" fillId="0" borderId="162" xfId="0" applyNumberFormat="1" applyFont="1" applyFill="1" applyBorder="1" applyAlignment="1">
      <alignment horizontal="center" vertical="center"/>
    </xf>
    <xf numFmtId="177" fontId="130" fillId="0" borderId="112" xfId="0" applyNumberFormat="1" applyFont="1" applyFill="1" applyBorder="1" applyAlignment="1">
      <alignment horizontal="center" vertical="center"/>
    </xf>
    <xf numFmtId="177" fontId="130" fillId="0" borderId="28" xfId="0" applyNumberFormat="1" applyFont="1" applyFill="1" applyBorder="1" applyAlignment="1">
      <alignment horizontal="center" vertical="center"/>
    </xf>
    <xf numFmtId="49" fontId="20" fillId="51" borderId="336" xfId="0" applyNumberFormat="1" applyFont="1" applyFill="1" applyBorder="1" applyAlignment="1">
      <alignment horizontal="center" vertical="center" shrinkToFit="1"/>
    </xf>
    <xf numFmtId="49" fontId="20" fillId="51" borderId="101" xfId="0" applyNumberFormat="1" applyFont="1" applyFill="1" applyBorder="1" applyAlignment="1">
      <alignment horizontal="center" vertical="center" shrinkToFit="1"/>
    </xf>
    <xf numFmtId="49" fontId="20" fillId="51" borderId="224" xfId="0" applyNumberFormat="1" applyFont="1" applyFill="1" applyBorder="1" applyAlignment="1">
      <alignment horizontal="center" vertical="center" shrinkToFit="1"/>
    </xf>
    <xf numFmtId="177" fontId="130" fillId="0" borderId="369" xfId="0" applyNumberFormat="1" applyFont="1" applyFill="1" applyBorder="1" applyAlignment="1">
      <alignment horizontal="center" vertical="center"/>
    </xf>
    <xf numFmtId="177" fontId="130" fillId="0" borderId="192" xfId="0" applyNumberFormat="1" applyFont="1" applyFill="1" applyBorder="1" applyAlignment="1">
      <alignment horizontal="center" vertical="center"/>
    </xf>
    <xf numFmtId="177" fontId="130" fillId="0" borderId="293" xfId="0" applyNumberFormat="1" applyFont="1" applyFill="1" applyBorder="1" applyAlignment="1">
      <alignment horizontal="center" vertical="center"/>
    </xf>
    <xf numFmtId="177" fontId="130" fillId="0" borderId="366" xfId="0" quotePrefix="1" applyNumberFormat="1" applyFont="1" applyFill="1" applyBorder="1" applyAlignment="1">
      <alignment horizontal="center" vertical="center" wrapText="1"/>
    </xf>
    <xf numFmtId="177" fontId="130" fillId="0" borderId="100" xfId="0" quotePrefix="1" applyNumberFormat="1" applyFont="1" applyFill="1" applyBorder="1" applyAlignment="1">
      <alignment horizontal="center" vertical="center" wrapText="1"/>
    </xf>
    <xf numFmtId="177" fontId="130" fillId="0" borderId="24" xfId="0" quotePrefix="1" applyNumberFormat="1" applyFont="1" applyFill="1" applyBorder="1" applyAlignment="1">
      <alignment horizontal="center" vertical="center" wrapText="1"/>
    </xf>
    <xf numFmtId="177" fontId="130" fillId="0" borderId="370" xfId="0" applyNumberFormat="1" applyFont="1" applyFill="1" applyBorder="1" applyAlignment="1">
      <alignment horizontal="center" vertical="center" wrapText="1"/>
    </xf>
    <xf numFmtId="177" fontId="130" fillId="0" borderId="167" xfId="0" applyNumberFormat="1" applyFont="1" applyFill="1" applyBorder="1" applyAlignment="1">
      <alignment horizontal="center" vertical="center" wrapText="1"/>
    </xf>
    <xf numFmtId="177" fontId="130" fillId="0" borderId="371" xfId="0" applyNumberFormat="1" applyFont="1" applyFill="1" applyBorder="1" applyAlignment="1">
      <alignment horizontal="center" vertical="center" wrapText="1"/>
    </xf>
    <xf numFmtId="177" fontId="130" fillId="0" borderId="22" xfId="0" applyNumberFormat="1" applyFont="1" applyFill="1" applyBorder="1" applyAlignment="1">
      <alignment horizontal="center" vertical="center" wrapText="1"/>
    </xf>
    <xf numFmtId="177" fontId="130" fillId="0" borderId="0" xfId="0" applyNumberFormat="1" applyFont="1" applyFill="1" applyBorder="1" applyAlignment="1">
      <alignment horizontal="center" vertical="center" wrapText="1"/>
    </xf>
    <xf numFmtId="177" fontId="130" fillId="0" borderId="38" xfId="0" applyNumberFormat="1" applyFont="1" applyFill="1" applyBorder="1" applyAlignment="1">
      <alignment horizontal="center" vertical="center" wrapText="1"/>
    </xf>
    <xf numFmtId="177" fontId="130" fillId="0" borderId="298" xfId="0" applyNumberFormat="1" applyFont="1" applyFill="1" applyBorder="1" applyAlignment="1">
      <alignment horizontal="center" vertical="center" wrapText="1"/>
    </xf>
    <xf numFmtId="177" fontId="130" fillId="0" borderId="290" xfId="0" applyNumberFormat="1" applyFont="1" applyFill="1" applyBorder="1" applyAlignment="1">
      <alignment horizontal="center" vertical="center" wrapText="1"/>
    </xf>
    <xf numFmtId="177" fontId="130" fillId="0" borderId="291" xfId="0" applyNumberFormat="1" applyFont="1" applyFill="1" applyBorder="1" applyAlignment="1">
      <alignment horizontal="center" vertical="center" wrapText="1"/>
    </xf>
    <xf numFmtId="177" fontId="185" fillId="51" borderId="335" xfId="0" applyNumberFormat="1" applyFont="1" applyFill="1" applyBorder="1" applyAlignment="1">
      <alignment horizontal="center" vertical="center"/>
    </xf>
    <xf numFmtId="177" fontId="185" fillId="51" borderId="112" xfId="0" applyNumberFormat="1" applyFont="1" applyFill="1" applyBorder="1" applyAlignment="1">
      <alignment horizontal="center" vertical="center"/>
    </xf>
    <xf numFmtId="177" fontId="185" fillId="51" borderId="164" xfId="0" applyNumberFormat="1" applyFont="1" applyFill="1" applyBorder="1" applyAlignment="1">
      <alignment horizontal="center" vertical="center"/>
    </xf>
    <xf numFmtId="177" fontId="185" fillId="51" borderId="325" xfId="0" applyNumberFormat="1" applyFont="1" applyFill="1" applyBorder="1" applyAlignment="1">
      <alignment horizontal="center" vertical="center"/>
    </xf>
    <xf numFmtId="177" fontId="185" fillId="51" borderId="192" xfId="0" applyNumberFormat="1" applyFont="1" applyFill="1" applyBorder="1" applyAlignment="1">
      <alignment horizontal="center" vertical="center"/>
    </xf>
    <xf numFmtId="177" fontId="185" fillId="51" borderId="368" xfId="0" applyNumberFormat="1" applyFont="1" applyFill="1" applyBorder="1" applyAlignment="1">
      <alignment horizontal="center" vertical="center"/>
    </xf>
    <xf numFmtId="177" fontId="24" fillId="51" borderId="539" xfId="0" applyNumberFormat="1" applyFont="1" applyFill="1" applyBorder="1" applyAlignment="1">
      <alignment horizontal="center" vertical="center"/>
    </xf>
    <xf numFmtId="177" fontId="24" fillId="51" borderId="112" xfId="0" applyNumberFormat="1" applyFont="1" applyFill="1" applyBorder="1" applyAlignment="1">
      <alignment horizontal="center" vertical="center"/>
    </xf>
    <xf numFmtId="177" fontId="24" fillId="51" borderId="28" xfId="0" applyNumberFormat="1" applyFont="1" applyFill="1" applyBorder="1" applyAlignment="1">
      <alignment horizontal="center" vertical="center"/>
    </xf>
    <xf numFmtId="177" fontId="185" fillId="51" borderId="332" xfId="0" applyNumberFormat="1" applyFont="1" applyFill="1" applyBorder="1" applyAlignment="1">
      <alignment horizontal="center" vertical="center" wrapText="1"/>
    </xf>
    <xf numFmtId="177" fontId="185" fillId="51" borderId="161" xfId="0" applyNumberFormat="1" applyFont="1" applyFill="1" applyBorder="1" applyAlignment="1">
      <alignment horizontal="center" vertical="center" wrapText="1"/>
    </xf>
    <xf numFmtId="177" fontId="185" fillId="51" borderId="221" xfId="0" applyNumberFormat="1" applyFont="1" applyFill="1" applyBorder="1" applyAlignment="1">
      <alignment horizontal="center" vertical="center" wrapText="1"/>
    </xf>
    <xf numFmtId="177" fontId="185" fillId="51" borderId="321" xfId="0" applyNumberFormat="1" applyFont="1" applyFill="1" applyBorder="1" applyAlignment="1">
      <alignment horizontal="center" vertical="center" wrapText="1"/>
    </xf>
    <xf numFmtId="177" fontId="185" fillId="51" borderId="100" xfId="0" applyNumberFormat="1" applyFont="1" applyFill="1" applyBorder="1" applyAlignment="1">
      <alignment horizontal="center" vertical="center" wrapText="1"/>
    </xf>
    <xf numFmtId="177" fontId="185" fillId="51" borderId="309" xfId="0" applyNumberFormat="1" applyFont="1" applyFill="1" applyBorder="1" applyAlignment="1">
      <alignment horizontal="center" vertical="center" wrapText="1"/>
    </xf>
    <xf numFmtId="177" fontId="185" fillId="51" borderId="336" xfId="0" applyNumberFormat="1" applyFont="1" applyFill="1" applyBorder="1" applyAlignment="1">
      <alignment horizontal="center" vertical="center" wrapText="1"/>
    </xf>
    <xf numFmtId="177" fontId="185" fillId="51" borderId="101" xfId="0" applyNumberFormat="1" applyFont="1" applyFill="1" applyBorder="1" applyAlignment="1">
      <alignment horizontal="center" vertical="center" wrapText="1"/>
    </xf>
    <xf numFmtId="177" fontId="185" fillId="51" borderId="224" xfId="0" applyNumberFormat="1" applyFont="1" applyFill="1" applyBorder="1" applyAlignment="1">
      <alignment horizontal="center" vertical="center" wrapText="1"/>
    </xf>
    <xf numFmtId="177" fontId="185" fillId="24" borderId="336" xfId="0" quotePrefix="1" applyNumberFormat="1" applyFont="1" applyFill="1" applyBorder="1" applyAlignment="1">
      <alignment horizontal="center" vertical="center" wrapText="1"/>
    </xf>
    <xf numFmtId="177" fontId="185" fillId="24" borderId="101" xfId="0" quotePrefix="1" applyNumberFormat="1" applyFont="1" applyFill="1" applyBorder="1" applyAlignment="1">
      <alignment horizontal="center" vertical="center" wrapText="1"/>
    </xf>
    <xf numFmtId="177" fontId="185" fillId="24" borderId="224" xfId="0" quotePrefix="1" applyNumberFormat="1" applyFont="1" applyFill="1" applyBorder="1" applyAlignment="1">
      <alignment horizontal="center" vertical="center" wrapText="1"/>
    </xf>
    <xf numFmtId="177" fontId="185" fillId="51" borderId="320" xfId="0" applyNumberFormat="1" applyFont="1" applyFill="1" applyBorder="1" applyAlignment="1">
      <alignment horizontal="center" vertical="center"/>
    </xf>
    <xf numFmtId="177" fontId="185" fillId="51" borderId="22" xfId="0" applyNumberFormat="1" applyFont="1" applyFill="1" applyBorder="1" applyAlignment="1">
      <alignment horizontal="center" vertical="center"/>
    </xf>
    <xf numFmtId="177" fontId="185" fillId="51" borderId="310" xfId="0" applyNumberFormat="1" applyFont="1" applyFill="1" applyBorder="1" applyAlignment="1">
      <alignment horizontal="center" vertical="center"/>
    </xf>
    <xf numFmtId="177" fontId="185" fillId="51" borderId="356" xfId="0" quotePrefix="1" applyNumberFormat="1" applyFont="1" applyFill="1" applyBorder="1" applyAlignment="1">
      <alignment horizontal="center" vertical="center" wrapText="1"/>
    </xf>
    <xf numFmtId="177" fontId="185" fillId="51" borderId="0" xfId="0" quotePrefix="1" applyNumberFormat="1" applyFont="1" applyFill="1" applyBorder="1" applyAlignment="1">
      <alignment horizontal="center" vertical="center" wrapText="1"/>
    </xf>
    <xf numFmtId="177" fontId="185" fillId="51" borderId="107" xfId="0" quotePrefix="1" applyNumberFormat="1" applyFont="1" applyFill="1" applyBorder="1" applyAlignment="1">
      <alignment horizontal="center" vertical="center" wrapText="1"/>
    </xf>
    <xf numFmtId="177" fontId="185" fillId="51" borderId="357" xfId="0" applyNumberFormat="1" applyFont="1" applyFill="1" applyBorder="1" applyAlignment="1">
      <alignment horizontal="center" vertical="center"/>
    </xf>
    <xf numFmtId="177" fontId="185" fillId="51" borderId="38" xfId="0" applyNumberFormat="1" applyFont="1" applyFill="1" applyBorder="1" applyAlignment="1">
      <alignment horizontal="center" vertical="center"/>
    </xf>
    <xf numFmtId="177" fontId="185" fillId="51" borderId="312" xfId="0" applyNumberFormat="1" applyFont="1" applyFill="1" applyBorder="1" applyAlignment="1">
      <alignment horizontal="center" vertical="center"/>
    </xf>
    <xf numFmtId="0" fontId="20" fillId="36" borderId="163" xfId="0" applyFont="1" applyFill="1" applyBorder="1" applyAlignment="1">
      <alignment horizontal="center" vertical="center" shrinkToFit="1"/>
    </xf>
    <xf numFmtId="0" fontId="20" fillId="36" borderId="162" xfId="0" applyFont="1" applyFill="1" applyBorder="1" applyAlignment="1">
      <alignment horizontal="center" vertical="center" shrinkToFit="1"/>
    </xf>
    <xf numFmtId="49" fontId="20" fillId="0" borderId="335" xfId="0" applyNumberFormat="1" applyFont="1" applyFill="1" applyBorder="1" applyAlignment="1">
      <alignment horizontal="center" vertical="center" shrinkToFit="1"/>
    </xf>
    <xf numFmtId="0" fontId="20" fillId="24" borderId="309" xfId="0" applyFont="1" applyFill="1" applyBorder="1" applyAlignment="1">
      <alignment horizontal="center" vertical="center" shrinkToFit="1"/>
    </xf>
    <xf numFmtId="0" fontId="20" fillId="24" borderId="164" xfId="0" applyFont="1" applyFill="1" applyBorder="1" applyAlignment="1">
      <alignment horizontal="center" vertical="center" shrinkToFit="1"/>
    </xf>
    <xf numFmtId="0" fontId="20" fillId="24" borderId="322" xfId="0" applyFont="1" applyFill="1" applyBorder="1" applyAlignment="1">
      <alignment horizontal="center" vertical="center" shrinkToFit="1"/>
    </xf>
    <xf numFmtId="0" fontId="20" fillId="24" borderId="165" xfId="0" applyFont="1" applyFill="1" applyBorder="1" applyAlignment="1">
      <alignment horizontal="center" vertical="center" shrinkToFit="1"/>
    </xf>
    <xf numFmtId="0" fontId="20" fillId="24" borderId="310" xfId="0" applyFont="1" applyFill="1" applyBorder="1" applyAlignment="1">
      <alignment horizontal="center" vertical="center" shrinkToFit="1"/>
    </xf>
    <xf numFmtId="0" fontId="20" fillId="24" borderId="107" xfId="0" applyFont="1" applyFill="1" applyBorder="1" applyAlignment="1">
      <alignment horizontal="center" vertical="center" shrinkToFit="1"/>
    </xf>
    <xf numFmtId="0" fontId="20" fillId="24" borderId="312" xfId="0" applyFont="1" applyFill="1" applyBorder="1" applyAlignment="1">
      <alignment horizontal="center" vertical="center" shrinkToFit="1"/>
    </xf>
    <xf numFmtId="0" fontId="20" fillId="24" borderId="320" xfId="0" applyFont="1" applyFill="1" applyBorder="1" applyAlignment="1">
      <alignment horizontal="center" vertical="center"/>
    </xf>
    <xf numFmtId="0" fontId="20" fillId="24" borderId="354" xfId="0" applyFont="1" applyFill="1" applyBorder="1" applyAlignment="1">
      <alignment horizontal="center" vertical="center"/>
    </xf>
    <xf numFmtId="0" fontId="20" fillId="24" borderId="310" xfId="0" applyFont="1" applyFill="1" applyBorder="1" applyAlignment="1">
      <alignment horizontal="center" vertical="center"/>
    </xf>
    <xf numFmtId="0" fontId="20" fillId="24" borderId="223" xfId="0" applyFont="1" applyFill="1" applyBorder="1" applyAlignment="1">
      <alignment horizontal="center" vertical="center"/>
    </xf>
    <xf numFmtId="0" fontId="20" fillId="24" borderId="320" xfId="0" applyFont="1" applyFill="1" applyBorder="1" applyAlignment="1">
      <alignment horizontal="center" vertical="center" shrinkToFit="1"/>
    </xf>
    <xf numFmtId="0" fontId="20" fillId="24" borderId="356" xfId="0" applyFont="1" applyFill="1" applyBorder="1" applyAlignment="1">
      <alignment horizontal="center" vertical="center" shrinkToFit="1"/>
    </xf>
    <xf numFmtId="0" fontId="20" fillId="24" borderId="357" xfId="0" applyFont="1" applyFill="1" applyBorder="1" applyAlignment="1">
      <alignment horizontal="center" vertical="center" shrinkToFit="1"/>
    </xf>
    <xf numFmtId="0" fontId="20" fillId="24" borderId="325" xfId="0" applyFont="1" applyFill="1" applyBorder="1" applyAlignment="1">
      <alignment horizontal="center" vertical="center" shrinkToFit="1"/>
    </xf>
    <xf numFmtId="0" fontId="20" fillId="24" borderId="368" xfId="0" applyFont="1" applyFill="1" applyBorder="1" applyAlignment="1">
      <alignment horizontal="center" vertical="center" shrinkToFit="1"/>
    </xf>
    <xf numFmtId="0" fontId="20" fillId="24" borderId="336" xfId="0" applyFont="1" applyFill="1" applyBorder="1" applyAlignment="1">
      <alignment horizontal="center" vertical="center"/>
    </xf>
    <xf numFmtId="0" fontId="20" fillId="24" borderId="224" xfId="0" applyFont="1" applyFill="1" applyBorder="1" applyAlignment="1">
      <alignment horizontal="center" vertical="center"/>
    </xf>
    <xf numFmtId="0" fontId="20" fillId="24" borderId="372" xfId="0" applyFont="1" applyFill="1" applyBorder="1" applyAlignment="1">
      <alignment horizontal="center"/>
    </xf>
    <xf numFmtId="0" fontId="20" fillId="24" borderId="373" xfId="0" applyFont="1" applyFill="1" applyBorder="1" applyAlignment="1">
      <alignment horizontal="center"/>
    </xf>
    <xf numFmtId="0" fontId="20" fillId="24" borderId="72" xfId="0" applyFont="1" applyFill="1" applyBorder="1" applyAlignment="1">
      <alignment horizontal="center"/>
    </xf>
    <xf numFmtId="0" fontId="21" fillId="0" borderId="332" xfId="0" applyFont="1" applyFill="1" applyBorder="1" applyAlignment="1">
      <alignment horizontal="center" vertical="center" shrinkToFit="1"/>
    </xf>
    <xf numFmtId="49" fontId="21" fillId="0" borderId="336" xfId="0" quotePrefix="1" applyNumberFormat="1" applyFont="1" applyFill="1" applyBorder="1" applyAlignment="1">
      <alignment horizontal="center" vertical="center" shrinkToFit="1"/>
    </xf>
    <xf numFmtId="49" fontId="21" fillId="0" borderId="101" xfId="0" quotePrefix="1" applyNumberFormat="1" applyFont="1" applyFill="1" applyBorder="1" applyAlignment="1">
      <alignment horizontal="center" vertical="center" shrinkToFit="1"/>
    </xf>
    <xf numFmtId="49" fontId="21" fillId="0" borderId="103" xfId="0" quotePrefix="1" applyNumberFormat="1" applyFont="1" applyFill="1" applyBorder="1" applyAlignment="1">
      <alignment horizontal="center" vertical="center" shrinkToFit="1"/>
    </xf>
    <xf numFmtId="0" fontId="20" fillId="24" borderId="359" xfId="0" applyFont="1" applyFill="1" applyBorder="1" applyAlignment="1">
      <alignment horizontal="center" vertical="center" shrinkToFit="1"/>
    </xf>
    <xf numFmtId="177" fontId="24" fillId="49" borderId="539" xfId="0" applyNumberFormat="1" applyFont="1" applyFill="1" applyBorder="1" applyAlignment="1">
      <alignment horizontal="center" vertical="center" wrapText="1"/>
    </xf>
    <xf numFmtId="177" fontId="24" fillId="49" borderId="112" xfId="0" applyNumberFormat="1" applyFont="1" applyFill="1" applyBorder="1" applyAlignment="1">
      <alignment horizontal="center" vertical="center" wrapText="1"/>
    </xf>
    <xf numFmtId="177" fontId="24" fillId="49" borderId="28" xfId="0" applyNumberFormat="1" applyFont="1" applyFill="1" applyBorder="1" applyAlignment="1">
      <alignment horizontal="center" vertical="center" wrapText="1"/>
    </xf>
    <xf numFmtId="177" fontId="130" fillId="0" borderId="335" xfId="0" applyNumberFormat="1" applyFont="1" applyFill="1" applyBorder="1" applyAlignment="1">
      <alignment horizontal="center" vertical="center"/>
    </xf>
    <xf numFmtId="177" fontId="130" fillId="0" borderId="325" xfId="0" applyNumberFormat="1" applyFont="1" applyFill="1" applyBorder="1" applyAlignment="1">
      <alignment horizontal="center" vertical="center"/>
    </xf>
    <xf numFmtId="177" fontId="130" fillId="0" borderId="321" xfId="0" applyNumberFormat="1" applyFont="1" applyFill="1" applyBorder="1" applyAlignment="1">
      <alignment horizontal="center" vertical="center"/>
    </xf>
    <xf numFmtId="177" fontId="24" fillId="0" borderId="316" xfId="0" applyNumberFormat="1" applyFont="1" applyFill="1" applyBorder="1" applyAlignment="1">
      <alignment horizontal="center" vertical="center"/>
    </xf>
    <xf numFmtId="177" fontId="130" fillId="0" borderId="322" xfId="0" applyNumberFormat="1" applyFont="1" applyFill="1" applyBorder="1" applyAlignment="1">
      <alignment horizontal="center" vertical="center"/>
    </xf>
    <xf numFmtId="177" fontId="130" fillId="0" borderId="332" xfId="0" applyNumberFormat="1" applyFont="1" applyFill="1" applyBorder="1" applyAlignment="1">
      <alignment horizontal="center" vertical="center" wrapText="1"/>
    </xf>
    <xf numFmtId="177" fontId="130" fillId="0" borderId="321" xfId="0" applyNumberFormat="1" applyFont="1" applyFill="1" applyBorder="1" applyAlignment="1">
      <alignment horizontal="center" vertical="center" wrapText="1"/>
    </xf>
    <xf numFmtId="177" fontId="130" fillId="0" borderId="336" xfId="0" applyNumberFormat="1" applyFont="1" applyFill="1" applyBorder="1" applyAlignment="1">
      <alignment horizontal="center" vertical="center" wrapText="1"/>
    </xf>
    <xf numFmtId="0" fontId="32" fillId="0" borderId="320" xfId="0" applyFont="1" applyBorder="1" applyAlignment="1">
      <alignment horizontal="center" vertical="center" wrapText="1"/>
    </xf>
    <xf numFmtId="0" fontId="32" fillId="0" borderId="357" xfId="0" applyFont="1" applyBorder="1" applyAlignment="1">
      <alignment horizontal="center" vertical="center" wrapText="1"/>
    </xf>
    <xf numFmtId="0" fontId="32" fillId="0" borderId="298" xfId="0" applyFont="1" applyBorder="1" applyAlignment="1">
      <alignment horizontal="center" vertical="center" wrapText="1"/>
    </xf>
    <xf numFmtId="0" fontId="32" fillId="0" borderId="291" xfId="0" applyFont="1" applyBorder="1" applyAlignment="1">
      <alignment horizontal="center" vertical="center" wrapText="1"/>
    </xf>
    <xf numFmtId="0" fontId="32" fillId="0" borderId="320" xfId="0" applyFont="1" applyBorder="1" applyAlignment="1">
      <alignment horizontal="center" vertical="center"/>
    </xf>
    <xf numFmtId="0" fontId="32" fillId="0" borderId="357" xfId="0" applyFont="1" applyBorder="1" applyAlignment="1">
      <alignment horizontal="center" vertical="center"/>
    </xf>
    <xf numFmtId="0" fontId="32" fillId="0" borderId="298" xfId="0" applyFont="1" applyBorder="1" applyAlignment="1">
      <alignment horizontal="center" vertical="center"/>
    </xf>
    <xf numFmtId="0" fontId="32" fillId="0" borderId="291" xfId="0" applyFont="1" applyBorder="1" applyAlignment="1">
      <alignment horizontal="center" vertical="center"/>
    </xf>
    <xf numFmtId="177" fontId="130" fillId="0" borderId="374" xfId="0" applyNumberFormat="1" applyFont="1" applyFill="1" applyBorder="1" applyAlignment="1">
      <alignment horizontal="center" vertical="center"/>
    </xf>
    <xf numFmtId="177" fontId="130" fillId="0" borderId="115" xfId="0" applyNumberFormat="1" applyFont="1" applyFill="1" applyBorder="1" applyAlignment="1">
      <alignment horizontal="center" vertical="center"/>
    </xf>
    <xf numFmtId="177" fontId="130" fillId="0" borderId="152" xfId="0" applyNumberFormat="1" applyFont="1" applyFill="1" applyBorder="1" applyAlignment="1">
      <alignment horizontal="center" vertical="center"/>
    </xf>
    <xf numFmtId="49" fontId="21" fillId="0" borderId="367" xfId="0" quotePrefix="1" applyNumberFormat="1" applyFont="1" applyFill="1" applyBorder="1" applyAlignment="1">
      <alignment horizontal="center" vertical="center" shrinkToFit="1"/>
    </xf>
    <xf numFmtId="0" fontId="21" fillId="51" borderId="332" xfId="0" applyFont="1" applyFill="1" applyBorder="1" applyAlignment="1">
      <alignment horizontal="center" vertical="center" shrinkToFit="1"/>
    </xf>
    <xf numFmtId="0" fontId="21" fillId="51" borderId="161" xfId="0" applyFont="1" applyFill="1" applyBorder="1" applyAlignment="1">
      <alignment horizontal="center" vertical="center" shrinkToFit="1"/>
    </xf>
    <xf numFmtId="0" fontId="21" fillId="51" borderId="221" xfId="0" applyFont="1" applyFill="1" applyBorder="1" applyAlignment="1">
      <alignment horizontal="center" vertical="center" shrinkToFit="1"/>
    </xf>
    <xf numFmtId="49" fontId="271" fillId="51" borderId="336" xfId="0" applyNumberFormat="1" applyFont="1" applyFill="1" applyBorder="1" applyAlignment="1">
      <alignment horizontal="center" vertical="center" shrinkToFit="1"/>
    </xf>
    <xf numFmtId="49" fontId="271" fillId="51" borderId="101" xfId="0" applyNumberFormat="1" applyFont="1" applyFill="1" applyBorder="1" applyAlignment="1">
      <alignment horizontal="center" vertical="center" shrinkToFit="1"/>
    </xf>
    <xf numFmtId="49" fontId="271" fillId="51" borderId="224" xfId="0" applyNumberFormat="1" applyFont="1" applyFill="1" applyBorder="1" applyAlignment="1">
      <alignment horizontal="center" vertical="center" shrinkToFit="1"/>
    </xf>
    <xf numFmtId="0" fontId="271" fillId="51" borderId="332" xfId="0" applyFont="1" applyFill="1" applyBorder="1" applyAlignment="1">
      <alignment horizontal="center" vertical="center" shrinkToFit="1"/>
    </xf>
    <xf numFmtId="0" fontId="271" fillId="51" borderId="161" xfId="0" applyFont="1" applyFill="1" applyBorder="1" applyAlignment="1">
      <alignment horizontal="center" vertical="center" shrinkToFit="1"/>
    </xf>
    <xf numFmtId="0" fontId="271" fillId="51" borderId="221" xfId="0" applyFont="1" applyFill="1" applyBorder="1" applyAlignment="1">
      <alignment horizontal="center" vertical="center" shrinkToFit="1"/>
    </xf>
    <xf numFmtId="177" fontId="267" fillId="0" borderId="367" xfId="0" applyNumberFormat="1" applyFont="1" applyFill="1" applyBorder="1" applyAlignment="1">
      <alignment horizontal="center" vertical="center" wrapText="1"/>
    </xf>
    <xf numFmtId="177" fontId="267" fillId="0" borderId="101" xfId="0" applyNumberFormat="1" applyFont="1" applyFill="1" applyBorder="1" applyAlignment="1">
      <alignment horizontal="center" vertical="center" wrapText="1"/>
    </xf>
    <xf numFmtId="177" fontId="267" fillId="0" borderId="103" xfId="0" applyNumberFormat="1" applyFont="1" applyFill="1" applyBorder="1" applyAlignment="1">
      <alignment horizontal="center" vertical="center" wrapText="1"/>
    </xf>
    <xf numFmtId="177" fontId="185" fillId="51" borderId="316" xfId="0" applyNumberFormat="1" applyFont="1" applyFill="1" applyBorder="1" applyAlignment="1">
      <alignment horizontal="center" vertical="center"/>
    </xf>
    <xf numFmtId="177" fontId="185" fillId="51" borderId="56" xfId="0" applyNumberFormat="1" applyFont="1" applyFill="1" applyBorder="1" applyAlignment="1">
      <alignment horizontal="center" vertical="center"/>
    </xf>
    <xf numFmtId="177" fontId="185" fillId="51" borderId="311" xfId="0" applyNumberFormat="1" applyFont="1" applyFill="1" applyBorder="1" applyAlignment="1">
      <alignment horizontal="center" vertical="center"/>
    </xf>
    <xf numFmtId="49" fontId="248" fillId="51" borderId="336" xfId="0" applyNumberFormat="1" applyFont="1" applyFill="1" applyBorder="1" applyAlignment="1">
      <alignment horizontal="center" vertical="center" shrinkToFit="1"/>
    </xf>
    <xf numFmtId="49" fontId="248" fillId="51" borderId="101" xfId="0" applyNumberFormat="1" applyFont="1" applyFill="1" applyBorder="1" applyAlignment="1">
      <alignment horizontal="center" vertical="center" shrinkToFit="1"/>
    </xf>
    <xf numFmtId="49" fontId="248" fillId="51" borderId="224" xfId="0" applyNumberFormat="1" applyFont="1" applyFill="1" applyBorder="1" applyAlignment="1">
      <alignment horizontal="center" vertical="center" shrinkToFit="1"/>
    </xf>
    <xf numFmtId="177" fontId="185" fillId="51" borderId="336" xfId="0" quotePrefix="1" applyNumberFormat="1" applyFont="1" applyFill="1" applyBorder="1" applyAlignment="1">
      <alignment horizontal="center" vertical="center" wrapText="1"/>
    </xf>
    <xf numFmtId="177" fontId="185" fillId="51" borderId="101" xfId="0" quotePrefix="1" applyNumberFormat="1" applyFont="1" applyFill="1" applyBorder="1" applyAlignment="1">
      <alignment horizontal="center" vertical="center" wrapText="1"/>
    </xf>
    <xf numFmtId="177" fontId="185" fillId="51" borderId="224" xfId="0" quotePrefix="1" applyNumberFormat="1" applyFont="1" applyFill="1" applyBorder="1" applyAlignment="1">
      <alignment horizontal="center" vertical="center" wrapText="1"/>
    </xf>
    <xf numFmtId="177" fontId="130" fillId="0" borderId="365" xfId="0" applyNumberFormat="1" applyFont="1" applyFill="1" applyBorder="1" applyAlignment="1">
      <alignment horizontal="center" vertical="center"/>
    </xf>
    <xf numFmtId="177" fontId="130" fillId="0" borderId="56" xfId="0" applyNumberFormat="1" applyFont="1" applyFill="1" applyBorder="1" applyAlignment="1">
      <alignment horizontal="center" vertical="center"/>
    </xf>
    <xf numFmtId="177" fontId="130" fillId="0" borderId="295" xfId="0" applyNumberFormat="1" applyFont="1" applyFill="1" applyBorder="1" applyAlignment="1">
      <alignment horizontal="center" vertical="center"/>
    </xf>
    <xf numFmtId="49" fontId="20" fillId="0" borderId="367" xfId="0" quotePrefix="1" applyNumberFormat="1" applyFont="1" applyFill="1" applyBorder="1" applyAlignment="1">
      <alignment horizontal="center" vertical="center" shrinkToFit="1"/>
    </xf>
    <xf numFmtId="49" fontId="20" fillId="0" borderId="101" xfId="0" quotePrefix="1" applyNumberFormat="1" applyFont="1" applyFill="1" applyBorder="1" applyAlignment="1">
      <alignment horizontal="center" vertical="center" shrinkToFit="1"/>
    </xf>
    <xf numFmtId="49" fontId="20" fillId="0" borderId="103" xfId="0" quotePrefix="1" applyNumberFormat="1" applyFont="1" applyFill="1" applyBorder="1" applyAlignment="1">
      <alignment horizontal="center" vertical="center" shrinkToFit="1"/>
    </xf>
    <xf numFmtId="49" fontId="266" fillId="0" borderId="367" xfId="0" quotePrefix="1" applyNumberFormat="1" applyFont="1" applyFill="1" applyBorder="1" applyAlignment="1">
      <alignment horizontal="center" vertical="center" shrinkToFit="1"/>
    </xf>
    <xf numFmtId="49" fontId="266" fillId="0" borderId="101" xfId="0" quotePrefix="1" applyNumberFormat="1" applyFont="1" applyFill="1" applyBorder="1" applyAlignment="1">
      <alignment horizontal="center" vertical="center" shrinkToFit="1"/>
    </xf>
    <xf numFmtId="49" fontId="266" fillId="0" borderId="103" xfId="0" quotePrefix="1" applyNumberFormat="1" applyFont="1" applyFill="1" applyBorder="1" applyAlignment="1">
      <alignment horizontal="center" vertical="center" shrinkToFit="1"/>
    </xf>
    <xf numFmtId="177" fontId="185" fillId="51" borderId="336" xfId="0" applyNumberFormat="1" applyFont="1" applyFill="1" applyBorder="1" applyAlignment="1">
      <alignment horizontal="center" vertical="center"/>
    </xf>
    <xf numFmtId="177" fontId="185" fillId="51" borderId="101" xfId="0" applyNumberFormat="1" applyFont="1" applyFill="1" applyBorder="1" applyAlignment="1">
      <alignment horizontal="center" vertical="center"/>
    </xf>
    <xf numFmtId="177" fontId="185" fillId="51" borderId="224" xfId="0" applyNumberFormat="1" applyFont="1" applyFill="1" applyBorder="1" applyAlignment="1">
      <alignment horizontal="center" vertical="center"/>
    </xf>
    <xf numFmtId="177" fontId="24" fillId="0" borderId="366" xfId="0" applyNumberFormat="1" applyFont="1" applyFill="1" applyBorder="1" applyAlignment="1">
      <alignment horizontal="center" vertical="center"/>
    </xf>
    <xf numFmtId="177" fontId="24" fillId="0" borderId="367" xfId="0" applyNumberFormat="1" applyFont="1" applyFill="1" applyBorder="1" applyAlignment="1">
      <alignment horizontal="center" vertical="center"/>
    </xf>
    <xf numFmtId="177" fontId="130" fillId="0" borderId="367" xfId="0" applyNumberFormat="1" applyFont="1" applyFill="1" applyBorder="1" applyAlignment="1">
      <alignment horizontal="center" vertical="center"/>
    </xf>
    <xf numFmtId="177" fontId="130" fillId="0" borderId="101" xfId="0" applyNumberFormat="1" applyFont="1" applyFill="1" applyBorder="1" applyAlignment="1">
      <alignment horizontal="center" vertical="center"/>
    </xf>
    <xf numFmtId="177" fontId="130" fillId="0" borderId="103" xfId="0" applyNumberFormat="1" applyFont="1" applyFill="1" applyBorder="1" applyAlignment="1">
      <alignment horizontal="center" vertical="center"/>
    </xf>
    <xf numFmtId="177" fontId="24" fillId="0" borderId="162" xfId="0" applyNumberFormat="1" applyFont="1" applyFill="1" applyBorder="1" applyAlignment="1">
      <alignment horizontal="center" vertical="center"/>
    </xf>
    <xf numFmtId="177" fontId="267" fillId="0" borderId="364" xfId="0" quotePrefix="1" applyNumberFormat="1" applyFont="1" applyFill="1" applyBorder="1" applyAlignment="1">
      <alignment horizontal="center" vertical="center" wrapText="1"/>
    </xf>
    <xf numFmtId="177" fontId="267" fillId="0" borderId="161" xfId="0" quotePrefix="1" applyNumberFormat="1" applyFont="1" applyFill="1" applyBorder="1" applyAlignment="1">
      <alignment horizontal="center" vertical="center" wrapText="1"/>
    </xf>
    <xf numFmtId="177" fontId="267" fillId="0" borderId="294" xfId="0" quotePrefix="1" applyNumberFormat="1" applyFont="1" applyFill="1" applyBorder="1" applyAlignment="1">
      <alignment horizontal="center" vertical="center" wrapText="1"/>
    </xf>
    <xf numFmtId="177" fontId="267" fillId="0" borderId="366" xfId="0" quotePrefix="1" applyNumberFormat="1" applyFont="1" applyFill="1" applyBorder="1" applyAlignment="1">
      <alignment horizontal="center" vertical="center" wrapText="1"/>
    </xf>
    <xf numFmtId="177" fontId="267" fillId="0" borderId="100" xfId="0" quotePrefix="1" applyNumberFormat="1" applyFont="1" applyFill="1" applyBorder="1" applyAlignment="1">
      <alignment horizontal="center" vertical="center" wrapText="1"/>
    </xf>
    <xf numFmtId="177" fontId="267" fillId="0" borderId="24" xfId="0" quotePrefix="1" applyNumberFormat="1" applyFont="1" applyFill="1" applyBorder="1" applyAlignment="1">
      <alignment horizontal="center" vertical="center" wrapText="1"/>
    </xf>
    <xf numFmtId="49" fontId="182" fillId="51" borderId="538" xfId="0" applyNumberFormat="1" applyFont="1" applyFill="1" applyBorder="1" applyAlignment="1">
      <alignment horizontal="center" vertical="center" wrapText="1"/>
    </xf>
    <xf numFmtId="49" fontId="182" fillId="51" borderId="113" xfId="0" applyNumberFormat="1" applyFont="1" applyFill="1" applyBorder="1" applyAlignment="1">
      <alignment horizontal="center" vertical="center" wrapText="1"/>
    </xf>
    <xf numFmtId="49" fontId="182" fillId="51" borderId="77" xfId="0" applyNumberFormat="1" applyFont="1" applyFill="1" applyBorder="1" applyAlignment="1">
      <alignment horizontal="center" vertical="center" wrapText="1"/>
    </xf>
    <xf numFmtId="0" fontId="20" fillId="24" borderId="490" xfId="0" applyFont="1" applyFill="1" applyBorder="1" applyAlignment="1">
      <alignment horizontal="center"/>
    </xf>
    <xf numFmtId="0" fontId="20" fillId="24" borderId="491" xfId="0" applyFont="1" applyFill="1" applyBorder="1" applyAlignment="1">
      <alignment horizontal="center"/>
    </xf>
    <xf numFmtId="0" fontId="20" fillId="24" borderId="536" xfId="0" applyFont="1" applyFill="1" applyBorder="1" applyAlignment="1">
      <alignment horizontal="center"/>
    </xf>
    <xf numFmtId="0" fontId="20" fillId="24" borderId="537" xfId="0" applyFont="1" applyFill="1" applyBorder="1" applyAlignment="1">
      <alignment horizontal="center"/>
    </xf>
    <xf numFmtId="0" fontId="20" fillId="24" borderId="440" xfId="0" applyFont="1" applyFill="1" applyBorder="1" applyAlignment="1">
      <alignment horizontal="center" vertical="center"/>
    </xf>
    <xf numFmtId="0" fontId="20" fillId="24" borderId="221" xfId="0" applyFont="1" applyFill="1" applyBorder="1" applyAlignment="1">
      <alignment horizontal="center" vertical="center"/>
    </xf>
    <xf numFmtId="0" fontId="32" fillId="0" borderId="316" xfId="0" applyFont="1" applyBorder="1" applyAlignment="1">
      <alignment horizontal="center" vertical="center" wrapText="1"/>
    </xf>
    <xf numFmtId="0" fontId="32" fillId="0" borderId="295" xfId="0" applyFont="1" applyBorder="1" applyAlignment="1">
      <alignment horizontal="center" vertical="center" wrapText="1"/>
    </xf>
    <xf numFmtId="0" fontId="32" fillId="0" borderId="316" xfId="0" applyFont="1" applyBorder="1" applyAlignment="1">
      <alignment horizontal="center" vertical="center"/>
    </xf>
    <xf numFmtId="0" fontId="32" fillId="0" borderId="295" xfId="0" applyFont="1" applyBorder="1" applyAlignment="1">
      <alignment horizontal="center" vertical="center"/>
    </xf>
    <xf numFmtId="177" fontId="24" fillId="49" borderId="538" xfId="0" applyNumberFormat="1" applyFont="1" applyFill="1" applyBorder="1" applyAlignment="1">
      <alignment horizontal="center" vertical="center" wrapText="1"/>
    </xf>
    <xf numFmtId="177" fontId="24" fillId="49" borderId="113" xfId="0" applyNumberFormat="1" applyFont="1" applyFill="1" applyBorder="1" applyAlignment="1">
      <alignment horizontal="center" vertical="center" wrapText="1"/>
    </xf>
    <xf numFmtId="177" fontId="24" fillId="49" borderId="77" xfId="0" applyNumberFormat="1" applyFont="1" applyFill="1" applyBorder="1" applyAlignment="1">
      <alignment horizontal="center" vertical="center" wrapText="1"/>
    </xf>
    <xf numFmtId="177" fontId="24" fillId="49" borderId="540" xfId="0" applyNumberFormat="1" applyFont="1" applyFill="1" applyBorder="1" applyAlignment="1">
      <alignment horizontal="center" vertical="center" wrapText="1"/>
    </xf>
    <xf numFmtId="177" fontId="24" fillId="49" borderId="100" xfId="0" applyNumberFormat="1" applyFont="1" applyFill="1" applyBorder="1" applyAlignment="1">
      <alignment horizontal="center" vertical="center" wrapText="1"/>
    </xf>
    <xf numFmtId="177" fontId="24" fillId="49" borderId="24" xfId="0" applyNumberFormat="1" applyFont="1" applyFill="1" applyBorder="1" applyAlignment="1">
      <alignment horizontal="center" vertical="center" wrapText="1"/>
    </xf>
    <xf numFmtId="177" fontId="181" fillId="49" borderId="539" xfId="0" applyNumberFormat="1" applyFont="1" applyFill="1" applyBorder="1" applyAlignment="1">
      <alignment horizontal="center" vertical="center" wrapText="1"/>
    </xf>
    <xf numFmtId="177" fontId="181" fillId="49" borderId="112" xfId="0" applyNumberFormat="1" applyFont="1" applyFill="1" applyBorder="1" applyAlignment="1">
      <alignment horizontal="center" vertical="center" wrapText="1"/>
    </xf>
    <xf numFmtId="177" fontId="181" fillId="49" borderId="28" xfId="0" applyNumberFormat="1" applyFont="1" applyFill="1" applyBorder="1" applyAlignment="1">
      <alignment horizontal="center" vertical="center" wrapText="1"/>
    </xf>
    <xf numFmtId="177" fontId="181" fillId="49" borderId="540" xfId="0" applyNumberFormat="1" applyFont="1" applyFill="1" applyBorder="1" applyAlignment="1">
      <alignment horizontal="center" vertical="center" wrapText="1"/>
    </xf>
    <xf numFmtId="177" fontId="181" fillId="49" borderId="100" xfId="0" applyNumberFormat="1" applyFont="1" applyFill="1" applyBorder="1" applyAlignment="1">
      <alignment horizontal="center" vertical="center" wrapText="1"/>
    </xf>
    <xf numFmtId="177" fontId="181" fillId="49" borderId="24" xfId="0" applyNumberFormat="1" applyFont="1" applyFill="1" applyBorder="1" applyAlignment="1">
      <alignment horizontal="center" vertical="center" wrapText="1"/>
    </xf>
    <xf numFmtId="49" fontId="181" fillId="49" borderId="538" xfId="0" applyNumberFormat="1" applyFont="1" applyFill="1" applyBorder="1" applyAlignment="1">
      <alignment horizontal="center" vertical="center" wrapText="1"/>
    </xf>
    <xf numFmtId="49" fontId="181" fillId="49" borderId="113" xfId="0" applyNumberFormat="1" applyFont="1" applyFill="1" applyBorder="1" applyAlignment="1">
      <alignment horizontal="center" vertical="center" wrapText="1"/>
    </xf>
    <xf numFmtId="49" fontId="181" fillId="49" borderId="77" xfId="0" applyNumberFormat="1" applyFont="1" applyFill="1" applyBorder="1" applyAlignment="1">
      <alignment horizontal="center" vertical="center" wrapText="1"/>
    </xf>
    <xf numFmtId="177" fontId="24" fillId="49" borderId="539" xfId="0" quotePrefix="1" applyNumberFormat="1" applyFont="1" applyFill="1" applyBorder="1" applyAlignment="1">
      <alignment horizontal="center" vertical="center" wrapText="1"/>
    </xf>
    <xf numFmtId="177" fontId="24" fillId="49" borderId="112" xfId="0" quotePrefix="1" applyNumberFormat="1" applyFont="1" applyFill="1" applyBorder="1" applyAlignment="1">
      <alignment horizontal="center" vertical="center" wrapText="1"/>
    </xf>
    <xf numFmtId="177" fontId="24" fillId="49" borderId="28" xfId="0" quotePrefix="1" applyNumberFormat="1" applyFont="1" applyFill="1" applyBorder="1" applyAlignment="1">
      <alignment horizontal="center" vertical="center" wrapText="1"/>
    </xf>
    <xf numFmtId="177" fontId="24" fillId="49" borderId="540" xfId="0" quotePrefix="1" applyNumberFormat="1" applyFont="1" applyFill="1" applyBorder="1" applyAlignment="1">
      <alignment horizontal="center" vertical="center" wrapText="1"/>
    </xf>
    <xf numFmtId="177" fontId="24" fillId="49" borderId="100" xfId="0" quotePrefix="1" applyNumberFormat="1" applyFont="1" applyFill="1" applyBorder="1" applyAlignment="1">
      <alignment horizontal="center" vertical="center" wrapText="1"/>
    </xf>
    <xf numFmtId="177" fontId="24" fillId="49" borderId="24" xfId="0" quotePrefix="1" applyNumberFormat="1" applyFont="1" applyFill="1" applyBorder="1" applyAlignment="1">
      <alignment horizontal="center" vertical="center" wrapText="1"/>
    </xf>
    <xf numFmtId="177" fontId="181" fillId="49" borderId="69" xfId="0" applyNumberFormat="1" applyFont="1" applyFill="1" applyBorder="1" applyAlignment="1">
      <alignment horizontal="center" vertical="center" wrapText="1"/>
    </xf>
    <xf numFmtId="177" fontId="181" fillId="49" borderId="412" xfId="0" applyNumberFormat="1" applyFont="1" applyFill="1" applyBorder="1" applyAlignment="1">
      <alignment horizontal="center" vertical="center" wrapText="1"/>
    </xf>
    <xf numFmtId="177" fontId="181" fillId="49" borderId="384" xfId="0" applyNumberFormat="1" applyFont="1" applyFill="1" applyBorder="1" applyAlignment="1">
      <alignment horizontal="center" vertical="center" wrapText="1"/>
    </xf>
    <xf numFmtId="177" fontId="181" fillId="49" borderId="120" xfId="0" applyNumberFormat="1" applyFont="1" applyFill="1" applyBorder="1" applyAlignment="1">
      <alignment horizontal="center" vertical="center" wrapText="1"/>
    </xf>
    <xf numFmtId="177" fontId="181" fillId="49" borderId="0" xfId="0" applyNumberFormat="1" applyFont="1" applyFill="1" applyBorder="1" applyAlignment="1">
      <alignment horizontal="center" vertical="center" wrapText="1"/>
    </xf>
    <xf numFmtId="177" fontId="181" fillId="49" borderId="171" xfId="0" applyNumberFormat="1" applyFont="1" applyFill="1" applyBorder="1" applyAlignment="1">
      <alignment horizontal="center" vertical="center" wrapText="1"/>
    </xf>
    <xf numFmtId="177" fontId="181" fillId="49" borderId="402" xfId="0" applyNumberFormat="1" applyFont="1" applyFill="1" applyBorder="1" applyAlignment="1">
      <alignment horizontal="center" vertical="center" wrapText="1"/>
    </xf>
    <xf numFmtId="177" fontId="181" fillId="49" borderId="489" xfId="0" applyNumberFormat="1" applyFont="1" applyFill="1" applyBorder="1" applyAlignment="1">
      <alignment horizontal="center" vertical="center" wrapText="1"/>
    </xf>
    <xf numFmtId="177" fontId="181" fillId="49" borderId="491" xfId="0" applyNumberFormat="1" applyFont="1" applyFill="1" applyBorder="1" applyAlignment="1">
      <alignment horizontal="center" vertical="center" wrapText="1"/>
    </xf>
    <xf numFmtId="177" fontId="24" fillId="0" borderId="426" xfId="0" applyNumberFormat="1" applyFont="1" applyFill="1" applyBorder="1" applyAlignment="1">
      <alignment horizontal="center" vertical="center"/>
    </xf>
    <xf numFmtId="177" fontId="24" fillId="0" borderId="138" xfId="0" applyNumberFormat="1" applyFont="1" applyFill="1" applyBorder="1" applyAlignment="1">
      <alignment horizontal="center" vertical="center"/>
    </xf>
    <xf numFmtId="177" fontId="24" fillId="49" borderId="426" xfId="0" applyNumberFormat="1" applyFont="1" applyFill="1" applyBorder="1" applyAlignment="1">
      <alignment horizontal="center" vertical="center"/>
    </xf>
    <xf numFmtId="177" fontId="24" fillId="49" borderId="172" xfId="0" applyNumberFormat="1" applyFont="1" applyFill="1" applyBorder="1" applyAlignment="1">
      <alignment horizontal="center" vertical="center"/>
    </xf>
    <xf numFmtId="177" fontId="24" fillId="49" borderId="138" xfId="0" applyNumberFormat="1" applyFont="1" applyFill="1" applyBorder="1" applyAlignment="1">
      <alignment horizontal="center" vertical="center"/>
    </xf>
    <xf numFmtId="177" fontId="143" fillId="0" borderId="538" xfId="0" applyNumberFormat="1" applyFont="1" applyFill="1" applyBorder="1" applyAlignment="1">
      <alignment horizontal="center" vertical="center" wrapText="1"/>
    </xf>
    <xf numFmtId="177" fontId="143" fillId="0" borderId="113" xfId="0" applyNumberFormat="1" applyFont="1" applyFill="1" applyBorder="1" applyAlignment="1">
      <alignment horizontal="center" vertical="center" wrapText="1"/>
    </xf>
    <xf numFmtId="177" fontId="143" fillId="0" borderId="77" xfId="0" applyNumberFormat="1" applyFont="1" applyFill="1" applyBorder="1" applyAlignment="1">
      <alignment horizontal="center" vertical="center" wrapText="1"/>
    </xf>
    <xf numFmtId="49" fontId="24" fillId="0" borderId="538" xfId="0" applyNumberFormat="1" applyFont="1" applyFill="1" applyBorder="1" applyAlignment="1">
      <alignment horizontal="center" vertical="center" wrapText="1"/>
    </xf>
    <xf numFmtId="49" fontId="24" fillId="0" borderId="113" xfId="0" applyNumberFormat="1" applyFont="1" applyFill="1" applyBorder="1" applyAlignment="1">
      <alignment horizontal="center" vertical="center" wrapText="1"/>
    </xf>
    <xf numFmtId="49" fontId="24" fillId="0" borderId="77" xfId="0" applyNumberFormat="1" applyFont="1" applyFill="1" applyBorder="1" applyAlignment="1">
      <alignment horizontal="center" vertical="center" wrapText="1"/>
    </xf>
    <xf numFmtId="177" fontId="24" fillId="0" borderId="539" xfId="0" quotePrefix="1" applyNumberFormat="1" applyFont="1" applyFill="1" applyBorder="1" applyAlignment="1">
      <alignment horizontal="center" vertical="center" wrapText="1"/>
    </xf>
    <xf numFmtId="177" fontId="24" fillId="0" borderId="112" xfId="0" quotePrefix="1" applyNumberFormat="1" applyFont="1" applyFill="1" applyBorder="1" applyAlignment="1">
      <alignment horizontal="center" vertical="center" wrapText="1"/>
    </xf>
    <xf numFmtId="177" fontId="24" fillId="0" borderId="28" xfId="0" quotePrefix="1" applyNumberFormat="1" applyFont="1" applyFill="1" applyBorder="1" applyAlignment="1">
      <alignment horizontal="center" vertical="center" wrapText="1"/>
    </xf>
    <xf numFmtId="177" fontId="24" fillId="0" borderId="540" xfId="0" quotePrefix="1" applyNumberFormat="1" applyFont="1" applyFill="1" applyBorder="1" applyAlignment="1">
      <alignment horizontal="center" vertical="center" wrapText="1"/>
    </xf>
    <xf numFmtId="177" fontId="24" fillId="0" borderId="100" xfId="0" quotePrefix="1" applyNumberFormat="1" applyFont="1" applyFill="1" applyBorder="1" applyAlignment="1">
      <alignment horizontal="center" vertical="center" wrapText="1"/>
    </xf>
    <xf numFmtId="177" fontId="24" fillId="0" borderId="24" xfId="0" quotePrefix="1" applyNumberFormat="1" applyFont="1" applyFill="1" applyBorder="1" applyAlignment="1">
      <alignment horizontal="center" vertical="center" wrapText="1"/>
    </xf>
    <xf numFmtId="177" fontId="24" fillId="51" borderId="540" xfId="0" applyNumberFormat="1" applyFont="1" applyFill="1" applyBorder="1" applyAlignment="1">
      <alignment horizontal="center" vertical="center"/>
    </xf>
    <xf numFmtId="177" fontId="24" fillId="51" borderId="100" xfId="0" applyNumberFormat="1" applyFont="1" applyFill="1" applyBorder="1" applyAlignment="1">
      <alignment horizontal="center" vertical="center"/>
    </xf>
    <xf numFmtId="177" fontId="24" fillId="51" borderId="24" xfId="0" applyNumberFormat="1" applyFont="1" applyFill="1" applyBorder="1" applyAlignment="1">
      <alignment horizontal="center" vertical="center"/>
    </xf>
    <xf numFmtId="0" fontId="20" fillId="24" borderId="444" xfId="0" applyFont="1" applyFill="1" applyBorder="1" applyAlignment="1">
      <alignment horizontal="center" vertical="center" shrinkToFit="1"/>
    </xf>
    <xf numFmtId="0" fontId="20" fillId="24" borderId="224" xfId="0" applyFont="1" applyFill="1" applyBorder="1" applyAlignment="1">
      <alignment horizontal="center" vertical="center" shrinkToFit="1"/>
    </xf>
    <xf numFmtId="0" fontId="20" fillId="24" borderId="448" xfId="0" applyFont="1" applyFill="1" applyBorder="1" applyAlignment="1">
      <alignment horizontal="center" vertical="center" shrinkToFit="1"/>
    </xf>
    <xf numFmtId="0" fontId="20" fillId="24" borderId="222" xfId="0" applyFont="1" applyFill="1" applyBorder="1" applyAlignment="1">
      <alignment horizontal="center" vertical="center" shrinkToFit="1"/>
    </xf>
    <xf numFmtId="0" fontId="20" fillId="24" borderId="442" xfId="0" applyFont="1" applyFill="1" applyBorder="1" applyAlignment="1">
      <alignment horizontal="center" vertical="center" shrinkToFit="1"/>
    </xf>
    <xf numFmtId="0" fontId="20" fillId="24" borderId="450" xfId="0" applyFont="1" applyFill="1" applyBorder="1" applyAlignment="1">
      <alignment horizontal="center" vertical="center" shrinkToFit="1"/>
    </xf>
    <xf numFmtId="0" fontId="20" fillId="24" borderId="223" xfId="0" applyFont="1" applyFill="1" applyBorder="1" applyAlignment="1">
      <alignment horizontal="center" vertical="center" shrinkToFit="1"/>
    </xf>
    <xf numFmtId="177" fontId="24" fillId="49" borderId="540" xfId="0" applyNumberFormat="1" applyFont="1" applyFill="1" applyBorder="1" applyAlignment="1">
      <alignment horizontal="center" vertical="center"/>
    </xf>
    <xf numFmtId="177" fontId="24" fillId="49" borderId="100" xfId="0" applyNumberFormat="1" applyFont="1" applyFill="1" applyBorder="1" applyAlignment="1">
      <alignment horizontal="center" vertical="center"/>
    </xf>
    <xf numFmtId="177" fontId="24" fillId="49" borderId="24" xfId="0" applyNumberFormat="1" applyFont="1" applyFill="1" applyBorder="1" applyAlignment="1">
      <alignment horizontal="center" vertical="center"/>
    </xf>
    <xf numFmtId="177" fontId="24" fillId="49" borderId="541" xfId="0" applyNumberFormat="1" applyFont="1" applyFill="1" applyBorder="1" applyAlignment="1">
      <alignment horizontal="center" vertical="center"/>
    </xf>
    <xf numFmtId="177" fontId="24" fillId="49" borderId="101" xfId="0" applyNumberFormat="1" applyFont="1" applyFill="1" applyBorder="1" applyAlignment="1">
      <alignment horizontal="center" vertical="center"/>
    </xf>
    <xf numFmtId="177" fontId="24" fillId="49" borderId="103" xfId="0" applyNumberFormat="1" applyFont="1" applyFill="1" applyBorder="1" applyAlignment="1">
      <alignment horizontal="center" vertical="center"/>
    </xf>
    <xf numFmtId="177" fontId="24" fillId="51" borderId="541" xfId="0" applyNumberFormat="1" applyFont="1" applyFill="1" applyBorder="1" applyAlignment="1">
      <alignment horizontal="center" vertical="center"/>
    </xf>
    <xf numFmtId="177" fontId="24" fillId="51" borderId="101" xfId="0" applyNumberFormat="1" applyFont="1" applyFill="1" applyBorder="1" applyAlignment="1">
      <alignment horizontal="center" vertical="center"/>
    </xf>
    <xf numFmtId="177" fontId="24" fillId="51" borderId="103" xfId="0" applyNumberFormat="1" applyFont="1" applyFill="1" applyBorder="1" applyAlignment="1">
      <alignment horizontal="center" vertical="center"/>
    </xf>
    <xf numFmtId="177" fontId="24" fillId="51" borderId="539" xfId="0" applyNumberFormat="1" applyFont="1" applyFill="1" applyBorder="1" applyAlignment="1">
      <alignment horizontal="center" vertical="center" wrapText="1"/>
    </xf>
    <xf numFmtId="177" fontId="24" fillId="51" borderId="112" xfId="0" applyNumberFormat="1" applyFont="1" applyFill="1" applyBorder="1" applyAlignment="1">
      <alignment horizontal="center" vertical="center" wrapText="1"/>
    </xf>
    <xf numFmtId="177" fontId="24" fillId="51" borderId="28" xfId="0" applyNumberFormat="1" applyFont="1" applyFill="1" applyBorder="1" applyAlignment="1">
      <alignment horizontal="center" vertical="center" wrapText="1"/>
    </xf>
    <xf numFmtId="177" fontId="24" fillId="51" borderId="540" xfId="0" applyNumberFormat="1" applyFont="1" applyFill="1" applyBorder="1" applyAlignment="1">
      <alignment horizontal="center" vertical="center" wrapText="1"/>
    </xf>
    <xf numFmtId="177" fontId="24" fillId="51" borderId="24" xfId="0" applyNumberFormat="1" applyFont="1" applyFill="1" applyBorder="1" applyAlignment="1">
      <alignment horizontal="center" vertical="center" wrapText="1"/>
    </xf>
    <xf numFmtId="177" fontId="24" fillId="51" borderId="538" xfId="0" quotePrefix="1" applyNumberFormat="1" applyFont="1" applyFill="1" applyBorder="1" applyAlignment="1">
      <alignment horizontal="center" vertical="center" wrapText="1"/>
    </xf>
    <xf numFmtId="177" fontId="24" fillId="51" borderId="113" xfId="0" quotePrefix="1" applyNumberFormat="1" applyFont="1" applyFill="1" applyBorder="1" applyAlignment="1">
      <alignment horizontal="center" vertical="center" wrapText="1"/>
    </xf>
    <xf numFmtId="177" fontId="24" fillId="51" borderId="77" xfId="0" quotePrefix="1" applyNumberFormat="1" applyFont="1" applyFill="1" applyBorder="1" applyAlignment="1">
      <alignment horizontal="center" vertical="center" wrapText="1"/>
    </xf>
    <xf numFmtId="177" fontId="24" fillId="51" borderId="69" xfId="0" applyNumberFormat="1" applyFont="1" applyFill="1" applyBorder="1" applyAlignment="1">
      <alignment horizontal="center" vertical="center"/>
    </xf>
    <xf numFmtId="177" fontId="24" fillId="51" borderId="412" xfId="0" applyNumberFormat="1" applyFont="1" applyFill="1" applyBorder="1" applyAlignment="1">
      <alignment horizontal="center" vertical="center"/>
    </xf>
    <xf numFmtId="177" fontId="24" fillId="51" borderId="384" xfId="0" applyNumberFormat="1" applyFont="1" applyFill="1" applyBorder="1" applyAlignment="1">
      <alignment horizontal="center" vertical="center"/>
    </xf>
    <xf numFmtId="177" fontId="24" fillId="51" borderId="201" xfId="0" applyNumberFormat="1" applyFont="1" applyFill="1" applyBorder="1" applyAlignment="1">
      <alignment horizontal="center" vertical="center"/>
    </xf>
    <xf numFmtId="177" fontId="24" fillId="51" borderId="202" xfId="0" applyNumberFormat="1" applyFont="1" applyFill="1" applyBorder="1" applyAlignment="1">
      <alignment horizontal="center" vertical="center"/>
    </xf>
    <xf numFmtId="177" fontId="24" fillId="51" borderId="203" xfId="0" applyNumberFormat="1" applyFont="1" applyFill="1" applyBorder="1" applyAlignment="1">
      <alignment horizontal="center" vertical="center"/>
    </xf>
    <xf numFmtId="177" fontId="24" fillId="51" borderId="426" xfId="0" applyNumberFormat="1" applyFont="1" applyFill="1" applyBorder="1" applyAlignment="1">
      <alignment horizontal="center" vertical="center"/>
    </xf>
    <xf numFmtId="177" fontId="24" fillId="51" borderId="172" xfId="0" applyNumberFormat="1" applyFont="1" applyFill="1" applyBorder="1" applyAlignment="1">
      <alignment horizontal="center" vertical="center"/>
    </xf>
    <xf numFmtId="177" fontId="24" fillId="51" borderId="138" xfId="0" applyNumberFormat="1" applyFont="1" applyFill="1" applyBorder="1" applyAlignment="1">
      <alignment horizontal="center" vertical="center"/>
    </xf>
    <xf numFmtId="177" fontId="24" fillId="49" borderId="539" xfId="0" applyNumberFormat="1" applyFont="1" applyFill="1" applyBorder="1" applyAlignment="1">
      <alignment horizontal="center" vertical="center"/>
    </xf>
    <xf numFmtId="177" fontId="24" fillId="49" borderId="112" xfId="0" applyNumberFormat="1" applyFont="1" applyFill="1" applyBorder="1" applyAlignment="1">
      <alignment horizontal="center" vertical="center"/>
    </xf>
    <xf numFmtId="177" fontId="24" fillId="49" borderId="28" xfId="0" applyNumberFormat="1" applyFont="1" applyFill="1" applyBorder="1" applyAlignment="1">
      <alignment horizontal="center" vertical="center"/>
    </xf>
    <xf numFmtId="177" fontId="24" fillId="0" borderId="69" xfId="0" applyNumberFormat="1" applyFont="1" applyFill="1" applyBorder="1" applyAlignment="1">
      <alignment horizontal="center" vertical="center" wrapText="1"/>
    </xf>
    <xf numFmtId="177" fontId="24" fillId="0" borderId="412" xfId="0" applyNumberFormat="1" applyFont="1" applyFill="1" applyBorder="1" applyAlignment="1">
      <alignment horizontal="center" vertical="center" wrapText="1"/>
    </xf>
    <xf numFmtId="177" fontId="24" fillId="0" borderId="384" xfId="0" applyNumberFormat="1" applyFont="1" applyFill="1" applyBorder="1" applyAlignment="1">
      <alignment horizontal="center" vertical="center" wrapText="1"/>
    </xf>
    <xf numFmtId="177" fontId="24" fillId="0" borderId="120" xfId="0" applyNumberFormat="1" applyFont="1" applyFill="1" applyBorder="1" applyAlignment="1">
      <alignment horizontal="center" vertical="center" wrapText="1"/>
    </xf>
    <xf numFmtId="177" fontId="24" fillId="0" borderId="0" xfId="0" applyNumberFormat="1" applyFont="1" applyFill="1" applyBorder="1" applyAlignment="1">
      <alignment horizontal="center" vertical="center" wrapText="1"/>
    </xf>
    <xf numFmtId="177" fontId="24" fillId="0" borderId="402" xfId="0" applyNumberFormat="1" applyFont="1" applyFill="1" applyBorder="1" applyAlignment="1">
      <alignment horizontal="center" vertical="center" wrapText="1"/>
    </xf>
    <xf numFmtId="177" fontId="24" fillId="0" borderId="489" xfId="0" applyNumberFormat="1" applyFont="1" applyFill="1" applyBorder="1" applyAlignment="1">
      <alignment horizontal="center" vertical="center" wrapText="1"/>
    </xf>
    <xf numFmtId="0" fontId="67" fillId="0" borderId="332" xfId="0" applyFont="1" applyFill="1" applyBorder="1" applyAlignment="1">
      <alignment horizontal="center" vertical="center" shrinkToFit="1"/>
    </xf>
    <xf numFmtId="0" fontId="67" fillId="0" borderId="161" xfId="0" applyFont="1" applyFill="1" applyBorder="1" applyAlignment="1">
      <alignment horizontal="center" vertical="center" shrinkToFit="1"/>
    </xf>
    <xf numFmtId="0" fontId="67" fillId="0" borderId="419" xfId="0" applyFont="1" applyFill="1" applyBorder="1" applyAlignment="1">
      <alignment horizontal="center" vertical="center" shrinkToFit="1"/>
    </xf>
    <xf numFmtId="49" fontId="24" fillId="0" borderId="538" xfId="0" quotePrefix="1" applyNumberFormat="1" applyFont="1" applyFill="1" applyBorder="1" applyAlignment="1">
      <alignment horizontal="center" vertical="center" shrinkToFit="1"/>
    </xf>
    <xf numFmtId="49" fontId="24" fillId="0" borderId="113" xfId="0" quotePrefix="1" applyNumberFormat="1" applyFont="1" applyFill="1" applyBorder="1" applyAlignment="1">
      <alignment horizontal="center" vertical="center" shrinkToFit="1"/>
    </xf>
    <xf numFmtId="49" fontId="24" fillId="0" borderId="77" xfId="0" quotePrefix="1" applyNumberFormat="1" applyFont="1" applyFill="1" applyBorder="1" applyAlignment="1">
      <alignment horizontal="center" vertical="center" shrinkToFit="1"/>
    </xf>
    <xf numFmtId="0" fontId="67" fillId="51" borderId="332" xfId="0" applyFont="1" applyFill="1" applyBorder="1" applyAlignment="1">
      <alignment horizontal="center" vertical="center" shrinkToFit="1"/>
    </xf>
    <xf numFmtId="0" fontId="67" fillId="51" borderId="193" xfId="0" applyFont="1" applyFill="1" applyBorder="1" applyAlignment="1">
      <alignment horizontal="center" vertical="center" shrinkToFit="1"/>
    </xf>
    <xf numFmtId="49" fontId="24" fillId="51" borderId="538" xfId="0" applyNumberFormat="1" applyFont="1" applyFill="1" applyBorder="1" applyAlignment="1">
      <alignment horizontal="center" vertical="center" shrinkToFit="1"/>
    </xf>
    <xf numFmtId="49" fontId="24" fillId="51" borderId="194" xfId="0" applyNumberFormat="1" applyFont="1" applyFill="1" applyBorder="1" applyAlignment="1">
      <alignment horizontal="center" vertical="center" shrinkToFit="1"/>
    </xf>
    <xf numFmtId="177" fontId="24" fillId="51" borderId="13" xfId="0" applyNumberFormat="1" applyFont="1" applyFill="1" applyBorder="1" applyAlignment="1">
      <alignment horizontal="center" vertical="center"/>
    </xf>
    <xf numFmtId="177" fontId="24" fillId="51" borderId="542" xfId="0" applyNumberFormat="1" applyFont="1" applyFill="1" applyBorder="1" applyAlignment="1">
      <alignment horizontal="center" vertical="center"/>
    </xf>
    <xf numFmtId="177" fontId="24" fillId="0" borderId="542" xfId="0" applyNumberFormat="1" applyFont="1" applyFill="1" applyBorder="1" applyAlignment="1">
      <alignment horizontal="center" vertical="center"/>
    </xf>
    <xf numFmtId="177" fontId="181" fillId="51" borderId="539" xfId="0" applyNumberFormat="1" applyFont="1" applyFill="1" applyBorder="1" applyAlignment="1">
      <alignment horizontal="center" vertical="center" wrapText="1"/>
    </xf>
    <xf numFmtId="177" fontId="181" fillId="51" borderId="112" xfId="0" applyNumberFormat="1" applyFont="1" applyFill="1" applyBorder="1" applyAlignment="1">
      <alignment horizontal="center" vertical="center" wrapText="1"/>
    </xf>
    <xf numFmtId="177" fontId="181" fillId="51" borderId="28" xfId="0" applyNumberFormat="1" applyFont="1" applyFill="1" applyBorder="1" applyAlignment="1">
      <alignment horizontal="center" vertical="center" wrapText="1"/>
    </xf>
    <xf numFmtId="177" fontId="181" fillId="50" borderId="540" xfId="0" applyNumberFormat="1" applyFont="1" applyFill="1" applyBorder="1" applyAlignment="1">
      <alignment horizontal="center" vertical="center" wrapText="1"/>
    </xf>
    <xf numFmtId="177" fontId="181" fillId="50" borderId="100" xfId="0" applyNumberFormat="1" applyFont="1" applyFill="1" applyBorder="1" applyAlignment="1">
      <alignment horizontal="center" vertical="center" wrapText="1"/>
    </xf>
    <xf numFmtId="177" fontId="181" fillId="50" borderId="24" xfId="0" applyNumberFormat="1" applyFont="1" applyFill="1" applyBorder="1" applyAlignment="1">
      <alignment horizontal="center" vertical="center" wrapText="1"/>
    </xf>
    <xf numFmtId="49" fontId="181" fillId="50" borderId="538" xfId="0" applyNumberFormat="1" applyFont="1" applyFill="1" applyBorder="1" applyAlignment="1">
      <alignment horizontal="center" vertical="center" wrapText="1"/>
    </xf>
    <xf numFmtId="49" fontId="181" fillId="50" borderId="113" xfId="0" applyNumberFormat="1" applyFont="1" applyFill="1" applyBorder="1" applyAlignment="1">
      <alignment horizontal="center" vertical="center" wrapText="1"/>
    </xf>
    <xf numFmtId="49" fontId="181" fillId="50" borderId="77" xfId="0" applyNumberFormat="1" applyFont="1" applyFill="1" applyBorder="1" applyAlignment="1">
      <alignment horizontal="center" vertical="center" wrapText="1"/>
    </xf>
    <xf numFmtId="177" fontId="181" fillId="0" borderId="13" xfId="0" applyNumberFormat="1" applyFont="1" applyFill="1" applyBorder="1" applyAlignment="1">
      <alignment horizontal="center" vertical="center"/>
    </xf>
    <xf numFmtId="177" fontId="181" fillId="0" borderId="69" xfId="0" applyNumberFormat="1" applyFont="1" applyFill="1" applyBorder="1" applyAlignment="1">
      <alignment horizontal="center" vertical="center" wrapText="1"/>
    </xf>
    <xf numFmtId="177" fontId="181" fillId="0" borderId="412" xfId="0" applyNumberFormat="1" applyFont="1" applyFill="1" applyBorder="1" applyAlignment="1">
      <alignment horizontal="center" vertical="center" wrapText="1"/>
    </xf>
    <xf numFmtId="177" fontId="181" fillId="0" borderId="384" xfId="0" applyNumberFormat="1" applyFont="1" applyFill="1" applyBorder="1" applyAlignment="1">
      <alignment horizontal="center" vertical="center" wrapText="1"/>
    </xf>
    <xf numFmtId="177" fontId="181" fillId="0" borderId="120" xfId="0" applyNumberFormat="1" applyFont="1" applyFill="1" applyBorder="1" applyAlignment="1">
      <alignment horizontal="center" vertical="center" wrapText="1"/>
    </xf>
    <xf numFmtId="177" fontId="181" fillId="0" borderId="0" xfId="0" applyNumberFormat="1" applyFont="1" applyFill="1" applyBorder="1" applyAlignment="1">
      <alignment horizontal="center" vertical="center" wrapText="1"/>
    </xf>
    <xf numFmtId="177" fontId="181" fillId="0" borderId="171" xfId="0" applyNumberFormat="1" applyFont="1" applyFill="1" applyBorder="1" applyAlignment="1">
      <alignment horizontal="center" vertical="center" wrapText="1"/>
    </xf>
    <xf numFmtId="177" fontId="181" fillId="0" borderId="402" xfId="0" applyNumberFormat="1" applyFont="1" applyFill="1" applyBorder="1" applyAlignment="1">
      <alignment horizontal="center" vertical="center" wrapText="1"/>
    </xf>
    <xf numFmtId="177" fontId="181" fillId="0" borderId="489" xfId="0" applyNumberFormat="1" applyFont="1" applyFill="1" applyBorder="1" applyAlignment="1">
      <alignment horizontal="center" vertical="center" wrapText="1"/>
    </xf>
    <xf numFmtId="177" fontId="181" fillId="0" borderId="491" xfId="0" applyNumberFormat="1" applyFont="1" applyFill="1" applyBorder="1" applyAlignment="1">
      <alignment horizontal="center" vertical="center" wrapText="1"/>
    </xf>
    <xf numFmtId="177" fontId="181" fillId="0" borderId="426" xfId="0" applyNumberFormat="1" applyFont="1" applyFill="1" applyBorder="1" applyAlignment="1">
      <alignment horizontal="center" vertical="center"/>
    </xf>
    <xf numFmtId="177" fontId="181" fillId="0" borderId="172" xfId="0" applyNumberFormat="1" applyFont="1" applyFill="1" applyBorder="1" applyAlignment="1">
      <alignment horizontal="center" vertical="center"/>
    </xf>
    <xf numFmtId="177" fontId="181" fillId="0" borderId="138" xfId="0" applyNumberFormat="1" applyFont="1" applyFill="1" applyBorder="1" applyAlignment="1">
      <alignment horizontal="center" vertical="center"/>
    </xf>
    <xf numFmtId="177" fontId="181" fillId="0" borderId="46" xfId="0" applyNumberFormat="1" applyFont="1" applyFill="1" applyBorder="1" applyAlignment="1">
      <alignment horizontal="center" vertical="center"/>
    </xf>
    <xf numFmtId="177" fontId="24" fillId="0" borderId="13" xfId="0" applyNumberFormat="1" applyFont="1" applyFill="1" applyBorder="1" applyAlignment="1">
      <alignment horizontal="center" vertical="center"/>
    </xf>
    <xf numFmtId="177" fontId="24" fillId="0" borderId="46" xfId="0" applyNumberFormat="1" applyFont="1" applyFill="1" applyBorder="1" applyAlignment="1">
      <alignment horizontal="center" vertical="center"/>
    </xf>
    <xf numFmtId="0" fontId="20" fillId="24" borderId="435" xfId="0" applyFont="1" applyFill="1" applyBorder="1" applyAlignment="1">
      <alignment horizontal="center" vertical="center"/>
    </xf>
    <xf numFmtId="0" fontId="20" fillId="24" borderId="107" xfId="0" applyFont="1" applyFill="1" applyBorder="1" applyAlignment="1">
      <alignment horizontal="center" vertical="center"/>
    </xf>
    <xf numFmtId="0" fontId="20" fillId="24" borderId="446" xfId="0" applyFont="1" applyFill="1" applyBorder="1" applyAlignment="1">
      <alignment horizontal="center" vertical="center" shrinkToFit="1"/>
    </xf>
    <xf numFmtId="0" fontId="20" fillId="24" borderId="435" xfId="0" applyFont="1" applyFill="1" applyBorder="1" applyAlignment="1">
      <alignment horizontal="center" vertical="center" shrinkToFit="1"/>
    </xf>
    <xf numFmtId="0" fontId="20" fillId="24" borderId="445" xfId="0" applyFont="1" applyFill="1" applyBorder="1" applyAlignment="1">
      <alignment horizontal="center" vertical="center" shrinkToFit="1"/>
    </xf>
    <xf numFmtId="0" fontId="20" fillId="24" borderId="389" xfId="0" applyFont="1" applyFill="1" applyBorder="1" applyAlignment="1">
      <alignment horizontal="center" vertical="center" shrinkToFit="1"/>
    </xf>
    <xf numFmtId="0" fontId="20" fillId="24" borderId="502" xfId="0" applyFont="1" applyFill="1" applyBorder="1" applyAlignment="1">
      <alignment horizontal="center" vertical="center" shrinkToFit="1"/>
    </xf>
    <xf numFmtId="0" fontId="20" fillId="24" borderId="451" xfId="0" applyFont="1" applyFill="1" applyBorder="1" applyAlignment="1">
      <alignment horizontal="center" vertical="center" shrinkToFit="1"/>
    </xf>
    <xf numFmtId="0" fontId="20" fillId="24" borderId="169" xfId="0" applyFont="1" applyFill="1" applyBorder="1" applyAlignment="1">
      <alignment horizontal="center" vertical="center" shrinkToFit="1"/>
    </xf>
    <xf numFmtId="0" fontId="20" fillId="24" borderId="170" xfId="0" applyFont="1" applyFill="1" applyBorder="1" applyAlignment="1">
      <alignment horizontal="center" vertical="center" shrinkToFit="1"/>
    </xf>
    <xf numFmtId="177" fontId="181" fillId="51" borderId="540" xfId="0" applyNumberFormat="1" applyFont="1" applyFill="1" applyBorder="1" applyAlignment="1">
      <alignment horizontal="center" vertical="center" wrapText="1"/>
    </xf>
    <xf numFmtId="177" fontId="181" fillId="51" borderId="100" xfId="0" applyNumberFormat="1" applyFont="1" applyFill="1" applyBorder="1" applyAlignment="1">
      <alignment horizontal="center" vertical="center" wrapText="1"/>
    </xf>
    <xf numFmtId="177" fontId="181" fillId="51" borderId="24" xfId="0" applyNumberFormat="1" applyFont="1" applyFill="1" applyBorder="1" applyAlignment="1">
      <alignment horizontal="center" vertical="center" wrapText="1"/>
    </xf>
    <xf numFmtId="49" fontId="181" fillId="51" borderId="538" xfId="0" applyNumberFormat="1" applyFont="1" applyFill="1" applyBorder="1" applyAlignment="1">
      <alignment horizontal="center" vertical="center" wrapText="1"/>
    </xf>
    <xf numFmtId="49" fontId="181" fillId="51" borderId="113" xfId="0" applyNumberFormat="1" applyFont="1" applyFill="1" applyBorder="1" applyAlignment="1">
      <alignment horizontal="center" vertical="center" wrapText="1"/>
    </xf>
    <xf numFmtId="49" fontId="181" fillId="51" borderId="77" xfId="0" applyNumberFormat="1" applyFont="1" applyFill="1" applyBorder="1" applyAlignment="1">
      <alignment horizontal="center" vertical="center" wrapText="1"/>
    </xf>
    <xf numFmtId="177" fontId="143" fillId="51" borderId="540" xfId="0" applyNumberFormat="1" applyFont="1" applyFill="1" applyBorder="1" applyAlignment="1">
      <alignment horizontal="center" vertical="center" wrapText="1"/>
    </xf>
    <xf numFmtId="177" fontId="143" fillId="51" borderId="100" xfId="0" applyNumberFormat="1" applyFont="1" applyFill="1" applyBorder="1" applyAlignment="1">
      <alignment horizontal="center" vertical="center" wrapText="1"/>
    </xf>
    <xf numFmtId="177" fontId="143" fillId="51" borderId="24" xfId="0" applyNumberFormat="1" applyFont="1" applyFill="1" applyBorder="1" applyAlignment="1">
      <alignment horizontal="center" vertical="center" wrapText="1"/>
    </xf>
    <xf numFmtId="177" fontId="181" fillId="51" borderId="69" xfId="0" applyNumberFormat="1" applyFont="1" applyFill="1" applyBorder="1" applyAlignment="1">
      <alignment horizontal="center" vertical="center"/>
    </xf>
    <xf numFmtId="177" fontId="181" fillId="51" borderId="412" xfId="0" applyNumberFormat="1" applyFont="1" applyFill="1" applyBorder="1" applyAlignment="1">
      <alignment horizontal="center" vertical="center"/>
    </xf>
    <xf numFmtId="177" fontId="181" fillId="51" borderId="384" xfId="0" applyNumberFormat="1" applyFont="1" applyFill="1" applyBorder="1" applyAlignment="1">
      <alignment horizontal="center" vertical="center"/>
    </xf>
    <xf numFmtId="177" fontId="181" fillId="51" borderId="201" xfId="0" applyNumberFormat="1" applyFont="1" applyFill="1" applyBorder="1" applyAlignment="1">
      <alignment horizontal="center" vertical="center"/>
    </xf>
    <xf numFmtId="177" fontId="181" fillId="51" borderId="202" xfId="0" applyNumberFormat="1" applyFont="1" applyFill="1" applyBorder="1" applyAlignment="1">
      <alignment horizontal="center" vertical="center"/>
    </xf>
    <xf numFmtId="177" fontId="181" fillId="51" borderId="203" xfId="0" applyNumberFormat="1" applyFont="1" applyFill="1" applyBorder="1" applyAlignment="1">
      <alignment horizontal="center" vertical="center"/>
    </xf>
    <xf numFmtId="177" fontId="24" fillId="51" borderId="538" xfId="0" applyNumberFormat="1" applyFont="1" applyFill="1" applyBorder="1" applyAlignment="1">
      <alignment horizontal="center" vertical="center" wrapText="1"/>
    </xf>
    <xf numFmtId="177" fontId="24" fillId="51" borderId="113" xfId="0" applyNumberFormat="1" applyFont="1" applyFill="1" applyBorder="1" applyAlignment="1">
      <alignment horizontal="center" vertical="center" wrapText="1"/>
    </xf>
    <xf numFmtId="177" fontId="24" fillId="51" borderId="77" xfId="0" applyNumberFormat="1" applyFont="1" applyFill="1" applyBorder="1" applyAlignment="1">
      <alignment horizontal="center" vertical="center" wrapText="1"/>
    </xf>
    <xf numFmtId="177" fontId="181" fillId="0" borderId="539" xfId="0" applyNumberFormat="1" applyFont="1" applyFill="1" applyBorder="1" applyAlignment="1">
      <alignment horizontal="center" vertical="center" wrapText="1"/>
    </xf>
    <xf numFmtId="177" fontId="181" fillId="0" borderId="112" xfId="0" applyNumberFormat="1" applyFont="1" applyFill="1" applyBorder="1" applyAlignment="1">
      <alignment horizontal="center" vertical="center" wrapText="1"/>
    </xf>
    <xf numFmtId="177" fontId="181" fillId="0" borderId="28" xfId="0" applyNumberFormat="1" applyFont="1" applyFill="1" applyBorder="1" applyAlignment="1">
      <alignment horizontal="center" vertical="center" wrapText="1"/>
    </xf>
    <xf numFmtId="177" fontId="182" fillId="51" borderId="540" xfId="0" applyNumberFormat="1" applyFont="1" applyFill="1" applyBorder="1" applyAlignment="1">
      <alignment horizontal="center" vertical="center" wrapText="1"/>
    </xf>
    <xf numFmtId="177" fontId="182" fillId="51" borderId="100" xfId="0" applyNumberFormat="1" applyFont="1" applyFill="1" applyBorder="1" applyAlignment="1">
      <alignment horizontal="center" vertical="center" wrapText="1"/>
    </xf>
    <xf numFmtId="177" fontId="182" fillId="51" borderId="24" xfId="0" applyNumberFormat="1" applyFont="1" applyFill="1" applyBorder="1" applyAlignment="1">
      <alignment horizontal="center" vertical="center" wrapText="1"/>
    </xf>
    <xf numFmtId="177" fontId="305" fillId="51" borderId="540" xfId="0" applyNumberFormat="1" applyFont="1" applyFill="1" applyBorder="1" applyAlignment="1">
      <alignment horizontal="center" vertical="center" wrapText="1"/>
    </xf>
    <xf numFmtId="177" fontId="305" fillId="51" borderId="100" xfId="0" applyNumberFormat="1" applyFont="1" applyFill="1" applyBorder="1" applyAlignment="1">
      <alignment horizontal="center" vertical="center" wrapText="1"/>
    </xf>
    <xf numFmtId="177" fontId="305" fillId="51" borderId="24" xfId="0" applyNumberFormat="1" applyFont="1" applyFill="1" applyBorder="1" applyAlignment="1">
      <alignment horizontal="center" vertical="center" wrapText="1"/>
    </xf>
    <xf numFmtId="49" fontId="305" fillId="51" borderId="538" xfId="0" applyNumberFormat="1" applyFont="1" applyFill="1" applyBorder="1" applyAlignment="1">
      <alignment horizontal="center" vertical="center" wrapText="1"/>
    </xf>
    <xf numFmtId="49" fontId="305" fillId="51" borderId="113" xfId="0" applyNumberFormat="1" applyFont="1" applyFill="1" applyBorder="1" applyAlignment="1">
      <alignment horizontal="center" vertical="center" wrapText="1"/>
    </xf>
    <xf numFmtId="49" fontId="305" fillId="51" borderId="77" xfId="0" applyNumberFormat="1" applyFont="1" applyFill="1" applyBorder="1" applyAlignment="1">
      <alignment horizontal="center" vertical="center" wrapText="1"/>
    </xf>
    <xf numFmtId="49" fontId="150" fillId="51" borderId="538" xfId="0" applyNumberFormat="1" applyFont="1" applyFill="1" applyBorder="1" applyAlignment="1">
      <alignment horizontal="center" vertical="center" wrapText="1"/>
    </xf>
    <xf numFmtId="49" fontId="150" fillId="51" borderId="113" xfId="0" applyNumberFormat="1" applyFont="1" applyFill="1" applyBorder="1" applyAlignment="1">
      <alignment horizontal="center" vertical="center" wrapText="1"/>
    </xf>
    <xf numFmtId="49" fontId="150" fillId="51" borderId="77" xfId="0" applyNumberFormat="1" applyFont="1" applyFill="1" applyBorder="1" applyAlignment="1">
      <alignment horizontal="center" vertical="center" wrapText="1"/>
    </xf>
    <xf numFmtId="177" fontId="181" fillId="0" borderId="540" xfId="0" applyNumberFormat="1" applyFont="1" applyFill="1" applyBorder="1" applyAlignment="1">
      <alignment horizontal="center" vertical="center" wrapText="1"/>
    </xf>
    <xf numFmtId="177" fontId="181" fillId="0" borderId="100" xfId="0" applyNumberFormat="1" applyFont="1" applyFill="1" applyBorder="1" applyAlignment="1">
      <alignment horizontal="center" vertical="center" wrapText="1"/>
    </xf>
    <xf numFmtId="177" fontId="181" fillId="0" borderId="24" xfId="0" applyNumberFormat="1" applyFont="1" applyFill="1" applyBorder="1" applyAlignment="1">
      <alignment horizontal="center" vertical="center" wrapText="1"/>
    </xf>
    <xf numFmtId="49" fontId="181" fillId="0" borderId="538" xfId="0" applyNumberFormat="1" applyFont="1" applyFill="1" applyBorder="1" applyAlignment="1">
      <alignment horizontal="center" vertical="center" wrapText="1"/>
    </xf>
    <xf numFmtId="49" fontId="181" fillId="0" borderId="113" xfId="0" applyNumberFormat="1" applyFont="1" applyFill="1" applyBorder="1" applyAlignment="1">
      <alignment horizontal="center" vertical="center" wrapText="1"/>
    </xf>
    <xf numFmtId="49" fontId="181" fillId="0" borderId="77" xfId="0" applyNumberFormat="1" applyFont="1" applyFill="1" applyBorder="1" applyAlignment="1">
      <alignment horizontal="center" vertical="center" wrapText="1"/>
    </xf>
    <xf numFmtId="177" fontId="24" fillId="51" borderId="46" xfId="0" applyNumberFormat="1" applyFont="1" applyFill="1" applyBorder="1" applyAlignment="1">
      <alignment horizontal="center" vertical="center"/>
    </xf>
    <xf numFmtId="49" fontId="24" fillId="51" borderId="538" xfId="0" applyNumberFormat="1" applyFont="1" applyFill="1" applyBorder="1" applyAlignment="1">
      <alignment horizontal="center" vertical="center" wrapText="1"/>
    </xf>
    <xf numFmtId="49" fontId="24" fillId="51" borderId="113" xfId="0" applyNumberFormat="1" applyFont="1" applyFill="1" applyBorder="1" applyAlignment="1">
      <alignment horizontal="center" vertical="center" wrapText="1"/>
    </xf>
    <xf numFmtId="49" fontId="24" fillId="51" borderId="77" xfId="0" applyNumberFormat="1" applyFont="1" applyFill="1" applyBorder="1" applyAlignment="1">
      <alignment horizontal="center" vertical="center" wrapText="1"/>
    </xf>
    <xf numFmtId="177" fontId="143" fillId="0" borderId="542" xfId="0" applyNumberFormat="1" applyFont="1" applyFill="1" applyBorder="1" applyAlignment="1">
      <alignment horizontal="center" vertical="center"/>
    </xf>
    <xf numFmtId="177" fontId="181" fillId="0" borderId="542" xfId="0" applyNumberFormat="1" applyFont="1" applyFill="1" applyBorder="1" applyAlignment="1">
      <alignment horizontal="center" vertical="center"/>
    </xf>
    <xf numFmtId="177" fontId="181" fillId="0" borderId="540" xfId="0" quotePrefix="1" applyNumberFormat="1" applyFont="1" applyFill="1" applyBorder="1" applyAlignment="1">
      <alignment horizontal="center" vertical="center" wrapText="1"/>
    </xf>
    <xf numFmtId="177" fontId="181" fillId="0" borderId="100" xfId="0" quotePrefix="1" applyNumberFormat="1" applyFont="1" applyFill="1" applyBorder="1" applyAlignment="1">
      <alignment horizontal="center" vertical="center" wrapText="1"/>
    </xf>
    <xf numFmtId="177" fontId="181" fillId="0" borderId="24" xfId="0" quotePrefix="1" applyNumberFormat="1" applyFont="1" applyFill="1" applyBorder="1" applyAlignment="1">
      <alignment horizontal="center" vertical="center" wrapText="1"/>
    </xf>
    <xf numFmtId="177" fontId="181" fillId="0" borderId="538" xfId="0" applyNumberFormat="1" applyFont="1" applyFill="1" applyBorder="1" applyAlignment="1">
      <alignment horizontal="center" vertical="center" wrapText="1"/>
    </xf>
    <xf numFmtId="177" fontId="181" fillId="0" borderId="113" xfId="0" applyNumberFormat="1" applyFont="1" applyFill="1" applyBorder="1" applyAlignment="1">
      <alignment horizontal="center" vertical="center" wrapText="1"/>
    </xf>
    <xf numFmtId="177" fontId="181" fillId="0" borderId="77" xfId="0" applyNumberFormat="1" applyFont="1" applyFill="1" applyBorder="1" applyAlignment="1">
      <alignment horizontal="center" vertical="center" wrapText="1"/>
    </xf>
    <xf numFmtId="177" fontId="181" fillId="0" borderId="539" xfId="0" quotePrefix="1" applyNumberFormat="1" applyFont="1" applyFill="1" applyBorder="1" applyAlignment="1">
      <alignment horizontal="center" vertical="center" wrapText="1"/>
    </xf>
    <xf numFmtId="177" fontId="181" fillId="0" borderId="112" xfId="0" quotePrefix="1" applyNumberFormat="1" applyFont="1" applyFill="1" applyBorder="1" applyAlignment="1">
      <alignment horizontal="center" vertical="center" wrapText="1"/>
    </xf>
    <xf numFmtId="177" fontId="181" fillId="0" borderId="28" xfId="0" quotePrefix="1" applyNumberFormat="1" applyFont="1" applyFill="1" applyBorder="1" applyAlignment="1">
      <alignment horizontal="center" vertical="center" wrapText="1"/>
    </xf>
    <xf numFmtId="0" fontId="21" fillId="0" borderId="419" xfId="0" applyFont="1" applyFill="1" applyBorder="1" applyAlignment="1">
      <alignment horizontal="center" vertical="center" shrinkToFit="1"/>
    </xf>
    <xf numFmtId="49" fontId="24" fillId="51" borderId="538" xfId="0" quotePrefix="1" applyNumberFormat="1" applyFont="1" applyFill="1" applyBorder="1" applyAlignment="1">
      <alignment horizontal="center" vertical="center" shrinkToFit="1"/>
    </xf>
    <xf numFmtId="49" fontId="143" fillId="0" borderId="538" xfId="0" quotePrefix="1" applyNumberFormat="1" applyFont="1" applyFill="1" applyBorder="1" applyAlignment="1">
      <alignment horizontal="center" vertical="center" shrinkToFit="1"/>
    </xf>
    <xf numFmtId="49" fontId="143" fillId="0" borderId="113" xfId="0" quotePrefix="1" applyNumberFormat="1" applyFont="1" applyFill="1" applyBorder="1" applyAlignment="1">
      <alignment horizontal="center" vertical="center" shrinkToFit="1"/>
    </xf>
    <xf numFmtId="49" fontId="143" fillId="0" borderId="77" xfId="0" quotePrefix="1" applyNumberFormat="1" applyFont="1" applyFill="1" applyBorder="1" applyAlignment="1">
      <alignment horizontal="center" vertical="center" shrinkToFit="1"/>
    </xf>
    <xf numFmtId="0" fontId="318" fillId="0" borderId="332" xfId="0" applyFont="1" applyFill="1" applyBorder="1" applyAlignment="1">
      <alignment horizontal="center" vertical="center" shrinkToFit="1"/>
    </xf>
    <xf numFmtId="0" fontId="318" fillId="0" borderId="161" xfId="0" applyFont="1" applyFill="1" applyBorder="1" applyAlignment="1">
      <alignment horizontal="center" vertical="center" shrinkToFit="1"/>
    </xf>
    <xf numFmtId="0" fontId="318" fillId="0" borderId="419" xfId="0" applyFont="1" applyFill="1" applyBorder="1" applyAlignment="1">
      <alignment horizontal="center" vertical="center" shrinkToFit="1"/>
    </xf>
    <xf numFmtId="49" fontId="143" fillId="51" borderId="538" xfId="0" applyNumberFormat="1" applyFont="1" applyFill="1" applyBorder="1" applyAlignment="1">
      <alignment horizontal="center" vertical="center" shrinkToFit="1"/>
    </xf>
    <xf numFmtId="49" fontId="143" fillId="51" borderId="194" xfId="0" applyNumberFormat="1" applyFont="1" applyFill="1" applyBorder="1" applyAlignment="1">
      <alignment horizontal="center" vertical="center" shrinkToFit="1"/>
    </xf>
    <xf numFmtId="0" fontId="318" fillId="51" borderId="332" xfId="0" applyFont="1" applyFill="1" applyBorder="1" applyAlignment="1">
      <alignment horizontal="center" vertical="center" shrinkToFit="1"/>
    </xf>
    <xf numFmtId="0" fontId="318" fillId="51" borderId="193" xfId="0" applyFont="1" applyFill="1" applyBorder="1" applyAlignment="1">
      <alignment horizontal="center" vertical="center" shrinkToFit="1"/>
    </xf>
    <xf numFmtId="177" fontId="24" fillId="51" borderId="69" xfId="0" applyNumberFormat="1" applyFont="1" applyFill="1" applyBorder="1" applyAlignment="1">
      <alignment horizontal="center" vertical="center" wrapText="1"/>
    </xf>
    <xf numFmtId="177" fontId="24" fillId="51" borderId="120" xfId="0" applyNumberFormat="1" applyFont="1" applyFill="1" applyBorder="1" applyAlignment="1">
      <alignment horizontal="center" vertical="center" wrapText="1"/>
    </xf>
    <xf numFmtId="177" fontId="24" fillId="51" borderId="402" xfId="0" applyNumberFormat="1" applyFont="1" applyFill="1" applyBorder="1" applyAlignment="1">
      <alignment horizontal="center" vertical="center" wrapText="1"/>
    </xf>
    <xf numFmtId="177" fontId="24" fillId="51" borderId="384" xfId="0" applyNumberFormat="1" applyFont="1" applyFill="1" applyBorder="1" applyAlignment="1">
      <alignment horizontal="center" vertical="center" wrapText="1"/>
    </xf>
    <xf numFmtId="177" fontId="24" fillId="51" borderId="171" xfId="0" applyNumberFormat="1" applyFont="1" applyFill="1" applyBorder="1" applyAlignment="1">
      <alignment horizontal="center" vertical="center" wrapText="1"/>
    </xf>
    <xf numFmtId="177" fontId="24" fillId="51" borderId="491" xfId="0" applyNumberFormat="1" applyFont="1" applyFill="1" applyBorder="1" applyAlignment="1">
      <alignment horizontal="center" vertical="center" wrapText="1"/>
    </xf>
    <xf numFmtId="177" fontId="181" fillId="51" borderId="542" xfId="0" applyNumberFormat="1" applyFont="1" applyFill="1" applyBorder="1" applyAlignment="1">
      <alignment horizontal="center" vertical="center"/>
    </xf>
    <xf numFmtId="177" fontId="181" fillId="51" borderId="46" xfId="0" applyNumberFormat="1" applyFont="1" applyFill="1" applyBorder="1" applyAlignment="1">
      <alignment horizontal="center" vertical="center"/>
    </xf>
    <xf numFmtId="177" fontId="181" fillId="24" borderId="540" xfId="0" applyNumberFormat="1" applyFont="1" applyFill="1" applyBorder="1" applyAlignment="1">
      <alignment horizontal="center" vertical="center" wrapText="1"/>
    </xf>
    <xf numFmtId="177" fontId="181" fillId="24" borderId="100" xfId="0" applyNumberFormat="1" applyFont="1" applyFill="1" applyBorder="1" applyAlignment="1">
      <alignment horizontal="center" vertical="center" wrapText="1"/>
    </xf>
    <xf numFmtId="177" fontId="181" fillId="24" borderId="24" xfId="0" applyNumberFormat="1" applyFont="1" applyFill="1" applyBorder="1" applyAlignment="1">
      <alignment horizontal="center" vertical="center" wrapText="1"/>
    </xf>
    <xf numFmtId="177" fontId="181" fillId="24" borderId="538" xfId="0" quotePrefix="1" applyNumberFormat="1" applyFont="1" applyFill="1" applyBorder="1" applyAlignment="1">
      <alignment horizontal="center" vertical="center" wrapText="1"/>
    </xf>
    <xf numFmtId="177" fontId="181" fillId="24" borderId="113" xfId="0" quotePrefix="1" applyNumberFormat="1" applyFont="1" applyFill="1" applyBorder="1" applyAlignment="1">
      <alignment horizontal="center" vertical="center" wrapText="1"/>
    </xf>
    <xf numFmtId="177" fontId="181" fillId="24" borderId="77" xfId="0" quotePrefix="1" applyNumberFormat="1" applyFont="1" applyFill="1" applyBorder="1" applyAlignment="1">
      <alignment horizontal="center" vertical="center" wrapText="1"/>
    </xf>
    <xf numFmtId="177" fontId="24" fillId="24" borderId="540" xfId="0" applyNumberFormat="1" applyFont="1" applyFill="1" applyBorder="1" applyAlignment="1">
      <alignment horizontal="center" vertical="center" wrapText="1"/>
    </xf>
    <xf numFmtId="177" fontId="24" fillId="24" borderId="100" xfId="0" applyNumberFormat="1" applyFont="1" applyFill="1" applyBorder="1" applyAlignment="1">
      <alignment horizontal="center" vertical="center" wrapText="1"/>
    </xf>
    <xf numFmtId="177" fontId="24" fillId="24" borderId="24" xfId="0" applyNumberFormat="1" applyFont="1" applyFill="1" applyBorder="1" applyAlignment="1">
      <alignment horizontal="center" vertical="center" wrapText="1"/>
    </xf>
    <xf numFmtId="177" fontId="24" fillId="24" borderId="538" xfId="0" quotePrefix="1" applyNumberFormat="1" applyFont="1" applyFill="1" applyBorder="1" applyAlignment="1">
      <alignment horizontal="center" vertical="center" wrapText="1"/>
    </xf>
    <xf numFmtId="177" fontId="24" fillId="24" borderId="113" xfId="0" quotePrefix="1" applyNumberFormat="1" applyFont="1" applyFill="1" applyBorder="1" applyAlignment="1">
      <alignment horizontal="center" vertical="center" wrapText="1"/>
    </xf>
    <xf numFmtId="177" fontId="24" fillId="24" borderId="77" xfId="0" quotePrefix="1" applyNumberFormat="1" applyFont="1" applyFill="1" applyBorder="1" applyAlignment="1">
      <alignment horizontal="center" vertical="center" wrapText="1"/>
    </xf>
    <xf numFmtId="177" fontId="150" fillId="51" borderId="540" xfId="0" applyNumberFormat="1" applyFont="1" applyFill="1" applyBorder="1" applyAlignment="1">
      <alignment horizontal="center" vertical="center" wrapText="1"/>
    </xf>
    <xf numFmtId="177" fontId="150" fillId="51" borderId="100" xfId="0" applyNumberFormat="1" applyFont="1" applyFill="1" applyBorder="1" applyAlignment="1">
      <alignment horizontal="center" vertical="center" wrapText="1"/>
    </xf>
    <xf numFmtId="177" fontId="150" fillId="51" borderId="24" xfId="0" applyNumberFormat="1" applyFont="1" applyFill="1" applyBorder="1" applyAlignment="1">
      <alignment horizontal="center" vertical="center" wrapText="1"/>
    </xf>
    <xf numFmtId="177" fontId="181" fillId="51" borderId="13" xfId="0" applyNumberFormat="1" applyFont="1" applyFill="1" applyBorder="1" applyAlignment="1">
      <alignment horizontal="center" vertical="center"/>
    </xf>
    <xf numFmtId="177" fontId="143" fillId="51" borderId="46" xfId="0" applyNumberFormat="1" applyFont="1" applyFill="1" applyBorder="1" applyAlignment="1">
      <alignment horizontal="center" vertical="center"/>
    </xf>
    <xf numFmtId="177" fontId="143" fillId="51" borderId="542" xfId="0" applyNumberFormat="1" applyFont="1" applyFill="1" applyBorder="1" applyAlignment="1">
      <alignment horizontal="center" vertical="center"/>
    </xf>
    <xf numFmtId="177" fontId="142" fillId="24" borderId="540" xfId="0" applyNumberFormat="1" applyFont="1" applyFill="1" applyBorder="1" applyAlignment="1">
      <alignment horizontal="center" vertical="center" wrapText="1"/>
    </xf>
    <xf numFmtId="177" fontId="142" fillId="24" borderId="100" xfId="0" applyNumberFormat="1" applyFont="1" applyFill="1" applyBorder="1" applyAlignment="1">
      <alignment horizontal="center" vertical="center" wrapText="1"/>
    </xf>
    <xf numFmtId="177" fontId="142" fillId="24" borderId="24" xfId="0" applyNumberFormat="1" applyFont="1" applyFill="1" applyBorder="1" applyAlignment="1">
      <alignment horizontal="center" vertical="center" wrapText="1"/>
    </xf>
    <xf numFmtId="177" fontId="143" fillId="51" borderId="538" xfId="0" quotePrefix="1" applyNumberFormat="1" applyFont="1" applyFill="1" applyBorder="1" applyAlignment="1">
      <alignment horizontal="center" vertical="center" wrapText="1"/>
    </xf>
    <xf numFmtId="177" fontId="143" fillId="51" borderId="113" xfId="0" quotePrefix="1" applyNumberFormat="1" applyFont="1" applyFill="1" applyBorder="1" applyAlignment="1">
      <alignment horizontal="center" vertical="center" wrapText="1"/>
    </xf>
    <xf numFmtId="177" fontId="143" fillId="51" borderId="77" xfId="0" quotePrefix="1" applyNumberFormat="1" applyFont="1" applyFill="1" applyBorder="1" applyAlignment="1">
      <alignment horizontal="center" vertical="center" wrapText="1"/>
    </xf>
    <xf numFmtId="177" fontId="143" fillId="51" borderId="69" xfId="0" applyNumberFormat="1" applyFont="1" applyFill="1" applyBorder="1" applyAlignment="1">
      <alignment horizontal="center" vertical="center"/>
    </xf>
    <xf numFmtId="177" fontId="143" fillId="51" borderId="412" xfId="0" applyNumberFormat="1" applyFont="1" applyFill="1" applyBorder="1" applyAlignment="1">
      <alignment horizontal="center" vertical="center"/>
    </xf>
    <xf numFmtId="177" fontId="143" fillId="51" borderId="384" xfId="0" applyNumberFormat="1" applyFont="1" applyFill="1" applyBorder="1" applyAlignment="1">
      <alignment horizontal="center" vertical="center"/>
    </xf>
    <xf numFmtId="177" fontId="143" fillId="51" borderId="201" xfId="0" applyNumberFormat="1" applyFont="1" applyFill="1" applyBorder="1" applyAlignment="1">
      <alignment horizontal="center" vertical="center"/>
    </xf>
    <xf numFmtId="177" fontId="143" fillId="51" borderId="202" xfId="0" applyNumberFormat="1" applyFont="1" applyFill="1" applyBorder="1" applyAlignment="1">
      <alignment horizontal="center" vertical="center"/>
    </xf>
    <xf numFmtId="177" fontId="143" fillId="51" borderId="203" xfId="0" applyNumberFormat="1" applyFont="1" applyFill="1" applyBorder="1" applyAlignment="1">
      <alignment horizontal="center" vertical="center"/>
    </xf>
    <xf numFmtId="177" fontId="143" fillId="51" borderId="426" xfId="0" applyNumberFormat="1" applyFont="1" applyFill="1" applyBorder="1" applyAlignment="1">
      <alignment horizontal="center" vertical="center"/>
    </xf>
    <xf numFmtId="177" fontId="143" fillId="51" borderId="172" xfId="0" applyNumberFormat="1" applyFont="1" applyFill="1" applyBorder="1" applyAlignment="1">
      <alignment horizontal="center" vertical="center"/>
    </xf>
    <xf numFmtId="177" fontId="143" fillId="51" borderId="138" xfId="0" applyNumberFormat="1" applyFont="1" applyFill="1" applyBorder="1" applyAlignment="1">
      <alignment horizontal="center" vertical="center"/>
    </xf>
    <xf numFmtId="177" fontId="143" fillId="51" borderId="13" xfId="0" applyNumberFormat="1" applyFont="1" applyFill="1" applyBorder="1" applyAlignment="1">
      <alignment horizontal="center" vertical="center"/>
    </xf>
    <xf numFmtId="177" fontId="143" fillId="0" borderId="69" xfId="0" applyNumberFormat="1" applyFont="1" applyFill="1" applyBorder="1" applyAlignment="1">
      <alignment horizontal="center" vertical="center" wrapText="1"/>
    </xf>
    <xf numFmtId="177" fontId="143" fillId="0" borderId="412" xfId="0" applyNumberFormat="1" applyFont="1" applyFill="1" applyBorder="1" applyAlignment="1">
      <alignment horizontal="center" vertical="center" wrapText="1"/>
    </xf>
    <xf numFmtId="177" fontId="143" fillId="0" borderId="384" xfId="0" applyNumberFormat="1" applyFont="1" applyFill="1" applyBorder="1" applyAlignment="1">
      <alignment horizontal="center" vertical="center" wrapText="1"/>
    </xf>
    <xf numFmtId="177" fontId="143" fillId="0" borderId="120" xfId="0" applyNumberFormat="1" applyFont="1" applyFill="1" applyBorder="1" applyAlignment="1">
      <alignment horizontal="center" vertical="center" wrapText="1"/>
    </xf>
    <xf numFmtId="177" fontId="143" fillId="0" borderId="0" xfId="0" applyNumberFormat="1" applyFont="1" applyFill="1" applyBorder="1" applyAlignment="1">
      <alignment horizontal="center" vertical="center" wrapText="1"/>
    </xf>
    <xf numFmtId="177" fontId="143" fillId="0" borderId="171" xfId="0" applyNumberFormat="1" applyFont="1" applyFill="1" applyBorder="1" applyAlignment="1">
      <alignment horizontal="center" vertical="center" wrapText="1"/>
    </xf>
    <xf numFmtId="177" fontId="143" fillId="0" borderId="402" xfId="0" applyNumberFormat="1" applyFont="1" applyFill="1" applyBorder="1" applyAlignment="1">
      <alignment horizontal="center" vertical="center" wrapText="1"/>
    </xf>
    <xf numFmtId="177" fontId="143" fillId="0" borderId="489" xfId="0" applyNumberFormat="1" applyFont="1" applyFill="1" applyBorder="1" applyAlignment="1">
      <alignment horizontal="center" vertical="center" wrapText="1"/>
    </xf>
    <xf numFmtId="177" fontId="143" fillId="0" borderId="491" xfId="0" applyNumberFormat="1" applyFont="1" applyFill="1" applyBorder="1" applyAlignment="1">
      <alignment horizontal="center" vertical="center" wrapText="1"/>
    </xf>
    <xf numFmtId="177" fontId="143" fillId="0" borderId="426" xfId="0" applyNumberFormat="1" applyFont="1" applyFill="1" applyBorder="1" applyAlignment="1">
      <alignment horizontal="center" vertical="center"/>
    </xf>
    <xf numFmtId="177" fontId="143" fillId="0" borderId="172" xfId="0" applyNumberFormat="1" applyFont="1" applyFill="1" applyBorder="1" applyAlignment="1">
      <alignment horizontal="center" vertical="center"/>
    </xf>
    <xf numFmtId="177" fontId="143" fillId="0" borderId="138" xfId="0" applyNumberFormat="1" applyFont="1" applyFill="1" applyBorder="1" applyAlignment="1">
      <alignment horizontal="center" vertical="center"/>
    </xf>
    <xf numFmtId="177" fontId="143" fillId="0" borderId="46" xfId="0" applyNumberFormat="1" applyFont="1" applyFill="1" applyBorder="1" applyAlignment="1">
      <alignment horizontal="center" vertical="center"/>
    </xf>
    <xf numFmtId="177" fontId="143" fillId="0" borderId="13" xfId="0" applyNumberFormat="1" applyFont="1" applyFill="1" applyBorder="1" applyAlignment="1">
      <alignment horizontal="center" vertical="center"/>
    </xf>
    <xf numFmtId="177" fontId="181" fillId="51" borderId="426" xfId="0" applyNumberFormat="1" applyFont="1" applyFill="1" applyBorder="1" applyAlignment="1">
      <alignment horizontal="center" vertical="center"/>
    </xf>
    <xf numFmtId="177" fontId="181" fillId="51" borderId="172" xfId="0" applyNumberFormat="1" applyFont="1" applyFill="1" applyBorder="1" applyAlignment="1">
      <alignment horizontal="center" vertical="center"/>
    </xf>
    <xf numFmtId="177" fontId="181" fillId="51" borderId="138" xfId="0" applyNumberFormat="1" applyFont="1" applyFill="1" applyBorder="1" applyAlignment="1">
      <alignment horizontal="center" vertical="center"/>
    </xf>
    <xf numFmtId="177" fontId="143" fillId="51" borderId="539" xfId="0" applyNumberFormat="1" applyFont="1" applyFill="1" applyBorder="1" applyAlignment="1">
      <alignment horizontal="center" vertical="center" wrapText="1"/>
    </xf>
    <xf numFmtId="177" fontId="143" fillId="51" borderId="112" xfId="0" applyNumberFormat="1" applyFont="1" applyFill="1" applyBorder="1" applyAlignment="1">
      <alignment horizontal="center" vertical="center" wrapText="1"/>
    </xf>
    <xf numFmtId="177" fontId="143" fillId="51" borderId="28" xfId="0" applyNumberFormat="1" applyFont="1" applyFill="1" applyBorder="1" applyAlignment="1">
      <alignment horizontal="center" vertical="center" wrapText="1"/>
    </xf>
    <xf numFmtId="49" fontId="143" fillId="51" borderId="538" xfId="0" applyNumberFormat="1" applyFont="1" applyFill="1" applyBorder="1" applyAlignment="1">
      <alignment horizontal="center" vertical="center" wrapText="1"/>
    </xf>
    <xf numFmtId="49" fontId="143" fillId="51" borderId="113" xfId="0" applyNumberFormat="1" applyFont="1" applyFill="1" applyBorder="1" applyAlignment="1">
      <alignment horizontal="center" vertical="center" wrapText="1"/>
    </xf>
    <xf numFmtId="49" fontId="143" fillId="51" borderId="77" xfId="0" applyNumberFormat="1" applyFont="1" applyFill="1" applyBorder="1" applyAlignment="1">
      <alignment horizontal="center" vertical="center" wrapText="1"/>
    </xf>
    <xf numFmtId="177" fontId="143" fillId="0" borderId="539" xfId="0" applyNumberFormat="1" applyFont="1" applyFill="1" applyBorder="1" applyAlignment="1">
      <alignment horizontal="center" vertical="center" wrapText="1"/>
    </xf>
    <xf numFmtId="177" fontId="143" fillId="0" borderId="112" xfId="0" applyNumberFormat="1" applyFont="1" applyFill="1" applyBorder="1" applyAlignment="1">
      <alignment horizontal="center" vertical="center" wrapText="1"/>
    </xf>
    <xf numFmtId="177" fontId="143" fillId="0" borderId="28" xfId="0" applyNumberFormat="1" applyFont="1" applyFill="1" applyBorder="1" applyAlignment="1">
      <alignment horizontal="center" vertical="center" wrapText="1"/>
    </xf>
    <xf numFmtId="177" fontId="143" fillId="0" borderId="540" xfId="0" applyNumberFormat="1" applyFont="1" applyFill="1" applyBorder="1" applyAlignment="1">
      <alignment horizontal="center" vertical="center" wrapText="1"/>
    </xf>
    <xf numFmtId="177" fontId="143" fillId="0" borderId="100" xfId="0" applyNumberFormat="1" applyFont="1" applyFill="1" applyBorder="1" applyAlignment="1">
      <alignment horizontal="center" vertical="center" wrapText="1"/>
    </xf>
    <xf numFmtId="177" fontId="143" fillId="0" borderId="24" xfId="0" applyNumberFormat="1" applyFont="1" applyFill="1" applyBorder="1" applyAlignment="1">
      <alignment horizontal="center" vertical="center" wrapText="1"/>
    </xf>
    <xf numFmtId="49" fontId="143" fillId="0" borderId="538" xfId="0" applyNumberFormat="1" applyFont="1" applyFill="1" applyBorder="1" applyAlignment="1">
      <alignment horizontal="center" vertical="center" wrapText="1"/>
    </xf>
    <xf numFmtId="49" fontId="143" fillId="0" borderId="113" xfId="0" applyNumberFormat="1" applyFont="1" applyFill="1" applyBorder="1" applyAlignment="1">
      <alignment horizontal="center" vertical="center" wrapText="1"/>
    </xf>
    <xf numFmtId="49" fontId="143" fillId="0" borderId="77" xfId="0" applyNumberFormat="1" applyFont="1" applyFill="1" applyBorder="1" applyAlignment="1">
      <alignment horizontal="center" vertical="center" wrapText="1"/>
    </xf>
    <xf numFmtId="177" fontId="143" fillId="0" borderId="539" xfId="0" quotePrefix="1" applyNumberFormat="1" applyFont="1" applyFill="1" applyBorder="1" applyAlignment="1">
      <alignment horizontal="center" vertical="center" wrapText="1"/>
    </xf>
    <xf numFmtId="177" fontId="143" fillId="0" borderId="112" xfId="0" quotePrefix="1" applyNumberFormat="1" applyFont="1" applyFill="1" applyBorder="1" applyAlignment="1">
      <alignment horizontal="center" vertical="center" wrapText="1"/>
    </xf>
    <xf numFmtId="177" fontId="143" fillId="0" borderId="28" xfId="0" quotePrefix="1" applyNumberFormat="1" applyFont="1" applyFill="1" applyBorder="1" applyAlignment="1">
      <alignment horizontal="center" vertical="center" wrapText="1"/>
    </xf>
    <xf numFmtId="177" fontId="143" fillId="0" borderId="540" xfId="0" quotePrefix="1" applyNumberFormat="1" applyFont="1" applyFill="1" applyBorder="1" applyAlignment="1">
      <alignment horizontal="center" vertical="center" wrapText="1"/>
    </xf>
    <xf numFmtId="177" fontId="143" fillId="0" borderId="100" xfId="0" quotePrefix="1" applyNumberFormat="1" applyFont="1" applyFill="1" applyBorder="1" applyAlignment="1">
      <alignment horizontal="center" vertical="center" wrapText="1"/>
    </xf>
    <xf numFmtId="177" fontId="143" fillId="0" borderId="24" xfId="0" quotePrefix="1" applyNumberFormat="1" applyFont="1" applyFill="1" applyBorder="1" applyAlignment="1">
      <alignment horizontal="center" vertical="center" wrapText="1"/>
    </xf>
    <xf numFmtId="177" fontId="142" fillId="0" borderId="538" xfId="0" applyNumberFormat="1" applyFont="1" applyFill="1" applyBorder="1" applyAlignment="1">
      <alignment horizontal="center" vertical="center" wrapText="1"/>
    </xf>
    <xf numFmtId="177" fontId="142" fillId="0" borderId="113" xfId="0" applyNumberFormat="1" applyFont="1" applyFill="1" applyBorder="1" applyAlignment="1">
      <alignment horizontal="center" vertical="center" wrapText="1"/>
    </xf>
    <xf numFmtId="177" fontId="142" fillId="0" borderId="77" xfId="0" applyNumberFormat="1" applyFont="1" applyFill="1" applyBorder="1" applyAlignment="1">
      <alignment horizontal="center" vertical="center" wrapText="1"/>
    </xf>
    <xf numFmtId="0" fontId="21" fillId="51" borderId="193" xfId="0" applyFont="1" applyFill="1" applyBorder="1" applyAlignment="1">
      <alignment horizontal="center" vertical="center" shrinkToFit="1"/>
    </xf>
    <xf numFmtId="177" fontId="181" fillId="51" borderId="69" xfId="0" applyNumberFormat="1" applyFont="1" applyFill="1" applyBorder="1" applyAlignment="1">
      <alignment horizontal="center" vertical="center" wrapText="1"/>
    </xf>
    <xf numFmtId="177" fontId="181" fillId="51" borderId="120" xfId="0" applyNumberFormat="1" applyFont="1" applyFill="1" applyBorder="1" applyAlignment="1">
      <alignment horizontal="center" vertical="center" wrapText="1"/>
    </xf>
    <xf numFmtId="177" fontId="181" fillId="51" borderId="402" xfId="0" applyNumberFormat="1" applyFont="1" applyFill="1" applyBorder="1" applyAlignment="1">
      <alignment horizontal="center" vertical="center" wrapText="1"/>
    </xf>
    <xf numFmtId="177" fontId="181" fillId="51" borderId="384" xfId="0" applyNumberFormat="1" applyFont="1" applyFill="1" applyBorder="1" applyAlignment="1">
      <alignment horizontal="center" vertical="center" wrapText="1"/>
    </xf>
    <xf numFmtId="177" fontId="181" fillId="51" borderId="171" xfId="0" applyNumberFormat="1" applyFont="1" applyFill="1" applyBorder="1" applyAlignment="1">
      <alignment horizontal="center" vertical="center" wrapText="1"/>
    </xf>
    <xf numFmtId="177" fontId="181" fillId="51" borderId="491" xfId="0" applyNumberFormat="1" applyFont="1" applyFill="1" applyBorder="1" applyAlignment="1">
      <alignment horizontal="center" vertical="center" wrapText="1"/>
    </xf>
    <xf numFmtId="0" fontId="319" fillId="51" borderId="332" xfId="0" applyFont="1" applyFill="1" applyBorder="1" applyAlignment="1">
      <alignment horizontal="center" vertical="center" shrinkToFit="1"/>
    </xf>
    <xf numFmtId="0" fontId="319" fillId="51" borderId="193" xfId="0" applyFont="1" applyFill="1" applyBorder="1" applyAlignment="1">
      <alignment horizontal="center" vertical="center" shrinkToFit="1"/>
    </xf>
    <xf numFmtId="49" fontId="133" fillId="51" borderId="538" xfId="0" applyNumberFormat="1" applyFont="1" applyFill="1" applyBorder="1" applyAlignment="1">
      <alignment horizontal="center" vertical="center" shrinkToFit="1"/>
    </xf>
    <xf numFmtId="49" fontId="133" fillId="51" borderId="194" xfId="0" applyNumberFormat="1" applyFont="1" applyFill="1" applyBorder="1" applyAlignment="1">
      <alignment horizontal="center" vertical="center" shrinkToFit="1"/>
    </xf>
    <xf numFmtId="177" fontId="143" fillId="51" borderId="69" xfId="0" applyNumberFormat="1" applyFont="1" applyFill="1" applyBorder="1" applyAlignment="1">
      <alignment horizontal="center" vertical="center" wrapText="1"/>
    </xf>
    <xf numFmtId="177" fontId="143" fillId="51" borderId="120" xfId="0" applyNumberFormat="1" applyFont="1" applyFill="1" applyBorder="1" applyAlignment="1">
      <alignment horizontal="center" vertical="center" wrapText="1"/>
    </xf>
    <xf numFmtId="177" fontId="143" fillId="51" borderId="402" xfId="0" applyNumberFormat="1" applyFont="1" applyFill="1" applyBorder="1" applyAlignment="1">
      <alignment horizontal="center" vertical="center" wrapText="1"/>
    </xf>
    <xf numFmtId="0" fontId="319" fillId="0" borderId="332" xfId="0" applyFont="1" applyFill="1" applyBorder="1" applyAlignment="1">
      <alignment horizontal="center" vertical="center" shrinkToFit="1"/>
    </xf>
    <xf numFmtId="0" fontId="132" fillId="0" borderId="161" xfId="0" applyFont="1" applyFill="1" applyBorder="1" applyAlignment="1">
      <alignment horizontal="center" vertical="center" shrinkToFit="1"/>
    </xf>
    <xf numFmtId="0" fontId="132" fillId="0" borderId="419" xfId="0" applyFont="1" applyFill="1" applyBorder="1" applyAlignment="1">
      <alignment horizontal="center" vertical="center" shrinkToFit="1"/>
    </xf>
    <xf numFmtId="49" fontId="133" fillId="0" borderId="538" xfId="0" quotePrefix="1" applyNumberFormat="1" applyFont="1" applyFill="1" applyBorder="1" applyAlignment="1">
      <alignment horizontal="center" vertical="center" shrinkToFit="1"/>
    </xf>
    <xf numFmtId="49" fontId="133" fillId="0" borderId="113" xfId="0" quotePrefix="1" applyNumberFormat="1" applyFont="1" applyFill="1" applyBorder="1" applyAlignment="1">
      <alignment horizontal="center" vertical="center" shrinkToFit="1"/>
    </xf>
    <xf numFmtId="49" fontId="133" fillId="0" borderId="77" xfId="0" quotePrefix="1" applyNumberFormat="1" applyFont="1" applyFill="1" applyBorder="1" applyAlignment="1">
      <alignment horizontal="center" vertical="center" shrinkToFit="1"/>
    </xf>
    <xf numFmtId="177" fontId="143" fillId="51" borderId="384" xfId="0" applyNumberFormat="1" applyFont="1" applyFill="1" applyBorder="1" applyAlignment="1">
      <alignment horizontal="center" vertical="center" wrapText="1"/>
    </xf>
    <xf numFmtId="177" fontId="143" fillId="51" borderId="171" xfId="0" applyNumberFormat="1" applyFont="1" applyFill="1" applyBorder="1" applyAlignment="1">
      <alignment horizontal="center" vertical="center" wrapText="1"/>
    </xf>
    <xf numFmtId="177" fontId="143" fillId="51" borderId="491" xfId="0" applyNumberFormat="1" applyFont="1" applyFill="1" applyBorder="1" applyAlignment="1">
      <alignment horizontal="center" vertical="center" wrapText="1"/>
    </xf>
    <xf numFmtId="0" fontId="20" fillId="0" borderId="20" xfId="0" applyFont="1" applyBorder="1" applyAlignment="1">
      <alignment horizontal="center" vertical="center"/>
    </xf>
    <xf numFmtId="0" fontId="21" fillId="24" borderId="293" xfId="0" applyFont="1" applyFill="1" applyBorder="1" applyAlignment="1">
      <alignment horizontal="center" vertical="center" wrapText="1"/>
    </xf>
    <xf numFmtId="0" fontId="21" fillId="24" borderId="394" xfId="0" applyFont="1" applyFill="1" applyBorder="1" applyAlignment="1">
      <alignment horizontal="center" vertical="center" wrapText="1"/>
    </xf>
    <xf numFmtId="0" fontId="21" fillId="24" borderId="395" xfId="0" applyFont="1" applyFill="1" applyBorder="1" applyAlignment="1">
      <alignment horizontal="center" vertical="center" wrapText="1"/>
    </xf>
    <xf numFmtId="0" fontId="21" fillId="24" borderId="297" xfId="0" applyFont="1" applyFill="1" applyBorder="1" applyAlignment="1">
      <alignment horizontal="center" vertical="center" wrapText="1"/>
    </xf>
    <xf numFmtId="0" fontId="21" fillId="24" borderId="299" xfId="0" applyFont="1" applyFill="1" applyBorder="1" applyAlignment="1">
      <alignment horizontal="center" vertical="center" wrapText="1"/>
    </xf>
    <xf numFmtId="0" fontId="21" fillId="24" borderId="306" xfId="0" applyFont="1" applyFill="1" applyBorder="1" applyAlignment="1">
      <alignment horizontal="center" vertical="center" wrapText="1"/>
    </xf>
    <xf numFmtId="0" fontId="21" fillId="24" borderId="353" xfId="0" applyFont="1" applyFill="1" applyBorder="1" applyAlignment="1">
      <alignment horizontal="center" vertical="center" wrapText="1"/>
    </xf>
    <xf numFmtId="0" fontId="21" fillId="24" borderId="381" xfId="0" applyFont="1" applyFill="1" applyBorder="1" applyAlignment="1">
      <alignment horizontal="center" vertical="center" wrapText="1"/>
    </xf>
    <xf numFmtId="0" fontId="21" fillId="24" borderId="295" xfId="0" applyFont="1" applyFill="1" applyBorder="1" applyAlignment="1">
      <alignment horizontal="center" vertical="center" wrapText="1"/>
    </xf>
    <xf numFmtId="0" fontId="277" fillId="0" borderId="237" xfId="0" applyFont="1" applyBorder="1" applyAlignment="1">
      <alignment horizontal="left" vertical="center" shrinkToFit="1"/>
    </xf>
    <xf numFmtId="0" fontId="277" fillId="0" borderId="238" xfId="0" applyFont="1" applyBorder="1" applyAlignment="1">
      <alignment horizontal="left" vertical="center" shrinkToFit="1"/>
    </xf>
    <xf numFmtId="179" fontId="67" fillId="0" borderId="0" xfId="0" applyNumberFormat="1" applyFont="1" applyFill="1" applyBorder="1" applyAlignment="1">
      <alignment horizontal="center" vertical="center"/>
    </xf>
    <xf numFmtId="179" fontId="145" fillId="0" borderId="0" xfId="0" applyNumberFormat="1" applyFont="1" applyFill="1" applyBorder="1" applyAlignment="1">
      <alignment horizontal="center" vertical="center"/>
    </xf>
    <xf numFmtId="177" fontId="67" fillId="0" borderId="352" xfId="0" applyNumberFormat="1" applyFont="1" applyFill="1" applyBorder="1" applyAlignment="1">
      <alignment horizontal="center" vertical="center" wrapText="1"/>
    </xf>
    <xf numFmtId="177" fontId="67" fillId="0" borderId="480" xfId="0" applyNumberFormat="1" applyFont="1" applyFill="1" applyBorder="1" applyAlignment="1">
      <alignment horizontal="center" vertical="center" wrapText="1"/>
    </xf>
    <xf numFmtId="177" fontId="317" fillId="40" borderId="352" xfId="0" applyNumberFormat="1" applyFont="1" applyFill="1" applyBorder="1" applyAlignment="1">
      <alignment horizontal="center" vertical="center" wrapText="1"/>
    </xf>
    <xf numFmtId="177" fontId="317" fillId="40" borderId="480" xfId="0" applyNumberFormat="1" applyFont="1" applyFill="1" applyBorder="1" applyAlignment="1">
      <alignment horizontal="center" vertical="center" wrapText="1"/>
    </xf>
    <xf numFmtId="177" fontId="67" fillId="0" borderId="481" xfId="0" applyNumberFormat="1" applyFont="1" applyFill="1" applyBorder="1" applyAlignment="1">
      <alignment horizontal="center" vertical="center" wrapText="1"/>
    </xf>
    <xf numFmtId="177" fontId="67" fillId="0" borderId="482" xfId="0" applyNumberFormat="1" applyFont="1" applyFill="1" applyBorder="1" applyAlignment="1">
      <alignment horizontal="center" vertical="center" wrapText="1"/>
    </xf>
    <xf numFmtId="0" fontId="228" fillId="76" borderId="0" xfId="0" applyFont="1" applyFill="1" applyAlignment="1">
      <alignment horizontal="left" vertical="center" shrinkToFit="1"/>
    </xf>
    <xf numFmtId="0" fontId="228" fillId="0" borderId="0" xfId="0" applyFont="1" applyFill="1" applyAlignment="1">
      <alignment horizontal="left" vertical="center" shrinkToFit="1"/>
    </xf>
    <xf numFmtId="0" fontId="229" fillId="76" borderId="0" xfId="41" applyFont="1" applyFill="1" applyAlignment="1" applyProtection="1">
      <alignment horizontal="left" vertical="top"/>
    </xf>
    <xf numFmtId="0" fontId="21" fillId="0" borderId="0" xfId="0" applyFont="1" applyFill="1" applyBorder="1" applyAlignment="1">
      <alignment horizontal="center" vertical="center" wrapText="1"/>
    </xf>
    <xf numFmtId="0" fontId="21" fillId="24" borderId="174" xfId="0" applyFont="1" applyFill="1" applyBorder="1" applyAlignment="1">
      <alignment horizontal="center" vertical="center" wrapText="1"/>
    </xf>
    <xf numFmtId="0" fontId="21" fillId="24" borderId="173" xfId="0" applyFont="1" applyFill="1" applyBorder="1" applyAlignment="1">
      <alignment horizontal="center" vertical="center" wrapText="1"/>
    </xf>
    <xf numFmtId="0" fontId="21" fillId="24" borderId="12" xfId="0" applyFont="1" applyFill="1" applyBorder="1" applyAlignment="1">
      <alignment horizontal="center" vertical="center" wrapText="1"/>
    </xf>
    <xf numFmtId="0" fontId="21" fillId="24" borderId="72" xfId="0" applyFont="1" applyFill="1" applyBorder="1" applyAlignment="1">
      <alignment horizontal="center" vertical="center" wrapText="1"/>
    </xf>
    <xf numFmtId="0" fontId="21" fillId="24" borderId="390" xfId="0" applyFont="1" applyFill="1" applyBorder="1" applyAlignment="1">
      <alignment horizontal="center" vertical="center" shrinkToFit="1"/>
    </xf>
    <xf numFmtId="0" fontId="21" fillId="24" borderId="391" xfId="0" applyFont="1" applyFill="1" applyBorder="1" applyAlignment="1">
      <alignment horizontal="center" vertical="center" shrinkToFit="1"/>
    </xf>
    <xf numFmtId="0" fontId="226" fillId="76" borderId="0" xfId="0" applyFont="1" applyFill="1" applyBorder="1" applyAlignment="1">
      <alignment horizontal="center" vertical="center"/>
    </xf>
    <xf numFmtId="0" fontId="225" fillId="0" borderId="0" xfId="0" applyFont="1" applyBorder="1" applyAlignment="1">
      <alignment horizontal="left" vertical="center" shrinkToFit="1"/>
    </xf>
    <xf numFmtId="0" fontId="21" fillId="0" borderId="0" xfId="0" applyFont="1" applyBorder="1" applyAlignment="1">
      <alignment horizontal="center" vertical="center"/>
    </xf>
    <xf numFmtId="0" fontId="21" fillId="24" borderId="188" xfId="0" applyFont="1" applyFill="1" applyBorder="1" applyAlignment="1">
      <alignment horizontal="center" vertical="center" shrinkToFit="1"/>
    </xf>
    <xf numFmtId="0" fontId="21" fillId="24" borderId="189" xfId="0" applyFont="1" applyFill="1" applyBorder="1" applyAlignment="1">
      <alignment horizontal="center" vertical="center" shrinkToFit="1"/>
    </xf>
    <xf numFmtId="0" fontId="21" fillId="24" borderId="20" xfId="0" applyFont="1" applyFill="1" applyBorder="1" applyAlignment="1">
      <alignment horizontal="center" vertical="center" wrapText="1"/>
    </xf>
    <xf numFmtId="0" fontId="21" fillId="24" borderId="37" xfId="0" applyFont="1" applyFill="1" applyBorder="1" applyAlignment="1">
      <alignment horizontal="center" vertical="center" wrapText="1"/>
    </xf>
    <xf numFmtId="0" fontId="21" fillId="24" borderId="205" xfId="0" applyFont="1" applyFill="1" applyBorder="1" applyAlignment="1">
      <alignment horizontal="center" vertical="center" wrapText="1"/>
    </xf>
    <xf numFmtId="0" fontId="225" fillId="0" borderId="237" xfId="0" applyFont="1" applyBorder="1" applyAlignment="1">
      <alignment horizontal="left" vertical="center" shrinkToFit="1"/>
    </xf>
    <xf numFmtId="0" fontId="225" fillId="0" borderId="238" xfId="0" applyFont="1" applyBorder="1" applyAlignment="1">
      <alignment horizontal="left" vertical="center" shrinkToFit="1"/>
    </xf>
    <xf numFmtId="0" fontId="24" fillId="0" borderId="21" xfId="0" applyFont="1" applyFill="1" applyBorder="1" applyAlignment="1">
      <alignment shrinkToFit="1"/>
    </xf>
    <xf numFmtId="0" fontId="24" fillId="0" borderId="23" xfId="0" applyFont="1" applyFill="1" applyBorder="1" applyAlignment="1"/>
    <xf numFmtId="0" fontId="20" fillId="0" borderId="0" xfId="0" applyFont="1" applyFill="1" applyBorder="1" applyAlignment="1">
      <alignment horizontal="left" vertical="center" shrinkToFit="1"/>
    </xf>
    <xf numFmtId="0" fontId="68" fillId="0" borderId="245" xfId="0" applyFont="1" applyFill="1" applyBorder="1" applyAlignment="1">
      <alignment horizontal="center" vertical="center"/>
    </xf>
    <xf numFmtId="0" fontId="24" fillId="0" borderId="213" xfId="0" applyFont="1" applyFill="1" applyBorder="1" applyAlignment="1">
      <alignment vertical="center" shrinkToFit="1"/>
    </xf>
    <xf numFmtId="0" fontId="24" fillId="0" borderId="0" xfId="0" applyFont="1" applyFill="1" applyBorder="1" applyAlignment="1">
      <alignment shrinkToFit="1"/>
    </xf>
    <xf numFmtId="0" fontId="24" fillId="0" borderId="38" xfId="0" applyFont="1" applyFill="1" applyBorder="1" applyAlignment="1"/>
    <xf numFmtId="0" fontId="24" fillId="0" borderId="248" xfId="0" applyFont="1" applyFill="1" applyBorder="1" applyAlignment="1">
      <alignment vertical="center" shrinkToFit="1"/>
    </xf>
    <xf numFmtId="0" fontId="24" fillId="0" borderId="246" xfId="0" applyFont="1" applyFill="1" applyBorder="1" applyAlignment="1">
      <alignment vertical="center" shrinkToFit="1"/>
    </xf>
    <xf numFmtId="0" fontId="24" fillId="0" borderId="246" xfId="0" applyFont="1" applyFill="1" applyBorder="1" applyAlignment="1">
      <alignment shrinkToFit="1"/>
    </xf>
    <xf numFmtId="0" fontId="24" fillId="0" borderId="247" xfId="0" applyFont="1" applyFill="1" applyBorder="1" applyAlignment="1"/>
    <xf numFmtId="0" fontId="19" fillId="0" borderId="0" xfId="0" applyFont="1" applyBorder="1" applyAlignment="1">
      <alignment horizontal="left" vertical="center"/>
    </xf>
    <xf numFmtId="0" fontId="188" fillId="0" borderId="93" xfId="0" applyFont="1" applyBorder="1" applyAlignment="1">
      <alignment horizontal="left" vertical="center"/>
    </xf>
    <xf numFmtId="0" fontId="21" fillId="32" borderId="378" xfId="0" applyFont="1" applyFill="1" applyBorder="1" applyAlignment="1">
      <alignment horizontal="center" vertical="center" wrapText="1"/>
    </xf>
    <xf numFmtId="0" fontId="21" fillId="32" borderId="386" xfId="0" applyFont="1" applyFill="1" applyBorder="1" applyAlignment="1">
      <alignment horizontal="center" vertical="center" wrapText="1"/>
    </xf>
    <xf numFmtId="0" fontId="21" fillId="32" borderId="387" xfId="0" applyFont="1" applyFill="1" applyBorder="1" applyAlignment="1">
      <alignment horizontal="center" vertical="center" wrapText="1"/>
    </xf>
    <xf numFmtId="0" fontId="21" fillId="32" borderId="378" xfId="0" applyFont="1" applyFill="1" applyBorder="1" applyAlignment="1">
      <alignment horizontal="center" vertical="center"/>
    </xf>
    <xf numFmtId="0" fontId="21" fillId="32" borderId="377" xfId="0" applyFont="1" applyFill="1" applyBorder="1" applyAlignment="1">
      <alignment horizontal="center" vertical="center" wrapText="1"/>
    </xf>
    <xf numFmtId="0" fontId="21" fillId="32" borderId="361" xfId="0" applyFont="1" applyFill="1" applyBorder="1" applyAlignment="1">
      <alignment horizontal="center" vertical="center" wrapText="1"/>
    </xf>
    <xf numFmtId="0" fontId="21" fillId="32" borderId="313" xfId="0" applyFont="1" applyFill="1" applyBorder="1" applyAlignment="1">
      <alignment horizontal="center" vertical="center" wrapText="1"/>
    </xf>
    <xf numFmtId="0" fontId="21" fillId="32" borderId="314" xfId="0" applyFont="1" applyFill="1" applyBorder="1" applyAlignment="1">
      <alignment horizontal="center" vertical="center" wrapText="1"/>
    </xf>
    <xf numFmtId="0" fontId="21" fillId="32" borderId="308" xfId="0" applyFont="1" applyFill="1" applyBorder="1" applyAlignment="1">
      <alignment horizontal="center" vertical="center" wrapText="1"/>
    </xf>
    <xf numFmtId="0" fontId="21" fillId="32" borderId="315" xfId="0" applyFont="1" applyFill="1" applyBorder="1" applyAlignment="1">
      <alignment horizontal="center" vertical="center" wrapText="1"/>
    </xf>
    <xf numFmtId="0" fontId="21" fillId="32" borderId="376" xfId="0" applyFont="1" applyFill="1" applyBorder="1" applyAlignment="1">
      <alignment horizontal="center" vertical="center" wrapText="1"/>
    </xf>
    <xf numFmtId="0" fontId="67" fillId="0" borderId="0" xfId="0" applyFont="1" applyFill="1" applyBorder="1" applyAlignment="1">
      <alignment horizontal="center" vertical="center"/>
    </xf>
    <xf numFmtId="0" fontId="98" fillId="0" borderId="0" xfId="0" applyFont="1" applyFill="1" applyBorder="1" applyAlignment="1">
      <alignment horizontal="center" vertical="center"/>
    </xf>
    <xf numFmtId="0" fontId="20" fillId="0" borderId="0" xfId="0" applyFont="1" applyFill="1" applyBorder="1" applyAlignment="1">
      <alignment vertical="center" shrinkToFit="1"/>
    </xf>
    <xf numFmtId="0" fontId="21" fillId="0" borderId="0" xfId="0" applyFont="1" applyFill="1" applyBorder="1" applyAlignment="1">
      <alignment horizontal="center" vertical="center"/>
    </xf>
    <xf numFmtId="0" fontId="19" fillId="0" borderId="0" xfId="0" applyFont="1" applyFill="1" applyBorder="1" applyAlignment="1">
      <alignment vertical="center" shrinkToFit="1"/>
    </xf>
    <xf numFmtId="0" fontId="116" fillId="0" borderId="0" xfId="0" applyFont="1" applyBorder="1" applyAlignment="1">
      <alignment horizontal="center" vertical="top" wrapText="1"/>
    </xf>
    <xf numFmtId="0" fontId="68" fillId="0" borderId="85" xfId="0" applyFont="1" applyFill="1" applyBorder="1" applyAlignment="1">
      <alignment horizontal="center" vertical="center"/>
    </xf>
    <xf numFmtId="0" fontId="21" fillId="32" borderId="466" xfId="0" applyFont="1" applyFill="1" applyBorder="1" applyAlignment="1">
      <alignment horizontal="center" vertical="center" wrapText="1"/>
    </xf>
    <xf numFmtId="0" fontId="21" fillId="32" borderId="467" xfId="0" applyFont="1" applyFill="1" applyBorder="1" applyAlignment="1">
      <alignment horizontal="center" vertical="center" wrapText="1"/>
    </xf>
    <xf numFmtId="0" fontId="21" fillId="32" borderId="460" xfId="0" applyFont="1" applyFill="1" applyBorder="1" applyAlignment="1">
      <alignment horizontal="center" vertical="center" wrapText="1"/>
    </xf>
    <xf numFmtId="0" fontId="21" fillId="32" borderId="469" xfId="0" applyFont="1" applyFill="1" applyBorder="1" applyAlignment="1">
      <alignment horizontal="center" vertical="center" wrapText="1"/>
    </xf>
    <xf numFmtId="0" fontId="21" fillId="32" borderId="470" xfId="0" applyFont="1" applyFill="1" applyBorder="1" applyAlignment="1">
      <alignment horizontal="center" vertical="center" wrapText="1"/>
    </xf>
    <xf numFmtId="0" fontId="21" fillId="32" borderId="471" xfId="0" applyFont="1" applyFill="1" applyBorder="1" applyAlignment="1">
      <alignment horizontal="center" vertical="center" wrapText="1"/>
    </xf>
    <xf numFmtId="0" fontId="170" fillId="32" borderId="466" xfId="0" applyFont="1" applyFill="1" applyBorder="1" applyAlignment="1">
      <alignment horizontal="center" vertical="center" wrapText="1"/>
    </xf>
    <xf numFmtId="0" fontId="170" fillId="32" borderId="459" xfId="0" applyFont="1" applyFill="1" applyBorder="1" applyAlignment="1">
      <alignment horizontal="center" vertical="center" wrapText="1"/>
    </xf>
    <xf numFmtId="0" fontId="170" fillId="32" borderId="467" xfId="0" applyFont="1" applyFill="1" applyBorder="1" applyAlignment="1">
      <alignment horizontal="center" vertical="center" wrapText="1"/>
    </xf>
    <xf numFmtId="0" fontId="21" fillId="32" borderId="468" xfId="0" applyFont="1" applyFill="1" applyBorder="1" applyAlignment="1">
      <alignment horizontal="center" vertical="center"/>
    </xf>
    <xf numFmtId="0" fontId="21" fillId="32" borderId="459" xfId="0" applyFont="1" applyFill="1" applyBorder="1" applyAlignment="1">
      <alignment horizontal="center" vertical="center"/>
    </xf>
    <xf numFmtId="0" fontId="27" fillId="0" borderId="90" xfId="0" applyFont="1" applyBorder="1" applyAlignment="1">
      <alignment horizontal="left" vertical="center" shrinkToFit="1"/>
    </xf>
    <xf numFmtId="0" fontId="27" fillId="0" borderId="141" xfId="0" applyFont="1" applyBorder="1" applyAlignment="1">
      <alignment horizontal="left" vertical="center" shrinkToFit="1"/>
    </xf>
    <xf numFmtId="0" fontId="27" fillId="0" borderId="116" xfId="0" applyFont="1" applyBorder="1" applyAlignment="1">
      <alignment horizontal="left" vertical="center" shrinkToFit="1"/>
    </xf>
    <xf numFmtId="0" fontId="27" fillId="0" borderId="83" xfId="0" applyFont="1" applyBorder="1" applyAlignment="1">
      <alignment horizontal="left" vertical="center" shrinkToFit="1"/>
    </xf>
    <xf numFmtId="0" fontId="27" fillId="0" borderId="93" xfId="0" applyFont="1" applyBorder="1" applyAlignment="1">
      <alignment horizontal="left" vertical="center" shrinkToFit="1"/>
    </xf>
    <xf numFmtId="0" fontId="27" fillId="0" borderId="117" xfId="0" applyFont="1" applyBorder="1" applyAlignment="1">
      <alignment horizontal="left" vertical="center" shrinkToFit="1"/>
    </xf>
    <xf numFmtId="0" fontId="27" fillId="0" borderId="92" xfId="0" applyFont="1" applyBorder="1" applyAlignment="1">
      <alignment vertical="center" shrinkToFit="1"/>
    </xf>
    <xf numFmtId="0" fontId="27" fillId="0" borderId="90" xfId="0" applyFont="1" applyBorder="1" applyAlignment="1">
      <alignment vertical="center" shrinkToFit="1"/>
    </xf>
    <xf numFmtId="0" fontId="27" fillId="0" borderId="104" xfId="0" applyFont="1" applyBorder="1" applyAlignment="1">
      <alignment vertical="center" shrinkToFit="1"/>
    </xf>
    <xf numFmtId="0" fontId="27" fillId="0" borderId="83" xfId="0" applyFont="1" applyBorder="1" applyAlignment="1">
      <alignment vertical="center" shrinkToFit="1"/>
    </xf>
    <xf numFmtId="0" fontId="22" fillId="0" borderId="83" xfId="41" applyBorder="1" applyAlignment="1" applyProtection="1">
      <alignment horizontal="left" vertical="center" shrinkToFit="1"/>
    </xf>
    <xf numFmtId="0" fontId="21" fillId="32" borderId="82" xfId="0" applyFont="1" applyFill="1" applyBorder="1" applyAlignment="1">
      <alignment horizontal="center" vertical="center" wrapText="1"/>
    </xf>
    <xf numFmtId="0" fontId="21" fillId="32" borderId="88" xfId="0" applyFont="1" applyFill="1" applyBorder="1" applyAlignment="1">
      <alignment horizontal="center" vertical="center" wrapText="1"/>
    </xf>
    <xf numFmtId="0" fontId="25" fillId="32" borderId="176" xfId="0" applyFont="1" applyFill="1" applyBorder="1" applyAlignment="1">
      <alignment horizontal="center" vertical="center" wrapText="1"/>
    </xf>
    <xf numFmtId="0" fontId="25" fillId="32" borderId="177" xfId="0" applyFont="1" applyFill="1" applyBorder="1" applyAlignment="1">
      <alignment horizontal="center" vertical="center" wrapText="1"/>
    </xf>
    <xf numFmtId="0" fontId="21" fillId="32" borderId="95" xfId="0" applyFont="1" applyFill="1" applyBorder="1" applyAlignment="1">
      <alignment horizontal="center" vertical="center" wrapText="1"/>
    </xf>
    <xf numFmtId="0" fontId="21" fillId="32" borderId="84" xfId="0" applyFont="1" applyFill="1" applyBorder="1" applyAlignment="1">
      <alignment horizontal="center" vertical="center" wrapText="1"/>
    </xf>
    <xf numFmtId="0" fontId="21" fillId="32" borderId="84" xfId="0" applyFont="1" applyFill="1" applyBorder="1" applyAlignment="1">
      <alignment horizontal="center" vertical="center"/>
    </xf>
    <xf numFmtId="0" fontId="20" fillId="32" borderId="96" xfId="0" applyFont="1" applyFill="1" applyBorder="1" applyAlignment="1">
      <alignment horizontal="center" vertical="center" wrapText="1"/>
    </xf>
    <xf numFmtId="0" fontId="21" fillId="32" borderId="92" xfId="0" applyFont="1" applyFill="1" applyBorder="1" applyAlignment="1">
      <alignment horizontal="center" vertical="center" wrapText="1"/>
    </xf>
    <xf numFmtId="0" fontId="21" fillId="32" borderId="209" xfId="0" applyFont="1" applyFill="1" applyBorder="1" applyAlignment="1">
      <alignment horizontal="center" vertical="center" wrapText="1"/>
    </xf>
    <xf numFmtId="0" fontId="21" fillId="32" borderId="175" xfId="0" applyFont="1" applyFill="1" applyBorder="1" applyAlignment="1">
      <alignment horizontal="center" vertical="center" wrapText="1"/>
    </xf>
    <xf numFmtId="0" fontId="21" fillId="32" borderId="116" xfId="0" applyFont="1" applyFill="1" applyBorder="1" applyAlignment="1">
      <alignment horizontal="center" vertical="center" wrapText="1"/>
    </xf>
    <xf numFmtId="0" fontId="21" fillId="32" borderId="212" xfId="0" applyFont="1" applyFill="1" applyBorder="1" applyAlignment="1">
      <alignment horizontal="center" vertical="center" wrapText="1"/>
    </xf>
    <xf numFmtId="0" fontId="21" fillId="32" borderId="187" xfId="0" applyFont="1" applyFill="1" applyBorder="1" applyAlignment="1">
      <alignment horizontal="center" vertical="center" wrapText="1"/>
    </xf>
    <xf numFmtId="0" fontId="21" fillId="32" borderId="85" xfId="0" applyFont="1" applyFill="1" applyBorder="1" applyAlignment="1">
      <alignment horizontal="center" vertical="center" wrapText="1"/>
    </xf>
    <xf numFmtId="0" fontId="21" fillId="32" borderId="94" xfId="0" applyFont="1" applyFill="1" applyBorder="1" applyAlignment="1">
      <alignment horizontal="center" vertical="center" wrapText="1"/>
    </xf>
    <xf numFmtId="0" fontId="20" fillId="32" borderId="210" xfId="0" applyFont="1" applyFill="1" applyBorder="1" applyAlignment="1">
      <alignment horizontal="center" vertical="center" wrapText="1"/>
    </xf>
    <xf numFmtId="0" fontId="20" fillId="32" borderId="211" xfId="0" applyFont="1" applyFill="1" applyBorder="1" applyAlignment="1">
      <alignment horizontal="center" vertical="center" wrapText="1"/>
    </xf>
    <xf numFmtId="0" fontId="21" fillId="32" borderId="88" xfId="0" applyFont="1" applyFill="1" applyBorder="1" applyAlignment="1">
      <alignment horizontal="center" vertical="center"/>
    </xf>
    <xf numFmtId="0" fontId="21" fillId="32" borderId="94" xfId="0" applyFont="1" applyFill="1" applyBorder="1" applyAlignment="1">
      <alignment horizontal="center" vertical="center"/>
    </xf>
    <xf numFmtId="0" fontId="25" fillId="32" borderId="207" xfId="0" applyFont="1" applyFill="1" applyBorder="1" applyAlignment="1">
      <alignment horizontal="center" vertical="center" wrapText="1"/>
    </xf>
    <xf numFmtId="0" fontId="25" fillId="32" borderId="208" xfId="0" applyFont="1" applyFill="1" applyBorder="1" applyAlignment="1">
      <alignment horizontal="center" vertical="center" wrapText="1"/>
    </xf>
    <xf numFmtId="0" fontId="27" fillId="0" borderId="90" xfId="0" applyFont="1" applyFill="1" applyBorder="1" applyAlignment="1">
      <alignment vertical="center" wrapText="1" shrinkToFit="1"/>
    </xf>
    <xf numFmtId="0" fontId="27" fillId="0" borderId="141" xfId="0" applyFont="1" applyFill="1" applyBorder="1" applyAlignment="1">
      <alignment vertical="center" wrapText="1" shrinkToFit="1"/>
    </xf>
    <xf numFmtId="0" fontId="27" fillId="0" borderId="116" xfId="0" applyFont="1" applyFill="1" applyBorder="1" applyAlignment="1">
      <alignment vertical="center" wrapText="1" shrinkToFit="1"/>
    </xf>
    <xf numFmtId="0" fontId="22" fillId="0" borderId="83" xfId="41" applyFill="1" applyBorder="1" applyAlignment="1" applyProtection="1">
      <alignment horizontal="left" vertical="center" wrapText="1" shrinkToFit="1"/>
    </xf>
    <xf numFmtId="0" fontId="22" fillId="0" borderId="93" xfId="41" applyFill="1" applyBorder="1" applyAlignment="1" applyProtection="1">
      <alignment horizontal="left" vertical="center" wrapText="1" shrinkToFit="1"/>
    </xf>
    <xf numFmtId="0" fontId="22" fillId="0" borderId="117" xfId="41" applyFill="1" applyBorder="1" applyAlignment="1" applyProtection="1">
      <alignment horizontal="left" vertical="center" wrapText="1" shrinkToFit="1"/>
    </xf>
    <xf numFmtId="177" fontId="153" fillId="84" borderId="389" xfId="0" applyNumberFormat="1" applyFont="1" applyFill="1" applyBorder="1" applyAlignment="1" applyProtection="1">
      <alignment horizontal="center" vertical="center"/>
    </xf>
    <xf numFmtId="177" fontId="153" fillId="84" borderId="502" xfId="0" applyNumberFormat="1" applyFont="1" applyFill="1" applyBorder="1" applyAlignment="1" applyProtection="1">
      <alignment horizontal="center" vertical="center"/>
    </xf>
    <xf numFmtId="177" fontId="153" fillId="84" borderId="503" xfId="0" applyNumberFormat="1" applyFont="1" applyFill="1" applyBorder="1" applyAlignment="1" applyProtection="1">
      <alignment horizontal="center" vertical="center"/>
    </xf>
    <xf numFmtId="0" fontId="20" fillId="0" borderId="305" xfId="0" applyFont="1" applyFill="1" applyBorder="1" applyAlignment="1">
      <alignment horizontal="center" vertical="center"/>
    </xf>
    <xf numFmtId="0" fontId="20" fillId="0" borderId="295" xfId="0" applyFont="1" applyFill="1" applyBorder="1" applyAlignment="1">
      <alignment horizontal="center" vertical="center"/>
    </xf>
    <xf numFmtId="0" fontId="20" fillId="0" borderId="305" xfId="0" applyFont="1" applyBorder="1" applyAlignment="1">
      <alignment horizontal="center" vertical="center"/>
    </xf>
    <xf numFmtId="0" fontId="20" fillId="0" borderId="295" xfId="0" applyFont="1" applyBorder="1" applyAlignment="1">
      <alignment horizontal="center" vertical="center"/>
    </xf>
    <xf numFmtId="0" fontId="24" fillId="0" borderId="320" xfId="0" applyFont="1" applyBorder="1" applyAlignment="1">
      <alignment vertical="center" shrinkToFit="1"/>
    </xf>
    <xf numFmtId="0" fontId="24" fillId="0" borderId="340" xfId="0" applyFont="1" applyBorder="1" applyAlignment="1">
      <alignment vertical="center" shrinkToFit="1"/>
    </xf>
    <xf numFmtId="0" fontId="24" fillId="0" borderId="341" xfId="0" applyFont="1" applyBorder="1" applyAlignment="1">
      <alignment vertical="center" shrinkToFit="1"/>
    </xf>
    <xf numFmtId="0" fontId="24" fillId="0" borderId="298" xfId="0" applyFont="1" applyFill="1" applyBorder="1" applyAlignment="1">
      <alignment vertical="center" shrinkToFit="1"/>
    </xf>
    <xf numFmtId="0" fontId="24" fillId="0" borderId="297" xfId="0" applyFont="1" applyFill="1" applyBorder="1" applyAlignment="1">
      <alignment vertical="center" shrinkToFit="1"/>
    </xf>
    <xf numFmtId="0" fontId="24" fillId="0" borderId="299" xfId="0" applyFont="1" applyFill="1" applyBorder="1" applyAlignment="1">
      <alignment vertical="center" shrinkToFit="1"/>
    </xf>
    <xf numFmtId="177" fontId="24" fillId="49" borderId="389" xfId="0" applyNumberFormat="1" applyFont="1" applyFill="1" applyBorder="1" applyAlignment="1" applyProtection="1">
      <alignment horizontal="center" vertical="center"/>
    </xf>
    <xf numFmtId="177" fontId="24" fillId="49" borderId="502" xfId="0" applyNumberFormat="1" applyFont="1" applyFill="1" applyBorder="1" applyAlignment="1" applyProtection="1">
      <alignment horizontal="center" vertical="center"/>
    </xf>
    <xf numFmtId="177" fontId="24" fillId="49" borderId="503" xfId="0" applyNumberFormat="1" applyFont="1" applyFill="1" applyBorder="1" applyAlignment="1" applyProtection="1">
      <alignment horizontal="center" vertical="center"/>
    </xf>
    <xf numFmtId="0" fontId="32" fillId="0" borderId="318" xfId="0" applyFont="1" applyFill="1" applyBorder="1" applyAlignment="1">
      <alignment horizontal="center" vertical="center"/>
    </xf>
    <xf numFmtId="0" fontId="20" fillId="24" borderId="146" xfId="0" applyFont="1" applyFill="1" applyBorder="1" applyAlignment="1">
      <alignment horizontal="center" vertical="center" wrapText="1"/>
    </xf>
    <xf numFmtId="0" fontId="20" fillId="24" borderId="81" xfId="0" applyFont="1" applyFill="1" applyBorder="1" applyAlignment="1">
      <alignment horizontal="center" vertical="center" wrapText="1"/>
    </xf>
    <xf numFmtId="0" fontId="20" fillId="24" borderId="147" xfId="0" applyFont="1" applyFill="1" applyBorder="1" applyAlignment="1">
      <alignment horizontal="center" vertical="center" wrapText="1"/>
    </xf>
    <xf numFmtId="0" fontId="20" fillId="24" borderId="473" xfId="0" applyFont="1" applyFill="1" applyBorder="1" applyAlignment="1">
      <alignment horizontal="center" vertical="center" wrapText="1"/>
    </xf>
    <xf numFmtId="0" fontId="20" fillId="24" borderId="416" xfId="0" applyFont="1" applyFill="1" applyBorder="1" applyAlignment="1">
      <alignment horizontal="center" vertical="center" wrapText="1"/>
    </xf>
    <xf numFmtId="0" fontId="20" fillId="24" borderId="446" xfId="0" applyFont="1" applyFill="1" applyBorder="1" applyAlignment="1">
      <alignment horizontal="center" vertical="center" wrapText="1"/>
    </xf>
    <xf numFmtId="0" fontId="20" fillId="24" borderId="435" xfId="0" applyFont="1" applyFill="1" applyBorder="1" applyAlignment="1">
      <alignment horizontal="center" vertical="center" wrapText="1"/>
    </xf>
    <xf numFmtId="0" fontId="20" fillId="24" borderId="439" xfId="0" applyFont="1" applyFill="1" applyBorder="1" applyAlignment="1">
      <alignment horizontal="center" vertical="center" wrapText="1"/>
    </xf>
    <xf numFmtId="0" fontId="20" fillId="24" borderId="402" xfId="0" applyFont="1" applyFill="1" applyBorder="1" applyAlignment="1">
      <alignment horizontal="center" vertical="center" wrapText="1"/>
    </xf>
    <xf numFmtId="0" fontId="20" fillId="24" borderId="489" xfId="0" applyFont="1" applyFill="1" applyBorder="1" applyAlignment="1">
      <alignment horizontal="center" vertical="center" wrapText="1"/>
    </xf>
    <xf numFmtId="0" fontId="20" fillId="24" borderId="421" xfId="0" applyFont="1" applyFill="1" applyBorder="1" applyAlignment="1">
      <alignment horizontal="center" vertical="center" wrapText="1"/>
    </xf>
    <xf numFmtId="0" fontId="20" fillId="24" borderId="80" xfId="0" applyFont="1" applyFill="1" applyBorder="1" applyAlignment="1">
      <alignment horizontal="center" vertical="center"/>
    </xf>
    <xf numFmtId="0" fontId="20" fillId="24" borderId="78" xfId="0" applyFont="1" applyFill="1" applyBorder="1" applyAlignment="1">
      <alignment horizontal="center" vertical="center"/>
    </xf>
    <xf numFmtId="0" fontId="20" fillId="24" borderId="436" xfId="0" applyFont="1" applyFill="1" applyBorder="1" applyAlignment="1">
      <alignment horizontal="center" vertical="center" wrapText="1"/>
    </xf>
    <xf numFmtId="0" fontId="20" fillId="24" borderId="493" xfId="0" applyFont="1" applyFill="1" applyBorder="1" applyAlignment="1">
      <alignment horizontal="center" vertical="center" wrapText="1"/>
    </xf>
    <xf numFmtId="0" fontId="20" fillId="24" borderId="536" xfId="0" applyFont="1" applyFill="1" applyBorder="1" applyAlignment="1">
      <alignment horizontal="center" vertical="center" wrapText="1"/>
    </xf>
    <xf numFmtId="0" fontId="20" fillId="24" borderId="502" xfId="0" applyFont="1" applyFill="1" applyBorder="1" applyAlignment="1">
      <alignment horizontal="center" vertical="center" wrapText="1"/>
    </xf>
    <xf numFmtId="0" fontId="20" fillId="24" borderId="537" xfId="0" applyFont="1" applyFill="1" applyBorder="1" applyAlignment="1">
      <alignment horizontal="center" vertical="center" wrapText="1"/>
    </xf>
    <xf numFmtId="0" fontId="24" fillId="0" borderId="320" xfId="0" applyFont="1" applyFill="1" applyBorder="1" applyAlignment="1">
      <alignment vertical="center" shrinkToFit="1"/>
    </xf>
    <xf numFmtId="0" fontId="24" fillId="0" borderId="340" xfId="0" applyFont="1" applyFill="1" applyBorder="1" applyAlignment="1">
      <alignment vertical="center" shrinkToFit="1"/>
    </xf>
    <xf numFmtId="0" fontId="24" fillId="0" borderId="341" xfId="0" applyFont="1" applyFill="1" applyBorder="1" applyAlignment="1">
      <alignment vertical="center" shrinkToFit="1"/>
    </xf>
    <xf numFmtId="179" fontId="24" fillId="0" borderId="15" xfId="0" applyNumberFormat="1" applyFont="1" applyFill="1" applyBorder="1" applyAlignment="1" applyProtection="1">
      <alignment horizontal="center" vertical="center"/>
    </xf>
    <xf numFmtId="177" fontId="24" fillId="0" borderId="553" xfId="0" applyNumberFormat="1" applyFont="1" applyFill="1" applyBorder="1" applyAlignment="1" applyProtection="1">
      <alignment horizontal="center" vertical="center"/>
    </xf>
    <xf numFmtId="179" fontId="24" fillId="0" borderId="11" xfId="0" applyNumberFormat="1" applyFont="1" applyFill="1" applyBorder="1" applyAlignment="1" applyProtection="1">
      <alignment horizontal="center" vertical="center"/>
    </xf>
    <xf numFmtId="179" fontId="98" fillId="0" borderId="411" xfId="0" applyNumberFormat="1" applyFont="1" applyFill="1" applyBorder="1" applyAlignment="1" applyProtection="1">
      <alignment horizontal="center" vertical="center"/>
    </xf>
    <xf numFmtId="177" fontId="24" fillId="0" borderId="555" xfId="0" applyNumberFormat="1" applyFont="1" applyFill="1" applyBorder="1" applyAlignment="1" applyProtection="1">
      <alignment horizontal="center" vertical="center"/>
    </xf>
    <xf numFmtId="177" fontId="24" fillId="0" borderId="70" xfId="0" applyNumberFormat="1" applyFont="1" applyFill="1" applyBorder="1" applyAlignment="1" applyProtection="1">
      <alignment horizontal="center" vertical="center"/>
      <protection locked="0"/>
    </xf>
    <xf numFmtId="179" fontId="24" fillId="0" borderId="556" xfId="0" applyNumberFormat="1" applyFont="1" applyFill="1" applyBorder="1" applyAlignment="1" applyProtection="1">
      <alignment horizontal="center" vertical="center"/>
    </xf>
    <xf numFmtId="179" fontId="24" fillId="0" borderId="325" xfId="0" applyNumberFormat="1" applyFont="1" applyFill="1" applyBorder="1" applyAlignment="1" applyProtection="1">
      <alignment horizontal="center" vertical="center"/>
      <protection locked="0"/>
    </xf>
    <xf numFmtId="177" fontId="24" fillId="0" borderId="69" xfId="0" applyNumberFormat="1" applyFont="1" applyFill="1" applyBorder="1" applyAlignment="1" applyProtection="1">
      <alignment horizontal="center" vertical="center"/>
    </xf>
    <xf numFmtId="178" fontId="24" fillId="0" borderId="411" xfId="0" applyNumberFormat="1" applyFont="1" applyFill="1" applyBorder="1" applyAlignment="1" applyProtection="1">
      <alignment horizontal="center" vertical="center"/>
    </xf>
    <xf numFmtId="178" fontId="24" fillId="0" borderId="70" xfId="0" applyNumberFormat="1" applyFont="1" applyFill="1" applyBorder="1" applyAlignment="1" applyProtection="1">
      <alignment horizontal="center" vertical="center"/>
    </xf>
    <xf numFmtId="178" fontId="24" fillId="0" borderId="73" xfId="0" applyNumberFormat="1" applyFont="1" applyFill="1" applyBorder="1" applyAlignment="1" applyProtection="1">
      <alignment horizontal="center" vertical="center"/>
    </xf>
    <xf numFmtId="177" fontId="24" fillId="0" borderId="15" xfId="0" applyNumberFormat="1" applyFont="1" applyFill="1" applyBorder="1" applyAlignment="1" applyProtection="1">
      <alignment horizontal="center" vertical="center"/>
    </xf>
    <xf numFmtId="179" fontId="24" fillId="0" borderId="553" xfId="0" applyNumberFormat="1" applyFont="1" applyFill="1" applyBorder="1" applyAlignment="1" applyProtection="1">
      <alignment horizontal="center" vertical="center"/>
      <protection locked="0"/>
    </xf>
    <xf numFmtId="0" fontId="24" fillId="51" borderId="411" xfId="0" applyFont="1" applyFill="1" applyBorder="1" applyAlignment="1" applyProtection="1">
      <alignment horizontal="center" vertical="center" shrinkToFit="1"/>
      <protection locked="0"/>
    </xf>
    <xf numFmtId="177" fontId="24" fillId="51" borderId="69" xfId="0" applyNumberFormat="1" applyFont="1" applyFill="1" applyBorder="1" applyAlignment="1" applyProtection="1">
      <alignment horizontal="center" vertical="center"/>
    </xf>
    <xf numFmtId="177" fontId="24" fillId="51" borderId="70" xfId="0" applyNumberFormat="1" applyFont="1" applyFill="1" applyBorder="1" applyAlignment="1" applyProtection="1">
      <alignment horizontal="center" vertical="center"/>
      <protection locked="0"/>
    </xf>
    <xf numFmtId="179" fontId="24" fillId="51" borderId="555" xfId="0" applyNumberFormat="1" applyFont="1" applyFill="1" applyBorder="1" applyAlignment="1" applyProtection="1">
      <alignment horizontal="center" vertical="center"/>
    </xf>
    <xf numFmtId="177" fontId="249" fillId="51" borderId="411" xfId="0" applyNumberFormat="1" applyFont="1" applyFill="1" applyBorder="1" applyAlignment="1" applyProtection="1">
      <alignment horizontal="center" vertical="center"/>
    </xf>
    <xf numFmtId="177" fontId="249" fillId="51" borderId="70" xfId="0" applyNumberFormat="1" applyFont="1" applyFill="1" applyBorder="1" applyAlignment="1" applyProtection="1">
      <alignment horizontal="center" vertical="center"/>
      <protection locked="0"/>
    </xf>
    <xf numFmtId="179" fontId="249" fillId="51" borderId="556" xfId="0" applyNumberFormat="1" applyFont="1" applyFill="1" applyBorder="1" applyAlignment="1" applyProtection="1">
      <alignment horizontal="center" vertical="center"/>
    </xf>
    <xf numFmtId="179" fontId="249" fillId="51" borderId="553" xfId="0" applyNumberFormat="1" applyFont="1" applyFill="1" applyBorder="1" applyAlignment="1" applyProtection="1">
      <alignment horizontal="center" vertical="center"/>
      <protection locked="0"/>
    </xf>
    <xf numFmtId="177" fontId="249" fillId="51" borderId="555" xfId="0" applyNumberFormat="1" applyFont="1" applyFill="1" applyBorder="1" applyAlignment="1" applyProtection="1">
      <alignment horizontal="center" vertical="center"/>
    </xf>
    <xf numFmtId="179" fontId="249" fillId="51" borderId="325" xfId="0" applyNumberFormat="1" applyFont="1" applyFill="1" applyBorder="1" applyAlignment="1" applyProtection="1">
      <alignment horizontal="center" vertical="center"/>
      <protection locked="0"/>
    </xf>
    <xf numFmtId="177" fontId="249" fillId="51" borderId="69" xfId="0" applyNumberFormat="1" applyFont="1" applyFill="1" applyBorder="1" applyAlignment="1" applyProtection="1">
      <alignment horizontal="center" vertical="center"/>
    </xf>
    <xf numFmtId="179" fontId="249" fillId="51" borderId="411" xfId="0" applyNumberFormat="1" applyFont="1" applyFill="1" applyBorder="1" applyAlignment="1" applyProtection="1">
      <alignment horizontal="center" vertical="center"/>
      <protection locked="0"/>
    </xf>
    <xf numFmtId="49" fontId="98" fillId="51" borderId="553" xfId="0" quotePrefix="1" applyNumberFormat="1" applyFont="1" applyFill="1" applyBorder="1" applyAlignment="1" applyProtection="1">
      <alignment horizontal="center" vertical="center" shrinkToFit="1"/>
      <protection locked="0"/>
    </xf>
    <xf numFmtId="179" fontId="174" fillId="51" borderId="15" xfId="0" applyNumberFormat="1" applyFont="1" applyFill="1" applyBorder="1" applyAlignment="1" applyProtection="1">
      <alignment horizontal="center" vertical="center"/>
    </xf>
    <xf numFmtId="177" fontId="174" fillId="51" borderId="553" xfId="0" applyNumberFormat="1" applyFont="1" applyFill="1" applyBorder="1" applyAlignment="1" applyProtection="1">
      <alignment horizontal="center" vertical="center"/>
    </xf>
    <xf numFmtId="179" fontId="174" fillId="51" borderId="11" xfId="0" applyNumberFormat="1" applyFont="1" applyFill="1" applyBorder="1" applyAlignment="1" applyProtection="1">
      <alignment horizontal="center" vertical="center"/>
    </xf>
    <xf numFmtId="179" fontId="174" fillId="51" borderId="553" xfId="0" applyNumberFormat="1" applyFont="1" applyFill="1" applyBorder="1" applyAlignment="1" applyProtection="1">
      <alignment horizontal="center" vertical="center"/>
      <protection locked="0"/>
    </xf>
    <xf numFmtId="177" fontId="24" fillId="51" borderId="15" xfId="0" applyNumberFormat="1" applyFont="1" applyFill="1" applyBorder="1" applyAlignment="1" applyProtection="1">
      <alignment horizontal="center" vertical="center"/>
    </xf>
    <xf numFmtId="179" fontId="24" fillId="51" borderId="11" xfId="0" applyNumberFormat="1" applyFont="1" applyFill="1" applyBorder="1" applyAlignment="1" applyProtection="1">
      <alignment horizontal="center" vertical="center"/>
    </xf>
    <xf numFmtId="179" fontId="24" fillId="51" borderId="553" xfId="0" applyNumberFormat="1" applyFont="1" applyFill="1" applyBorder="1" applyAlignment="1" applyProtection="1">
      <alignment horizontal="center" vertical="center"/>
      <protection locked="0"/>
    </xf>
    <xf numFmtId="49" fontId="24" fillId="51" borderId="553" xfId="0" quotePrefix="1" applyNumberFormat="1" applyFont="1" applyFill="1" applyBorder="1" applyAlignment="1" applyProtection="1">
      <alignment horizontal="center" vertical="center" shrinkToFit="1"/>
      <protection locked="0"/>
    </xf>
    <xf numFmtId="179" fontId="24" fillId="0" borderId="411" xfId="0" applyNumberFormat="1" applyFont="1" applyFill="1" applyBorder="1" applyAlignment="1" applyProtection="1">
      <alignment horizontal="center" vertical="center"/>
    </xf>
    <xf numFmtId="179" fontId="24" fillId="0" borderId="73" xfId="0" applyNumberFormat="1" applyFont="1" applyFill="1" applyBorder="1" applyAlignment="1" applyProtection="1">
      <alignment horizontal="center" vertical="center"/>
    </xf>
    <xf numFmtId="0" fontId="98" fillId="0" borderId="360" xfId="0" applyFont="1" applyFill="1" applyBorder="1" applyAlignment="1" applyProtection="1">
      <alignment horizontal="center" vertical="center" shrinkToFit="1"/>
      <protection locked="0"/>
    </xf>
    <xf numFmtId="0" fontId="98" fillId="0" borderId="328" xfId="0" quotePrefix="1" applyFont="1" applyFill="1" applyBorder="1" applyAlignment="1" applyProtection="1">
      <alignment horizontal="center" vertical="center" shrinkToFit="1"/>
      <protection locked="0"/>
    </xf>
    <xf numFmtId="179" fontId="98" fillId="0" borderId="553" xfId="0" applyNumberFormat="1" applyFont="1" applyFill="1" applyBorder="1" applyAlignment="1" applyProtection="1">
      <alignment horizontal="center" vertical="center"/>
    </xf>
    <xf numFmtId="0" fontId="20" fillId="40" borderId="492" xfId="0" applyFont="1" applyFill="1" applyBorder="1" applyAlignment="1" applyProtection="1">
      <alignment horizontal="center" vertical="center" shrinkToFit="1"/>
      <protection locked="0"/>
    </xf>
    <xf numFmtId="177" fontId="268" fillId="40" borderId="389" xfId="0" applyNumberFormat="1" applyFont="1" applyFill="1" applyBorder="1" applyAlignment="1" applyProtection="1">
      <alignment horizontal="center" vertical="center"/>
    </xf>
    <xf numFmtId="177" fontId="268" fillId="40" borderId="17" xfId="0" applyNumberFormat="1" applyFont="1" applyFill="1" applyBorder="1" applyAlignment="1" applyProtection="1">
      <alignment horizontal="center" vertical="center"/>
      <protection locked="0"/>
    </xf>
    <xf numFmtId="179" fontId="268" fillId="40" borderId="15" xfId="0" applyNumberFormat="1" applyFont="1" applyFill="1" applyBorder="1" applyAlignment="1" applyProtection="1">
      <alignment horizontal="center" vertical="center"/>
    </xf>
    <xf numFmtId="177" fontId="268" fillId="40" borderId="553" xfId="0" applyNumberFormat="1" applyFont="1" applyFill="1" applyBorder="1" applyAlignment="1" applyProtection="1">
      <alignment horizontal="center" vertical="center"/>
    </xf>
    <xf numFmtId="179" fontId="268" fillId="40" borderId="11" xfId="0" applyNumberFormat="1" applyFont="1" applyFill="1" applyBorder="1" applyAlignment="1" applyProtection="1">
      <alignment horizontal="center" vertical="center"/>
    </xf>
    <xf numFmtId="178" fontId="268" fillId="40" borderId="411" xfId="0" applyNumberFormat="1" applyFont="1" applyFill="1" applyBorder="1" applyAlignment="1" applyProtection="1">
      <alignment horizontal="center" vertical="center"/>
    </xf>
    <xf numFmtId="178" fontId="268" fillId="40" borderId="70" xfId="0" applyNumberFormat="1" applyFont="1" applyFill="1" applyBorder="1" applyAlignment="1" applyProtection="1">
      <alignment horizontal="center" vertical="center"/>
    </xf>
    <xf numFmtId="178" fontId="268" fillId="40" borderId="73" xfId="0" applyNumberFormat="1" applyFont="1" applyFill="1" applyBorder="1" applyAlignment="1" applyProtection="1">
      <alignment horizontal="center" vertical="center"/>
    </xf>
    <xf numFmtId="177" fontId="268" fillId="40" borderId="15" xfId="0" applyNumberFormat="1" applyFont="1" applyFill="1" applyBorder="1" applyAlignment="1" applyProtection="1">
      <alignment horizontal="center" vertical="center"/>
    </xf>
    <xf numFmtId="179" fontId="268" fillId="40" borderId="328" xfId="0" applyNumberFormat="1" applyFont="1" applyFill="1" applyBorder="1" applyAlignment="1" applyProtection="1">
      <alignment horizontal="center" vertical="center"/>
      <protection locked="0"/>
    </xf>
    <xf numFmtId="177" fontId="268" fillId="40" borderId="69" xfId="0" applyNumberFormat="1" applyFont="1" applyFill="1" applyBorder="1" applyAlignment="1" applyProtection="1">
      <alignment horizontal="center" vertical="center"/>
    </xf>
    <xf numFmtId="177" fontId="268" fillId="40" borderId="70" xfId="0" applyNumberFormat="1" applyFont="1" applyFill="1" applyBorder="1" applyAlignment="1" applyProtection="1">
      <alignment horizontal="center" vertical="center"/>
      <protection locked="0"/>
    </xf>
    <xf numFmtId="179" fontId="268" fillId="40" borderId="556" xfId="0" applyNumberFormat="1" applyFont="1" applyFill="1" applyBorder="1" applyAlignment="1" applyProtection="1">
      <alignment horizontal="center" vertical="center"/>
    </xf>
    <xf numFmtId="179" fontId="268" fillId="40" borderId="553" xfId="0" applyNumberFormat="1" applyFont="1" applyFill="1" applyBorder="1" applyAlignment="1" applyProtection="1">
      <alignment horizontal="center" vertical="center"/>
      <protection locked="0"/>
    </xf>
    <xf numFmtId="0" fontId="20" fillId="40" borderId="360" xfId="0" applyFont="1" applyFill="1" applyBorder="1" applyAlignment="1" applyProtection="1">
      <alignment horizontal="center" vertical="center" shrinkToFit="1"/>
      <protection locked="0"/>
    </xf>
    <xf numFmtId="0" fontId="24" fillId="40" borderId="411" xfId="0" applyFont="1" applyFill="1" applyBorder="1" applyAlignment="1" applyProtection="1">
      <alignment horizontal="center" vertical="center" shrinkToFit="1"/>
      <protection locked="0"/>
    </xf>
    <xf numFmtId="179" fontId="268" fillId="40" borderId="555" xfId="0" applyNumberFormat="1" applyFont="1" applyFill="1" applyBorder="1" applyAlignment="1" applyProtection="1">
      <alignment horizontal="center" vertical="center"/>
    </xf>
    <xf numFmtId="177" fontId="268" fillId="40" borderId="411" xfId="0" applyNumberFormat="1" applyFont="1" applyFill="1" applyBorder="1" applyAlignment="1" applyProtection="1">
      <alignment horizontal="center" vertical="center"/>
    </xf>
    <xf numFmtId="179" fontId="268" fillId="40" borderId="17" xfId="0" applyNumberFormat="1" applyFont="1" applyFill="1" applyBorder="1" applyAlignment="1" applyProtection="1">
      <alignment horizontal="center" vertical="center"/>
      <protection locked="0"/>
    </xf>
    <xf numFmtId="177" fontId="268" fillId="40" borderId="555" xfId="0" applyNumberFormat="1" applyFont="1" applyFill="1" applyBorder="1" applyAlignment="1" applyProtection="1">
      <alignment horizontal="center" vertical="center"/>
    </xf>
    <xf numFmtId="179" fontId="268" fillId="40" borderId="325" xfId="0" applyNumberFormat="1" applyFont="1" applyFill="1" applyBorder="1" applyAlignment="1" applyProtection="1">
      <alignment horizontal="center" vertical="center"/>
      <protection locked="0"/>
    </xf>
    <xf numFmtId="179" fontId="268" fillId="40" borderId="411" xfId="0" applyNumberFormat="1" applyFont="1" applyFill="1" applyBorder="1" applyAlignment="1" applyProtection="1">
      <alignment horizontal="center" vertical="center"/>
      <protection locked="0"/>
    </xf>
    <xf numFmtId="49" fontId="98" fillId="40" borderId="553" xfId="0" quotePrefix="1" applyNumberFormat="1" applyFont="1" applyFill="1" applyBorder="1" applyAlignment="1" applyProtection="1">
      <alignment horizontal="center" vertical="center" shrinkToFit="1"/>
      <protection locked="0"/>
    </xf>
    <xf numFmtId="177" fontId="326" fillId="40" borderId="389" xfId="0" applyNumberFormat="1" applyFont="1" applyFill="1" applyBorder="1" applyAlignment="1" applyProtection="1">
      <alignment horizontal="center" vertical="center"/>
    </xf>
    <xf numFmtId="177" fontId="326" fillId="40" borderId="17" xfId="0" applyNumberFormat="1" applyFont="1" applyFill="1" applyBorder="1" applyAlignment="1" applyProtection="1">
      <alignment horizontal="center" vertical="center"/>
      <protection locked="0"/>
    </xf>
    <xf numFmtId="179" fontId="326" fillId="40" borderId="15" xfId="0" applyNumberFormat="1" applyFont="1" applyFill="1" applyBorder="1" applyAlignment="1" applyProtection="1">
      <alignment horizontal="center" vertical="center"/>
    </xf>
    <xf numFmtId="177" fontId="326" fillId="40" borderId="553" xfId="0" applyNumberFormat="1" applyFont="1" applyFill="1" applyBorder="1" applyAlignment="1" applyProtection="1">
      <alignment horizontal="center" vertical="center"/>
    </xf>
    <xf numFmtId="179" fontId="326" fillId="40" borderId="11" xfId="0" applyNumberFormat="1" applyFont="1" applyFill="1" applyBorder="1" applyAlignment="1" applyProtection="1">
      <alignment horizontal="center" vertical="center"/>
    </xf>
    <xf numFmtId="179" fontId="326" fillId="40" borderId="553" xfId="0" applyNumberFormat="1" applyFont="1" applyFill="1" applyBorder="1" applyAlignment="1" applyProtection="1">
      <alignment horizontal="center" vertical="center"/>
      <protection locked="0"/>
    </xf>
    <xf numFmtId="179" fontId="326" fillId="40" borderId="17" xfId="0" applyNumberFormat="1" applyFont="1" applyFill="1" applyBorder="1" applyAlignment="1" applyProtection="1">
      <alignment horizontal="center" vertical="center"/>
      <protection locked="0"/>
    </xf>
    <xf numFmtId="179" fontId="326" fillId="40" borderId="68" xfId="0" applyNumberFormat="1" applyFont="1" applyFill="1" applyBorder="1" applyAlignment="1" applyProtection="1">
      <alignment horizontal="center" vertical="center"/>
      <protection locked="0"/>
    </xf>
    <xf numFmtId="0" fontId="98" fillId="40" borderId="493" xfId="0" quotePrefix="1" applyFont="1" applyFill="1" applyBorder="1" applyAlignment="1" applyProtection="1">
      <alignment horizontal="center" vertical="center" shrinkToFit="1"/>
      <protection locked="0"/>
    </xf>
    <xf numFmtId="179" fontId="327" fillId="40" borderId="411" xfId="0" applyNumberFormat="1" applyFont="1" applyFill="1" applyBorder="1" applyAlignment="1" applyProtection="1">
      <alignment horizontal="center" vertical="center"/>
    </xf>
    <xf numFmtId="179" fontId="268" fillId="40" borderId="327" xfId="0" applyNumberFormat="1" applyFont="1" applyFill="1" applyBorder="1" applyAlignment="1" applyProtection="1">
      <alignment horizontal="center" vertical="center"/>
    </xf>
    <xf numFmtId="179" fontId="268" fillId="40" borderId="68" xfId="0" applyNumberFormat="1" applyFont="1" applyFill="1" applyBorder="1" applyAlignment="1" applyProtection="1">
      <alignment horizontal="center" vertical="center"/>
    </xf>
    <xf numFmtId="0" fontId="328" fillId="40" borderId="327" xfId="0" applyFont="1" applyFill="1" applyBorder="1" applyAlignment="1">
      <alignment horizontal="center" vertical="center"/>
    </xf>
    <xf numFmtId="0" fontId="328" fillId="40" borderId="68" xfId="0" applyFont="1" applyFill="1" applyBorder="1" applyAlignment="1">
      <alignment horizontal="center" vertical="center"/>
    </xf>
    <xf numFmtId="0" fontId="20" fillId="51" borderId="411" xfId="0" applyFont="1" applyFill="1" applyBorder="1" applyAlignment="1" applyProtection="1">
      <alignment horizontal="center" vertical="center" shrinkToFit="1"/>
      <protection locked="0"/>
    </xf>
    <xf numFmtId="0" fontId="24" fillId="0" borderId="360" xfId="0" applyFont="1" applyFill="1" applyBorder="1" applyAlignment="1" applyProtection="1">
      <alignment horizontal="center" vertical="center" shrinkToFit="1"/>
      <protection locked="0"/>
    </xf>
    <xf numFmtId="0" fontId="24" fillId="0" borderId="328" xfId="0" quotePrefix="1" applyFont="1" applyFill="1" applyBorder="1" applyAlignment="1" applyProtection="1">
      <alignment horizontal="center" vertical="center" shrinkToFit="1"/>
      <protection locked="0"/>
    </xf>
    <xf numFmtId="179" fontId="298" fillId="40" borderId="353" xfId="0" applyNumberFormat="1" applyFont="1" applyFill="1" applyBorder="1" applyAlignment="1">
      <alignment vertical="center" shrinkToFit="1"/>
    </xf>
    <xf numFmtId="179" fontId="268" fillId="40" borderId="13" xfId="0" applyNumberFormat="1" applyFont="1" applyFill="1" applyBorder="1" applyAlignment="1">
      <alignment horizontal="center" vertical="center" shrinkToFit="1"/>
    </xf>
    <xf numFmtId="179" fontId="329" fillId="40" borderId="306" xfId="0" applyNumberFormat="1" applyFont="1" applyFill="1" applyBorder="1" applyAlignment="1">
      <alignment horizontal="center" vertical="center" shrinkToFit="1"/>
    </xf>
    <xf numFmtId="0" fontId="329" fillId="40" borderId="17" xfId="0" quotePrefix="1" applyFont="1" applyFill="1" applyBorder="1" applyAlignment="1">
      <alignment horizontal="center" vertical="center" shrinkToFit="1"/>
    </xf>
    <xf numFmtId="179" fontId="329" fillId="40" borderId="297" xfId="0" applyNumberFormat="1" applyFont="1" applyFill="1" applyBorder="1" applyAlignment="1">
      <alignment horizontal="center" vertical="center" shrinkToFit="1"/>
    </xf>
    <xf numFmtId="179" fontId="329" fillId="40" borderId="293" xfId="0" applyNumberFormat="1" applyFont="1" applyFill="1" applyBorder="1" applyAlignment="1">
      <alignment horizontal="center" vertical="center" shrinkToFit="1"/>
    </xf>
    <xf numFmtId="179" fontId="329" fillId="40" borderId="28" xfId="0" applyNumberFormat="1" applyFont="1" applyFill="1" applyBorder="1" applyAlignment="1">
      <alignment horizontal="center" vertical="center" shrinkToFit="1"/>
    </xf>
    <xf numFmtId="179" fontId="329" fillId="40" borderId="43" xfId="0" applyNumberFormat="1" applyFont="1" applyFill="1" applyBorder="1" applyAlignment="1">
      <alignment horizontal="center" vertical="center" shrinkToFit="1"/>
    </xf>
    <xf numFmtId="179" fontId="329" fillId="40" borderId="13" xfId="0" applyNumberFormat="1" applyFont="1" applyFill="1" applyBorder="1" applyAlignment="1">
      <alignment horizontal="center" vertical="center" shrinkToFit="1"/>
    </xf>
    <xf numFmtId="0" fontId="28" fillId="40" borderId="363" xfId="0" applyFont="1" applyFill="1" applyBorder="1" applyAlignment="1" applyProtection="1">
      <alignment horizontal="center" vertical="center" shrinkToFit="1"/>
      <protection locked="0"/>
    </xf>
    <xf numFmtId="0" fontId="72" fillId="40" borderId="328" xfId="0" quotePrefix="1" applyFont="1" applyFill="1" applyBorder="1" applyAlignment="1" applyProtection="1">
      <alignment horizontal="center" vertical="center" shrinkToFit="1"/>
      <protection locked="0"/>
    </xf>
  </cellXfs>
  <cellStyles count="13482">
    <cellStyle name="20 % - Accent1" xfId="71" xr:uid="{00000000-0005-0000-0000-000000000000}"/>
    <cellStyle name="20 % - Accent1 2" xfId="72" xr:uid="{00000000-0005-0000-0000-000001000000}"/>
    <cellStyle name="20 % - Accent1 2 2" xfId="73" xr:uid="{00000000-0005-0000-0000-000002000000}"/>
    <cellStyle name="20 % - Accent1 3" xfId="74" xr:uid="{00000000-0005-0000-0000-000003000000}"/>
    <cellStyle name="20 % - Accent1 3 2" xfId="75" xr:uid="{00000000-0005-0000-0000-000004000000}"/>
    <cellStyle name="20 % - Accent2" xfId="76" xr:uid="{00000000-0005-0000-0000-000005000000}"/>
    <cellStyle name="20 % - Accent2 2" xfId="77" xr:uid="{00000000-0005-0000-0000-000006000000}"/>
    <cellStyle name="20 % - Accent2 2 2" xfId="78" xr:uid="{00000000-0005-0000-0000-000007000000}"/>
    <cellStyle name="20 % - Accent2 3" xfId="79" xr:uid="{00000000-0005-0000-0000-000008000000}"/>
    <cellStyle name="20 % - Accent2 3 2" xfId="80" xr:uid="{00000000-0005-0000-0000-000009000000}"/>
    <cellStyle name="20 % - Accent3" xfId="81" xr:uid="{00000000-0005-0000-0000-00000A000000}"/>
    <cellStyle name="20 % - Accent3 2" xfId="82" xr:uid="{00000000-0005-0000-0000-00000B000000}"/>
    <cellStyle name="20 % - Accent3 2 2" xfId="83" xr:uid="{00000000-0005-0000-0000-00000C000000}"/>
    <cellStyle name="20 % - Accent3 3" xfId="84" xr:uid="{00000000-0005-0000-0000-00000D000000}"/>
    <cellStyle name="20 % - Accent3 3 2" xfId="85" xr:uid="{00000000-0005-0000-0000-00000E000000}"/>
    <cellStyle name="20 % - Accent4" xfId="86" xr:uid="{00000000-0005-0000-0000-00000F000000}"/>
    <cellStyle name="20 % - Accent4 2" xfId="87" xr:uid="{00000000-0005-0000-0000-000010000000}"/>
    <cellStyle name="20 % - Accent4 2 2" xfId="88" xr:uid="{00000000-0005-0000-0000-000011000000}"/>
    <cellStyle name="20 % - Accent4 3" xfId="89" xr:uid="{00000000-0005-0000-0000-000012000000}"/>
    <cellStyle name="20 % - Accent4 3 2" xfId="90" xr:uid="{00000000-0005-0000-0000-000013000000}"/>
    <cellStyle name="20 % - Accent5" xfId="91" xr:uid="{00000000-0005-0000-0000-000014000000}"/>
    <cellStyle name="20 % - Accent5 2" xfId="92" xr:uid="{00000000-0005-0000-0000-000015000000}"/>
    <cellStyle name="20 % - Accent5 2 2" xfId="93" xr:uid="{00000000-0005-0000-0000-000016000000}"/>
    <cellStyle name="20 % - Accent5 3" xfId="94" xr:uid="{00000000-0005-0000-0000-000017000000}"/>
    <cellStyle name="20 % - Accent5 3 2" xfId="95" xr:uid="{00000000-0005-0000-0000-000018000000}"/>
    <cellStyle name="20 % - Accent6" xfId="96" xr:uid="{00000000-0005-0000-0000-000019000000}"/>
    <cellStyle name="20 % - Accent6 2" xfId="97" xr:uid="{00000000-0005-0000-0000-00001A000000}"/>
    <cellStyle name="20 % - Accent6 2 2" xfId="98" xr:uid="{00000000-0005-0000-0000-00001B000000}"/>
    <cellStyle name="20 % - Accent6 3" xfId="99" xr:uid="{00000000-0005-0000-0000-00001C000000}"/>
    <cellStyle name="20 % - Accent6 3 2" xfId="100" xr:uid="{00000000-0005-0000-0000-00001D000000}"/>
    <cellStyle name="20% - Accent1 2" xfId="101" xr:uid="{00000000-0005-0000-0000-00001E000000}"/>
    <cellStyle name="20% - Accent1 3" xfId="102" xr:uid="{00000000-0005-0000-0000-00001F000000}"/>
    <cellStyle name="20% - Accent1 4" xfId="1114" xr:uid="{00000000-0005-0000-0000-000020000000}"/>
    <cellStyle name="20% - Accent1 5" xfId="7093" xr:uid="{00000000-0005-0000-0000-000021000000}"/>
    <cellStyle name="20% - Accent2 2" xfId="103" xr:uid="{00000000-0005-0000-0000-000022000000}"/>
    <cellStyle name="20% - Accent2 3" xfId="104" xr:uid="{00000000-0005-0000-0000-000023000000}"/>
    <cellStyle name="20% - Accent2 4" xfId="1115" xr:uid="{00000000-0005-0000-0000-000024000000}"/>
    <cellStyle name="20% - Accent2 5" xfId="7094" xr:uid="{00000000-0005-0000-0000-000025000000}"/>
    <cellStyle name="20% - Accent3 2" xfId="105" xr:uid="{00000000-0005-0000-0000-000026000000}"/>
    <cellStyle name="20% - Accent3 3" xfId="106" xr:uid="{00000000-0005-0000-0000-000027000000}"/>
    <cellStyle name="20% - Accent3 4" xfId="1116" xr:uid="{00000000-0005-0000-0000-000028000000}"/>
    <cellStyle name="20% - Accent3 5" xfId="7095" xr:uid="{00000000-0005-0000-0000-000029000000}"/>
    <cellStyle name="20% - Accent4 2" xfId="107" xr:uid="{00000000-0005-0000-0000-00002A000000}"/>
    <cellStyle name="20% - Accent4 3" xfId="108" xr:uid="{00000000-0005-0000-0000-00002B000000}"/>
    <cellStyle name="20% - Accent4 4" xfId="1117" xr:uid="{00000000-0005-0000-0000-00002C000000}"/>
    <cellStyle name="20% - Accent4 5" xfId="7096" xr:uid="{00000000-0005-0000-0000-00002D000000}"/>
    <cellStyle name="20% - Accent5 2" xfId="109" xr:uid="{00000000-0005-0000-0000-00002E000000}"/>
    <cellStyle name="20% - Accent5 3" xfId="110" xr:uid="{00000000-0005-0000-0000-00002F000000}"/>
    <cellStyle name="20% - Accent5 4" xfId="1118" xr:uid="{00000000-0005-0000-0000-000030000000}"/>
    <cellStyle name="20% - Accent5 5" xfId="7097" xr:uid="{00000000-0005-0000-0000-000031000000}"/>
    <cellStyle name="20% - Accent6 2" xfId="111" xr:uid="{00000000-0005-0000-0000-000032000000}"/>
    <cellStyle name="20% - Accent6 3" xfId="112" xr:uid="{00000000-0005-0000-0000-000033000000}"/>
    <cellStyle name="20% - Accent6 4" xfId="1119" xr:uid="{00000000-0005-0000-0000-000034000000}"/>
    <cellStyle name="20% - Accent6 5" xfId="7098" xr:uid="{00000000-0005-0000-0000-000035000000}"/>
    <cellStyle name="20% - アクセント 1" xfId="1" builtinId="30" customBuiltin="1"/>
    <cellStyle name="20% - アクセント 1 2" xfId="2" xr:uid="{00000000-0005-0000-0000-000037000000}"/>
    <cellStyle name="20% - アクセント 1 2 2" xfId="1004" xr:uid="{00000000-0005-0000-0000-000038000000}"/>
    <cellStyle name="20% - アクセント 1 2 3" xfId="1102" xr:uid="{00000000-0005-0000-0000-000039000000}"/>
    <cellStyle name="20% - アクセント 1 3" xfId="692" xr:uid="{00000000-0005-0000-0000-00003A000000}"/>
    <cellStyle name="20% - アクセント 2" xfId="3" builtinId="34" customBuiltin="1"/>
    <cellStyle name="20% - アクセント 2 2" xfId="4" xr:uid="{00000000-0005-0000-0000-00003C000000}"/>
    <cellStyle name="20% - アクセント 2 2 2" xfId="1005" xr:uid="{00000000-0005-0000-0000-00003D000000}"/>
    <cellStyle name="20% - アクセント 2 2 3" xfId="1103" xr:uid="{00000000-0005-0000-0000-00003E000000}"/>
    <cellStyle name="20% - アクセント 2 3" xfId="693" xr:uid="{00000000-0005-0000-0000-00003F000000}"/>
    <cellStyle name="20% - アクセント 3" xfId="5" builtinId="38" customBuiltin="1"/>
    <cellStyle name="20% - アクセント 3 2" xfId="6" xr:uid="{00000000-0005-0000-0000-000041000000}"/>
    <cellStyle name="20% - アクセント 3 2 2" xfId="1006" xr:uid="{00000000-0005-0000-0000-000042000000}"/>
    <cellStyle name="20% - アクセント 3 2 3" xfId="1104" xr:uid="{00000000-0005-0000-0000-000043000000}"/>
    <cellStyle name="20% - アクセント 3 3" xfId="694" xr:uid="{00000000-0005-0000-0000-000044000000}"/>
    <cellStyle name="20% - アクセント 4" xfId="7" builtinId="42" customBuiltin="1"/>
    <cellStyle name="20% - アクセント 4 2" xfId="8" xr:uid="{00000000-0005-0000-0000-000046000000}"/>
    <cellStyle name="20% - アクセント 4 2 2" xfId="1007" xr:uid="{00000000-0005-0000-0000-000047000000}"/>
    <cellStyle name="20% - アクセント 4 2 3" xfId="1105" xr:uid="{00000000-0005-0000-0000-000048000000}"/>
    <cellStyle name="20% - アクセント 4 3" xfId="695" xr:uid="{00000000-0005-0000-0000-000049000000}"/>
    <cellStyle name="20% - アクセント 5" xfId="9" builtinId="46" customBuiltin="1"/>
    <cellStyle name="20% - アクセント 5 2" xfId="10" xr:uid="{00000000-0005-0000-0000-00004B000000}"/>
    <cellStyle name="20% - アクセント 5 2 2" xfId="1008" xr:uid="{00000000-0005-0000-0000-00004C000000}"/>
    <cellStyle name="20% - アクセント 5 2 3" xfId="1106" xr:uid="{00000000-0005-0000-0000-00004D000000}"/>
    <cellStyle name="20% - アクセント 5 3" xfId="696" xr:uid="{00000000-0005-0000-0000-00004E000000}"/>
    <cellStyle name="20% - アクセント 6" xfId="11" builtinId="50" customBuiltin="1"/>
    <cellStyle name="20% - アクセント 6 2" xfId="12" xr:uid="{00000000-0005-0000-0000-000050000000}"/>
    <cellStyle name="20% - アクセント 6 2 2" xfId="1009" xr:uid="{00000000-0005-0000-0000-000051000000}"/>
    <cellStyle name="20% - アクセント 6 2 3" xfId="1107" xr:uid="{00000000-0005-0000-0000-000052000000}"/>
    <cellStyle name="20% - アクセント 6 3" xfId="697" xr:uid="{00000000-0005-0000-0000-000053000000}"/>
    <cellStyle name="40 % - Accent1" xfId="113" xr:uid="{00000000-0005-0000-0000-000054000000}"/>
    <cellStyle name="40 % - Accent1 2" xfId="114" xr:uid="{00000000-0005-0000-0000-000055000000}"/>
    <cellStyle name="40 % - Accent1 2 2" xfId="115" xr:uid="{00000000-0005-0000-0000-000056000000}"/>
    <cellStyle name="40 % - Accent1 3" xfId="116" xr:uid="{00000000-0005-0000-0000-000057000000}"/>
    <cellStyle name="40 % - Accent1 3 2" xfId="117" xr:uid="{00000000-0005-0000-0000-000058000000}"/>
    <cellStyle name="40 % - Accent2" xfId="118" xr:uid="{00000000-0005-0000-0000-000059000000}"/>
    <cellStyle name="40 % - Accent2 2" xfId="119" xr:uid="{00000000-0005-0000-0000-00005A000000}"/>
    <cellStyle name="40 % - Accent2 2 2" xfId="120" xr:uid="{00000000-0005-0000-0000-00005B000000}"/>
    <cellStyle name="40 % - Accent2 3" xfId="121" xr:uid="{00000000-0005-0000-0000-00005C000000}"/>
    <cellStyle name="40 % - Accent2 3 2" xfId="122" xr:uid="{00000000-0005-0000-0000-00005D000000}"/>
    <cellStyle name="40 % - Accent3" xfId="123" xr:uid="{00000000-0005-0000-0000-00005E000000}"/>
    <cellStyle name="40 % - Accent3 2" xfId="124" xr:uid="{00000000-0005-0000-0000-00005F000000}"/>
    <cellStyle name="40 % - Accent3 2 2" xfId="125" xr:uid="{00000000-0005-0000-0000-000060000000}"/>
    <cellStyle name="40 % - Accent3 3" xfId="126" xr:uid="{00000000-0005-0000-0000-000061000000}"/>
    <cellStyle name="40 % - Accent3 3 2" xfId="127" xr:uid="{00000000-0005-0000-0000-000062000000}"/>
    <cellStyle name="40 % - Accent4" xfId="128" xr:uid="{00000000-0005-0000-0000-000063000000}"/>
    <cellStyle name="40 % - Accent4 2" xfId="129" xr:uid="{00000000-0005-0000-0000-000064000000}"/>
    <cellStyle name="40 % - Accent4 2 2" xfId="130" xr:uid="{00000000-0005-0000-0000-000065000000}"/>
    <cellStyle name="40 % - Accent4 3" xfId="131" xr:uid="{00000000-0005-0000-0000-000066000000}"/>
    <cellStyle name="40 % - Accent4 3 2" xfId="132" xr:uid="{00000000-0005-0000-0000-000067000000}"/>
    <cellStyle name="40 % - Accent5" xfId="133" xr:uid="{00000000-0005-0000-0000-000068000000}"/>
    <cellStyle name="40 % - Accent5 2" xfId="134" xr:uid="{00000000-0005-0000-0000-000069000000}"/>
    <cellStyle name="40 % - Accent5 2 2" xfId="135" xr:uid="{00000000-0005-0000-0000-00006A000000}"/>
    <cellStyle name="40 % - Accent5 3" xfId="136" xr:uid="{00000000-0005-0000-0000-00006B000000}"/>
    <cellStyle name="40 % - Accent5 3 2" xfId="137" xr:uid="{00000000-0005-0000-0000-00006C000000}"/>
    <cellStyle name="40 % - Accent6" xfId="138" xr:uid="{00000000-0005-0000-0000-00006D000000}"/>
    <cellStyle name="40 % - Accent6 2" xfId="139" xr:uid="{00000000-0005-0000-0000-00006E000000}"/>
    <cellStyle name="40 % - Accent6 2 2" xfId="140" xr:uid="{00000000-0005-0000-0000-00006F000000}"/>
    <cellStyle name="40 % - Accent6 3" xfId="141" xr:uid="{00000000-0005-0000-0000-000070000000}"/>
    <cellStyle name="40 % - Accent6 3 2" xfId="142" xr:uid="{00000000-0005-0000-0000-000071000000}"/>
    <cellStyle name="40% - Accent1 2" xfId="143" xr:uid="{00000000-0005-0000-0000-000072000000}"/>
    <cellStyle name="40% - Accent1 3" xfId="144" xr:uid="{00000000-0005-0000-0000-000073000000}"/>
    <cellStyle name="40% - Accent1 4" xfId="1120" xr:uid="{00000000-0005-0000-0000-000074000000}"/>
    <cellStyle name="40% - Accent1 5" xfId="7099" xr:uid="{00000000-0005-0000-0000-000075000000}"/>
    <cellStyle name="40% - Accent2 2" xfId="145" xr:uid="{00000000-0005-0000-0000-000076000000}"/>
    <cellStyle name="40% - Accent2 3" xfId="146" xr:uid="{00000000-0005-0000-0000-000077000000}"/>
    <cellStyle name="40% - Accent2 4" xfId="1121" xr:uid="{00000000-0005-0000-0000-000078000000}"/>
    <cellStyle name="40% - Accent2 5" xfId="7100" xr:uid="{00000000-0005-0000-0000-000079000000}"/>
    <cellStyle name="40% - Accent3 2" xfId="147" xr:uid="{00000000-0005-0000-0000-00007A000000}"/>
    <cellStyle name="40% - Accent3 3" xfId="148" xr:uid="{00000000-0005-0000-0000-00007B000000}"/>
    <cellStyle name="40% - Accent3 4" xfId="1122" xr:uid="{00000000-0005-0000-0000-00007C000000}"/>
    <cellStyle name="40% - Accent3 5" xfId="7101" xr:uid="{00000000-0005-0000-0000-00007D000000}"/>
    <cellStyle name="40% - Accent4 2" xfId="149" xr:uid="{00000000-0005-0000-0000-00007E000000}"/>
    <cellStyle name="40% - Accent4 3" xfId="150" xr:uid="{00000000-0005-0000-0000-00007F000000}"/>
    <cellStyle name="40% - Accent4 4" xfId="1123" xr:uid="{00000000-0005-0000-0000-000080000000}"/>
    <cellStyle name="40% - Accent4 5" xfId="7102" xr:uid="{00000000-0005-0000-0000-000081000000}"/>
    <cellStyle name="40% - Accent5 2" xfId="151" xr:uid="{00000000-0005-0000-0000-000082000000}"/>
    <cellStyle name="40% - Accent5 3" xfId="152" xr:uid="{00000000-0005-0000-0000-000083000000}"/>
    <cellStyle name="40% - Accent5 4" xfId="1124" xr:uid="{00000000-0005-0000-0000-000084000000}"/>
    <cellStyle name="40% - Accent5 5" xfId="7103" xr:uid="{00000000-0005-0000-0000-000085000000}"/>
    <cellStyle name="40% - Accent6 2" xfId="153" xr:uid="{00000000-0005-0000-0000-000086000000}"/>
    <cellStyle name="40% - Accent6 3" xfId="154" xr:uid="{00000000-0005-0000-0000-000087000000}"/>
    <cellStyle name="40% - Accent6 4" xfId="1125" xr:uid="{00000000-0005-0000-0000-000088000000}"/>
    <cellStyle name="40% - Accent6 5" xfId="7104" xr:uid="{00000000-0005-0000-0000-000089000000}"/>
    <cellStyle name="40% - アクセント 1" xfId="13" builtinId="31" customBuiltin="1"/>
    <cellStyle name="40% - アクセント 1 2" xfId="14" xr:uid="{00000000-0005-0000-0000-00008B000000}"/>
    <cellStyle name="40% - アクセント 1 2 2" xfId="1010" xr:uid="{00000000-0005-0000-0000-00008C000000}"/>
    <cellStyle name="40% - アクセント 1 2 3" xfId="1108" xr:uid="{00000000-0005-0000-0000-00008D000000}"/>
    <cellStyle name="40% - アクセント 1 3" xfId="698" xr:uid="{00000000-0005-0000-0000-00008E000000}"/>
    <cellStyle name="40% - アクセント 2" xfId="15" builtinId="35" customBuiltin="1"/>
    <cellStyle name="40% - アクセント 2 2" xfId="16" xr:uid="{00000000-0005-0000-0000-000090000000}"/>
    <cellStyle name="40% - アクセント 2 2 2" xfId="1011" xr:uid="{00000000-0005-0000-0000-000091000000}"/>
    <cellStyle name="40% - アクセント 2 2 3" xfId="1109" xr:uid="{00000000-0005-0000-0000-000092000000}"/>
    <cellStyle name="40% - アクセント 2 3" xfId="699" xr:uid="{00000000-0005-0000-0000-000093000000}"/>
    <cellStyle name="40% - アクセント 3" xfId="17" builtinId="39" customBuiltin="1"/>
    <cellStyle name="40% - アクセント 3 2" xfId="18" xr:uid="{00000000-0005-0000-0000-000095000000}"/>
    <cellStyle name="40% - アクセント 3 2 2" xfId="1012" xr:uid="{00000000-0005-0000-0000-000096000000}"/>
    <cellStyle name="40% - アクセント 3 2 3" xfId="1110" xr:uid="{00000000-0005-0000-0000-000097000000}"/>
    <cellStyle name="40% - アクセント 3 3" xfId="700" xr:uid="{00000000-0005-0000-0000-000098000000}"/>
    <cellStyle name="40% - アクセント 4" xfId="19" builtinId="43" customBuiltin="1"/>
    <cellStyle name="40% - アクセント 4 2" xfId="20" xr:uid="{00000000-0005-0000-0000-00009A000000}"/>
    <cellStyle name="40% - アクセント 4 2 2" xfId="1013" xr:uid="{00000000-0005-0000-0000-00009B000000}"/>
    <cellStyle name="40% - アクセント 4 2 3" xfId="1111" xr:uid="{00000000-0005-0000-0000-00009C000000}"/>
    <cellStyle name="40% - アクセント 4 3" xfId="701" xr:uid="{00000000-0005-0000-0000-00009D000000}"/>
    <cellStyle name="40% - アクセント 5" xfId="21" builtinId="47" customBuiltin="1"/>
    <cellStyle name="40% - アクセント 5 2" xfId="22" xr:uid="{00000000-0005-0000-0000-00009F000000}"/>
    <cellStyle name="40% - アクセント 5 2 2" xfId="1014" xr:uid="{00000000-0005-0000-0000-0000A0000000}"/>
    <cellStyle name="40% - アクセント 5 2 3" xfId="1112" xr:uid="{00000000-0005-0000-0000-0000A1000000}"/>
    <cellStyle name="40% - アクセント 5 3" xfId="702" xr:uid="{00000000-0005-0000-0000-0000A2000000}"/>
    <cellStyle name="40% - アクセント 6" xfId="23" builtinId="51" customBuiltin="1"/>
    <cellStyle name="40% - アクセント 6 2" xfId="24" xr:uid="{00000000-0005-0000-0000-0000A4000000}"/>
    <cellStyle name="40% - アクセント 6 2 2" xfId="1015" xr:uid="{00000000-0005-0000-0000-0000A5000000}"/>
    <cellStyle name="40% - アクセント 6 2 3" xfId="1113" xr:uid="{00000000-0005-0000-0000-0000A6000000}"/>
    <cellStyle name="40% - アクセント 6 3" xfId="703" xr:uid="{00000000-0005-0000-0000-0000A7000000}"/>
    <cellStyle name="60 % - Accent1" xfId="155" xr:uid="{00000000-0005-0000-0000-0000A8000000}"/>
    <cellStyle name="60 % - Accent1 2" xfId="156" xr:uid="{00000000-0005-0000-0000-0000A9000000}"/>
    <cellStyle name="60 % - Accent1 2 2" xfId="157" xr:uid="{00000000-0005-0000-0000-0000AA000000}"/>
    <cellStyle name="60 % - Accent1 3" xfId="158" xr:uid="{00000000-0005-0000-0000-0000AB000000}"/>
    <cellStyle name="60 % - Accent1 3 2" xfId="159" xr:uid="{00000000-0005-0000-0000-0000AC000000}"/>
    <cellStyle name="60 % - Accent2" xfId="160" xr:uid="{00000000-0005-0000-0000-0000AD000000}"/>
    <cellStyle name="60 % - Accent2 2" xfId="161" xr:uid="{00000000-0005-0000-0000-0000AE000000}"/>
    <cellStyle name="60 % - Accent2 2 2" xfId="162" xr:uid="{00000000-0005-0000-0000-0000AF000000}"/>
    <cellStyle name="60 % - Accent2 3" xfId="163" xr:uid="{00000000-0005-0000-0000-0000B0000000}"/>
    <cellStyle name="60 % - Accent2 3 2" xfId="164" xr:uid="{00000000-0005-0000-0000-0000B1000000}"/>
    <cellStyle name="60 % - Accent3" xfId="165" xr:uid="{00000000-0005-0000-0000-0000B2000000}"/>
    <cellStyle name="60 % - Accent3 2" xfId="166" xr:uid="{00000000-0005-0000-0000-0000B3000000}"/>
    <cellStyle name="60 % - Accent3 2 2" xfId="167" xr:uid="{00000000-0005-0000-0000-0000B4000000}"/>
    <cellStyle name="60 % - Accent3 3" xfId="168" xr:uid="{00000000-0005-0000-0000-0000B5000000}"/>
    <cellStyle name="60 % - Accent3 3 2" xfId="169" xr:uid="{00000000-0005-0000-0000-0000B6000000}"/>
    <cellStyle name="60 % - Accent4" xfId="170" xr:uid="{00000000-0005-0000-0000-0000B7000000}"/>
    <cellStyle name="60 % - Accent4 2" xfId="171" xr:uid="{00000000-0005-0000-0000-0000B8000000}"/>
    <cellStyle name="60 % - Accent4 2 2" xfId="172" xr:uid="{00000000-0005-0000-0000-0000B9000000}"/>
    <cellStyle name="60 % - Accent4 3" xfId="173" xr:uid="{00000000-0005-0000-0000-0000BA000000}"/>
    <cellStyle name="60 % - Accent4 3 2" xfId="174" xr:uid="{00000000-0005-0000-0000-0000BB000000}"/>
    <cellStyle name="60 % - Accent5" xfId="175" xr:uid="{00000000-0005-0000-0000-0000BC000000}"/>
    <cellStyle name="60 % - Accent5 2" xfId="176" xr:uid="{00000000-0005-0000-0000-0000BD000000}"/>
    <cellStyle name="60 % - Accent5 2 2" xfId="177" xr:uid="{00000000-0005-0000-0000-0000BE000000}"/>
    <cellStyle name="60 % - Accent5 3" xfId="178" xr:uid="{00000000-0005-0000-0000-0000BF000000}"/>
    <cellStyle name="60 % - Accent5 3 2" xfId="179" xr:uid="{00000000-0005-0000-0000-0000C0000000}"/>
    <cellStyle name="60 % - Accent6" xfId="180" xr:uid="{00000000-0005-0000-0000-0000C1000000}"/>
    <cellStyle name="60 % - Accent6 2" xfId="181" xr:uid="{00000000-0005-0000-0000-0000C2000000}"/>
    <cellStyle name="60 % - Accent6 2 2" xfId="182" xr:uid="{00000000-0005-0000-0000-0000C3000000}"/>
    <cellStyle name="60 % - Accent6 3" xfId="183" xr:uid="{00000000-0005-0000-0000-0000C4000000}"/>
    <cellStyle name="60 % - Accent6 3 2" xfId="184" xr:uid="{00000000-0005-0000-0000-0000C5000000}"/>
    <cellStyle name="60% - Accent1 2" xfId="185" xr:uid="{00000000-0005-0000-0000-0000C6000000}"/>
    <cellStyle name="60% - Accent1 3" xfId="186" xr:uid="{00000000-0005-0000-0000-0000C7000000}"/>
    <cellStyle name="60% - Accent1 4" xfId="1126" xr:uid="{00000000-0005-0000-0000-0000C8000000}"/>
    <cellStyle name="60% - Accent1 5" xfId="7105" xr:uid="{00000000-0005-0000-0000-0000C9000000}"/>
    <cellStyle name="60% - Accent2 2" xfId="187" xr:uid="{00000000-0005-0000-0000-0000CA000000}"/>
    <cellStyle name="60% - Accent2 3" xfId="188" xr:uid="{00000000-0005-0000-0000-0000CB000000}"/>
    <cellStyle name="60% - Accent2 4" xfId="1127" xr:uid="{00000000-0005-0000-0000-0000CC000000}"/>
    <cellStyle name="60% - Accent2 5" xfId="7106" xr:uid="{00000000-0005-0000-0000-0000CD000000}"/>
    <cellStyle name="60% - Accent3 2" xfId="189" xr:uid="{00000000-0005-0000-0000-0000CE000000}"/>
    <cellStyle name="60% - Accent3 3" xfId="190" xr:uid="{00000000-0005-0000-0000-0000CF000000}"/>
    <cellStyle name="60% - Accent3 4" xfId="1128" xr:uid="{00000000-0005-0000-0000-0000D0000000}"/>
    <cellStyle name="60% - Accent3 5" xfId="7107" xr:uid="{00000000-0005-0000-0000-0000D1000000}"/>
    <cellStyle name="60% - Accent4 2" xfId="191" xr:uid="{00000000-0005-0000-0000-0000D2000000}"/>
    <cellStyle name="60% - Accent4 3" xfId="192" xr:uid="{00000000-0005-0000-0000-0000D3000000}"/>
    <cellStyle name="60% - Accent4 4" xfId="1129" xr:uid="{00000000-0005-0000-0000-0000D4000000}"/>
    <cellStyle name="60% - Accent4 5" xfId="7108" xr:uid="{00000000-0005-0000-0000-0000D5000000}"/>
    <cellStyle name="60% - Accent5 2" xfId="193" xr:uid="{00000000-0005-0000-0000-0000D6000000}"/>
    <cellStyle name="60% - Accent5 3" xfId="194" xr:uid="{00000000-0005-0000-0000-0000D7000000}"/>
    <cellStyle name="60% - Accent5 4" xfId="1130" xr:uid="{00000000-0005-0000-0000-0000D8000000}"/>
    <cellStyle name="60% - Accent5 5" xfId="7109" xr:uid="{00000000-0005-0000-0000-0000D9000000}"/>
    <cellStyle name="60% - Accent6 2" xfId="195" xr:uid="{00000000-0005-0000-0000-0000DA000000}"/>
    <cellStyle name="60% - Accent6 3" xfId="196" xr:uid="{00000000-0005-0000-0000-0000DB000000}"/>
    <cellStyle name="60% - Accent6 4" xfId="1131" xr:uid="{00000000-0005-0000-0000-0000DC000000}"/>
    <cellStyle name="60% - Accent6 5" xfId="7110" xr:uid="{00000000-0005-0000-0000-0000DD000000}"/>
    <cellStyle name="60% - アクセント 1" xfId="25" builtinId="32" customBuiltin="1"/>
    <cellStyle name="60% - アクセント 1 2" xfId="704" xr:uid="{00000000-0005-0000-0000-0000DF000000}"/>
    <cellStyle name="60% - アクセント 2" xfId="26" builtinId="36" customBuiltin="1"/>
    <cellStyle name="60% - アクセント 2 2" xfId="705" xr:uid="{00000000-0005-0000-0000-0000E1000000}"/>
    <cellStyle name="60% - アクセント 3" xfId="27" builtinId="40" customBuiltin="1"/>
    <cellStyle name="60% - アクセント 3 2" xfId="706" xr:uid="{00000000-0005-0000-0000-0000E3000000}"/>
    <cellStyle name="60% - アクセント 4" xfId="28" builtinId="44" customBuiltin="1"/>
    <cellStyle name="60% - アクセント 4 2" xfId="707" xr:uid="{00000000-0005-0000-0000-0000E5000000}"/>
    <cellStyle name="60% - アクセント 5" xfId="29" builtinId="48" customBuiltin="1"/>
    <cellStyle name="60% - アクセント 5 2" xfId="708" xr:uid="{00000000-0005-0000-0000-0000E7000000}"/>
    <cellStyle name="60% - アクセント 6" xfId="30" builtinId="52" customBuiltin="1"/>
    <cellStyle name="60% - アクセント 6 2" xfId="709" xr:uid="{00000000-0005-0000-0000-0000E9000000}"/>
    <cellStyle name="Accent1 2" xfId="197" xr:uid="{00000000-0005-0000-0000-0000EA000000}"/>
    <cellStyle name="Accent1 2 2" xfId="198" xr:uid="{00000000-0005-0000-0000-0000EB000000}"/>
    <cellStyle name="Accent1 2 2 2" xfId="199" xr:uid="{00000000-0005-0000-0000-0000EC000000}"/>
    <cellStyle name="Accent1 2 3" xfId="200" xr:uid="{00000000-0005-0000-0000-0000ED000000}"/>
    <cellStyle name="Accent1 2 3 2" xfId="201" xr:uid="{00000000-0005-0000-0000-0000EE000000}"/>
    <cellStyle name="Accent1 2 4" xfId="202" xr:uid="{00000000-0005-0000-0000-0000EF000000}"/>
    <cellStyle name="Accent1 2 4 2" xfId="203" xr:uid="{00000000-0005-0000-0000-0000F0000000}"/>
    <cellStyle name="Accent1 2 5" xfId="204" xr:uid="{00000000-0005-0000-0000-0000F1000000}"/>
    <cellStyle name="Accent1 2 5 2" xfId="205" xr:uid="{00000000-0005-0000-0000-0000F2000000}"/>
    <cellStyle name="Accent1 2 6" xfId="206" xr:uid="{00000000-0005-0000-0000-0000F3000000}"/>
    <cellStyle name="Accent1 2 7" xfId="207" xr:uid="{00000000-0005-0000-0000-0000F4000000}"/>
    <cellStyle name="Accent1 2 8" xfId="208" xr:uid="{00000000-0005-0000-0000-0000F5000000}"/>
    <cellStyle name="Accent1 2 9" xfId="209" xr:uid="{00000000-0005-0000-0000-0000F6000000}"/>
    <cellStyle name="Accent1 3" xfId="210" xr:uid="{00000000-0005-0000-0000-0000F7000000}"/>
    <cellStyle name="Accent1 3 2" xfId="211" xr:uid="{00000000-0005-0000-0000-0000F8000000}"/>
    <cellStyle name="Accent1 3 2 2" xfId="212" xr:uid="{00000000-0005-0000-0000-0000F9000000}"/>
    <cellStyle name="Accent1 3 3" xfId="213" xr:uid="{00000000-0005-0000-0000-0000FA000000}"/>
    <cellStyle name="Accent1 3 3 2" xfId="214" xr:uid="{00000000-0005-0000-0000-0000FB000000}"/>
    <cellStyle name="Accent1 3 4" xfId="215" xr:uid="{00000000-0005-0000-0000-0000FC000000}"/>
    <cellStyle name="Accent1 3 4 2" xfId="216" xr:uid="{00000000-0005-0000-0000-0000FD000000}"/>
    <cellStyle name="Accent1 3 5" xfId="217" xr:uid="{00000000-0005-0000-0000-0000FE000000}"/>
    <cellStyle name="Accent1 3 5 2" xfId="218" xr:uid="{00000000-0005-0000-0000-0000FF000000}"/>
    <cellStyle name="Accent1 3 6" xfId="219" xr:uid="{00000000-0005-0000-0000-000000010000}"/>
    <cellStyle name="Accent1 3 7" xfId="220" xr:uid="{00000000-0005-0000-0000-000001010000}"/>
    <cellStyle name="Accent1 3 8" xfId="221" xr:uid="{00000000-0005-0000-0000-000002010000}"/>
    <cellStyle name="Accent1 4" xfId="222" xr:uid="{00000000-0005-0000-0000-000003010000}"/>
    <cellStyle name="Accent1 5" xfId="1132" xr:uid="{00000000-0005-0000-0000-000004010000}"/>
    <cellStyle name="Accent1 6" xfId="7111" xr:uid="{00000000-0005-0000-0000-000005010000}"/>
    <cellStyle name="Accent2 2" xfId="223" xr:uid="{00000000-0005-0000-0000-000006010000}"/>
    <cellStyle name="Accent2 2 2" xfId="224" xr:uid="{00000000-0005-0000-0000-000007010000}"/>
    <cellStyle name="Accent2 2 2 2" xfId="225" xr:uid="{00000000-0005-0000-0000-000008010000}"/>
    <cellStyle name="Accent2 2 3" xfId="226" xr:uid="{00000000-0005-0000-0000-000009010000}"/>
    <cellStyle name="Accent2 2 3 2" xfId="227" xr:uid="{00000000-0005-0000-0000-00000A010000}"/>
    <cellStyle name="Accent2 2 4" xfId="228" xr:uid="{00000000-0005-0000-0000-00000B010000}"/>
    <cellStyle name="Accent2 2 4 2" xfId="229" xr:uid="{00000000-0005-0000-0000-00000C010000}"/>
    <cellStyle name="Accent2 2 5" xfId="230" xr:uid="{00000000-0005-0000-0000-00000D010000}"/>
    <cellStyle name="Accent2 2 5 2" xfId="231" xr:uid="{00000000-0005-0000-0000-00000E010000}"/>
    <cellStyle name="Accent2 2 6" xfId="232" xr:uid="{00000000-0005-0000-0000-00000F010000}"/>
    <cellStyle name="Accent2 2 7" xfId="233" xr:uid="{00000000-0005-0000-0000-000010010000}"/>
    <cellStyle name="Accent2 2 8" xfId="234" xr:uid="{00000000-0005-0000-0000-000011010000}"/>
    <cellStyle name="Accent2 2 9" xfId="235" xr:uid="{00000000-0005-0000-0000-000012010000}"/>
    <cellStyle name="Accent2 3" xfId="236" xr:uid="{00000000-0005-0000-0000-000013010000}"/>
    <cellStyle name="Accent2 3 2" xfId="237" xr:uid="{00000000-0005-0000-0000-000014010000}"/>
    <cellStyle name="Accent2 3 2 2" xfId="238" xr:uid="{00000000-0005-0000-0000-000015010000}"/>
    <cellStyle name="Accent2 3 3" xfId="239" xr:uid="{00000000-0005-0000-0000-000016010000}"/>
    <cellStyle name="Accent2 3 3 2" xfId="240" xr:uid="{00000000-0005-0000-0000-000017010000}"/>
    <cellStyle name="Accent2 3 4" xfId="241" xr:uid="{00000000-0005-0000-0000-000018010000}"/>
    <cellStyle name="Accent2 3 4 2" xfId="242" xr:uid="{00000000-0005-0000-0000-000019010000}"/>
    <cellStyle name="Accent2 3 5" xfId="243" xr:uid="{00000000-0005-0000-0000-00001A010000}"/>
    <cellStyle name="Accent2 3 5 2" xfId="244" xr:uid="{00000000-0005-0000-0000-00001B010000}"/>
    <cellStyle name="Accent2 3 6" xfId="245" xr:uid="{00000000-0005-0000-0000-00001C010000}"/>
    <cellStyle name="Accent2 3 7" xfId="246" xr:uid="{00000000-0005-0000-0000-00001D010000}"/>
    <cellStyle name="Accent2 3 8" xfId="247" xr:uid="{00000000-0005-0000-0000-00001E010000}"/>
    <cellStyle name="Accent2 4" xfId="248" xr:uid="{00000000-0005-0000-0000-00001F010000}"/>
    <cellStyle name="Accent2 5" xfId="1133" xr:uid="{00000000-0005-0000-0000-000020010000}"/>
    <cellStyle name="Accent2 6" xfId="7112" xr:uid="{00000000-0005-0000-0000-000021010000}"/>
    <cellStyle name="Accent3 2" xfId="249" xr:uid="{00000000-0005-0000-0000-000022010000}"/>
    <cellStyle name="Accent3 2 2" xfId="250" xr:uid="{00000000-0005-0000-0000-000023010000}"/>
    <cellStyle name="Accent3 2 2 2" xfId="251" xr:uid="{00000000-0005-0000-0000-000024010000}"/>
    <cellStyle name="Accent3 2 3" xfId="252" xr:uid="{00000000-0005-0000-0000-000025010000}"/>
    <cellStyle name="Accent3 2 3 2" xfId="253" xr:uid="{00000000-0005-0000-0000-000026010000}"/>
    <cellStyle name="Accent3 2 4" xfId="254" xr:uid="{00000000-0005-0000-0000-000027010000}"/>
    <cellStyle name="Accent3 2 4 2" xfId="255" xr:uid="{00000000-0005-0000-0000-000028010000}"/>
    <cellStyle name="Accent3 2 5" xfId="256" xr:uid="{00000000-0005-0000-0000-000029010000}"/>
    <cellStyle name="Accent3 2 5 2" xfId="257" xr:uid="{00000000-0005-0000-0000-00002A010000}"/>
    <cellStyle name="Accent3 2 6" xfId="258" xr:uid="{00000000-0005-0000-0000-00002B010000}"/>
    <cellStyle name="Accent3 2 7" xfId="259" xr:uid="{00000000-0005-0000-0000-00002C010000}"/>
    <cellStyle name="Accent3 2 8" xfId="260" xr:uid="{00000000-0005-0000-0000-00002D010000}"/>
    <cellStyle name="Accent3 2 9" xfId="261" xr:uid="{00000000-0005-0000-0000-00002E010000}"/>
    <cellStyle name="Accent3 3" xfId="262" xr:uid="{00000000-0005-0000-0000-00002F010000}"/>
    <cellStyle name="Accent3 3 2" xfId="263" xr:uid="{00000000-0005-0000-0000-000030010000}"/>
    <cellStyle name="Accent3 3 2 2" xfId="264" xr:uid="{00000000-0005-0000-0000-000031010000}"/>
    <cellStyle name="Accent3 3 3" xfId="265" xr:uid="{00000000-0005-0000-0000-000032010000}"/>
    <cellStyle name="Accent3 3 3 2" xfId="266" xr:uid="{00000000-0005-0000-0000-000033010000}"/>
    <cellStyle name="Accent3 3 4" xfId="267" xr:uid="{00000000-0005-0000-0000-000034010000}"/>
    <cellStyle name="Accent3 3 4 2" xfId="268" xr:uid="{00000000-0005-0000-0000-000035010000}"/>
    <cellStyle name="Accent3 3 5" xfId="269" xr:uid="{00000000-0005-0000-0000-000036010000}"/>
    <cellStyle name="Accent3 3 5 2" xfId="270" xr:uid="{00000000-0005-0000-0000-000037010000}"/>
    <cellStyle name="Accent3 3 6" xfId="271" xr:uid="{00000000-0005-0000-0000-000038010000}"/>
    <cellStyle name="Accent3 3 7" xfId="272" xr:uid="{00000000-0005-0000-0000-000039010000}"/>
    <cellStyle name="Accent3 3 8" xfId="273" xr:uid="{00000000-0005-0000-0000-00003A010000}"/>
    <cellStyle name="Accent3 4" xfId="274" xr:uid="{00000000-0005-0000-0000-00003B010000}"/>
    <cellStyle name="Accent3 5" xfId="1134" xr:uid="{00000000-0005-0000-0000-00003C010000}"/>
    <cellStyle name="Accent3 6" xfId="7113" xr:uid="{00000000-0005-0000-0000-00003D010000}"/>
    <cellStyle name="Accent4 2" xfId="275" xr:uid="{00000000-0005-0000-0000-00003E010000}"/>
    <cellStyle name="Accent4 2 2" xfId="276" xr:uid="{00000000-0005-0000-0000-00003F010000}"/>
    <cellStyle name="Accent4 2 2 2" xfId="277" xr:uid="{00000000-0005-0000-0000-000040010000}"/>
    <cellStyle name="Accent4 2 3" xfId="278" xr:uid="{00000000-0005-0000-0000-000041010000}"/>
    <cellStyle name="Accent4 2 3 2" xfId="279" xr:uid="{00000000-0005-0000-0000-000042010000}"/>
    <cellStyle name="Accent4 2 4" xfId="280" xr:uid="{00000000-0005-0000-0000-000043010000}"/>
    <cellStyle name="Accent4 2 4 2" xfId="281" xr:uid="{00000000-0005-0000-0000-000044010000}"/>
    <cellStyle name="Accent4 2 5" xfId="282" xr:uid="{00000000-0005-0000-0000-000045010000}"/>
    <cellStyle name="Accent4 2 5 2" xfId="283" xr:uid="{00000000-0005-0000-0000-000046010000}"/>
    <cellStyle name="Accent4 2 6" xfId="284" xr:uid="{00000000-0005-0000-0000-000047010000}"/>
    <cellStyle name="Accent4 2 7" xfId="285" xr:uid="{00000000-0005-0000-0000-000048010000}"/>
    <cellStyle name="Accent4 2 8" xfId="286" xr:uid="{00000000-0005-0000-0000-000049010000}"/>
    <cellStyle name="Accent4 2 9" xfId="287" xr:uid="{00000000-0005-0000-0000-00004A010000}"/>
    <cellStyle name="Accent4 3" xfId="288" xr:uid="{00000000-0005-0000-0000-00004B010000}"/>
    <cellStyle name="Accent4 3 2" xfId="289" xr:uid="{00000000-0005-0000-0000-00004C010000}"/>
    <cellStyle name="Accent4 3 2 2" xfId="290" xr:uid="{00000000-0005-0000-0000-00004D010000}"/>
    <cellStyle name="Accent4 3 3" xfId="291" xr:uid="{00000000-0005-0000-0000-00004E010000}"/>
    <cellStyle name="Accent4 3 3 2" xfId="292" xr:uid="{00000000-0005-0000-0000-00004F010000}"/>
    <cellStyle name="Accent4 3 4" xfId="293" xr:uid="{00000000-0005-0000-0000-000050010000}"/>
    <cellStyle name="Accent4 3 4 2" xfId="294" xr:uid="{00000000-0005-0000-0000-000051010000}"/>
    <cellStyle name="Accent4 3 5" xfId="295" xr:uid="{00000000-0005-0000-0000-000052010000}"/>
    <cellStyle name="Accent4 3 5 2" xfId="296" xr:uid="{00000000-0005-0000-0000-000053010000}"/>
    <cellStyle name="Accent4 3 6" xfId="297" xr:uid="{00000000-0005-0000-0000-000054010000}"/>
    <cellStyle name="Accent4 3 7" xfId="298" xr:uid="{00000000-0005-0000-0000-000055010000}"/>
    <cellStyle name="Accent4 3 8" xfId="299" xr:uid="{00000000-0005-0000-0000-000056010000}"/>
    <cellStyle name="Accent4 4" xfId="300" xr:uid="{00000000-0005-0000-0000-000057010000}"/>
    <cellStyle name="Accent4 5" xfId="1135" xr:uid="{00000000-0005-0000-0000-000058010000}"/>
    <cellStyle name="Accent4 6" xfId="7114" xr:uid="{00000000-0005-0000-0000-000059010000}"/>
    <cellStyle name="Accent5 2" xfId="301" xr:uid="{00000000-0005-0000-0000-00005A010000}"/>
    <cellStyle name="Accent5 2 2" xfId="302" xr:uid="{00000000-0005-0000-0000-00005B010000}"/>
    <cellStyle name="Accent5 2 2 2" xfId="303" xr:uid="{00000000-0005-0000-0000-00005C010000}"/>
    <cellStyle name="Accent5 2 3" xfId="304" xr:uid="{00000000-0005-0000-0000-00005D010000}"/>
    <cellStyle name="Accent5 2 3 2" xfId="305" xr:uid="{00000000-0005-0000-0000-00005E010000}"/>
    <cellStyle name="Accent5 2 4" xfId="306" xr:uid="{00000000-0005-0000-0000-00005F010000}"/>
    <cellStyle name="Accent5 2 4 2" xfId="307" xr:uid="{00000000-0005-0000-0000-000060010000}"/>
    <cellStyle name="Accent5 2 5" xfId="308" xr:uid="{00000000-0005-0000-0000-000061010000}"/>
    <cellStyle name="Accent5 2 5 2" xfId="309" xr:uid="{00000000-0005-0000-0000-000062010000}"/>
    <cellStyle name="Accent5 2 6" xfId="310" xr:uid="{00000000-0005-0000-0000-000063010000}"/>
    <cellStyle name="Accent5 2 7" xfId="311" xr:uid="{00000000-0005-0000-0000-000064010000}"/>
    <cellStyle name="Accent5 2 8" xfId="312" xr:uid="{00000000-0005-0000-0000-000065010000}"/>
    <cellStyle name="Accent5 2 9" xfId="313" xr:uid="{00000000-0005-0000-0000-000066010000}"/>
    <cellStyle name="Accent5 3" xfId="314" xr:uid="{00000000-0005-0000-0000-000067010000}"/>
    <cellStyle name="Accent5 3 2" xfId="315" xr:uid="{00000000-0005-0000-0000-000068010000}"/>
    <cellStyle name="Accent5 3 2 2" xfId="316" xr:uid="{00000000-0005-0000-0000-000069010000}"/>
    <cellStyle name="Accent5 3 3" xfId="317" xr:uid="{00000000-0005-0000-0000-00006A010000}"/>
    <cellStyle name="Accent5 3 3 2" xfId="318" xr:uid="{00000000-0005-0000-0000-00006B010000}"/>
    <cellStyle name="Accent5 3 4" xfId="319" xr:uid="{00000000-0005-0000-0000-00006C010000}"/>
    <cellStyle name="Accent5 3 4 2" xfId="320" xr:uid="{00000000-0005-0000-0000-00006D010000}"/>
    <cellStyle name="Accent5 3 5" xfId="321" xr:uid="{00000000-0005-0000-0000-00006E010000}"/>
    <cellStyle name="Accent5 3 5 2" xfId="322" xr:uid="{00000000-0005-0000-0000-00006F010000}"/>
    <cellStyle name="Accent5 3 6" xfId="323" xr:uid="{00000000-0005-0000-0000-000070010000}"/>
    <cellStyle name="Accent5 3 7" xfId="324" xr:uid="{00000000-0005-0000-0000-000071010000}"/>
    <cellStyle name="Accent5 3 8" xfId="325" xr:uid="{00000000-0005-0000-0000-000072010000}"/>
    <cellStyle name="Accent5 4" xfId="326" xr:uid="{00000000-0005-0000-0000-000073010000}"/>
    <cellStyle name="Accent5 5" xfId="1136" xr:uid="{00000000-0005-0000-0000-000074010000}"/>
    <cellStyle name="Accent5 6" xfId="7115" xr:uid="{00000000-0005-0000-0000-000075010000}"/>
    <cellStyle name="Accent6 2" xfId="327" xr:uid="{00000000-0005-0000-0000-000076010000}"/>
    <cellStyle name="Accent6 2 2" xfId="328" xr:uid="{00000000-0005-0000-0000-000077010000}"/>
    <cellStyle name="Accent6 2 2 2" xfId="329" xr:uid="{00000000-0005-0000-0000-000078010000}"/>
    <cellStyle name="Accent6 2 3" xfId="330" xr:uid="{00000000-0005-0000-0000-000079010000}"/>
    <cellStyle name="Accent6 2 3 2" xfId="331" xr:uid="{00000000-0005-0000-0000-00007A010000}"/>
    <cellStyle name="Accent6 2 4" xfId="332" xr:uid="{00000000-0005-0000-0000-00007B010000}"/>
    <cellStyle name="Accent6 2 4 2" xfId="333" xr:uid="{00000000-0005-0000-0000-00007C010000}"/>
    <cellStyle name="Accent6 2 5" xfId="334" xr:uid="{00000000-0005-0000-0000-00007D010000}"/>
    <cellStyle name="Accent6 2 5 2" xfId="335" xr:uid="{00000000-0005-0000-0000-00007E010000}"/>
    <cellStyle name="Accent6 2 6" xfId="336" xr:uid="{00000000-0005-0000-0000-00007F010000}"/>
    <cellStyle name="Accent6 2 7" xfId="337" xr:uid="{00000000-0005-0000-0000-000080010000}"/>
    <cellStyle name="Accent6 2 8" xfId="338" xr:uid="{00000000-0005-0000-0000-000081010000}"/>
    <cellStyle name="Accent6 2 9" xfId="339" xr:uid="{00000000-0005-0000-0000-000082010000}"/>
    <cellStyle name="Accent6 3" xfId="340" xr:uid="{00000000-0005-0000-0000-000083010000}"/>
    <cellStyle name="Accent6 3 2" xfId="341" xr:uid="{00000000-0005-0000-0000-000084010000}"/>
    <cellStyle name="Accent6 3 2 2" xfId="342" xr:uid="{00000000-0005-0000-0000-000085010000}"/>
    <cellStyle name="Accent6 3 3" xfId="343" xr:uid="{00000000-0005-0000-0000-000086010000}"/>
    <cellStyle name="Accent6 3 3 2" xfId="344" xr:uid="{00000000-0005-0000-0000-000087010000}"/>
    <cellStyle name="Accent6 3 4" xfId="345" xr:uid="{00000000-0005-0000-0000-000088010000}"/>
    <cellStyle name="Accent6 3 4 2" xfId="346" xr:uid="{00000000-0005-0000-0000-000089010000}"/>
    <cellStyle name="Accent6 3 5" xfId="347" xr:uid="{00000000-0005-0000-0000-00008A010000}"/>
    <cellStyle name="Accent6 3 5 2" xfId="348" xr:uid="{00000000-0005-0000-0000-00008B010000}"/>
    <cellStyle name="Accent6 3 6" xfId="349" xr:uid="{00000000-0005-0000-0000-00008C010000}"/>
    <cellStyle name="Accent6 3 7" xfId="350" xr:uid="{00000000-0005-0000-0000-00008D010000}"/>
    <cellStyle name="Accent6 3 8" xfId="351" xr:uid="{00000000-0005-0000-0000-00008E010000}"/>
    <cellStyle name="Accent6 4" xfId="352" xr:uid="{00000000-0005-0000-0000-00008F010000}"/>
    <cellStyle name="Accent6 5" xfId="1137" xr:uid="{00000000-0005-0000-0000-000090010000}"/>
    <cellStyle name="Accent6 6" xfId="7116" xr:uid="{00000000-0005-0000-0000-000091010000}"/>
    <cellStyle name="Avertissement" xfId="353" xr:uid="{00000000-0005-0000-0000-000092010000}"/>
    <cellStyle name="Background" xfId="354" xr:uid="{00000000-0005-0000-0000-000093010000}"/>
    <cellStyle name="Bad 2" xfId="355" xr:uid="{00000000-0005-0000-0000-000094010000}"/>
    <cellStyle name="Bad 3" xfId="356" xr:uid="{00000000-0005-0000-0000-000095010000}"/>
    <cellStyle name="Bad 4" xfId="1138" xr:uid="{00000000-0005-0000-0000-000096010000}"/>
    <cellStyle name="Bad 5" xfId="7123" xr:uid="{00000000-0005-0000-0000-000097010000}"/>
    <cellStyle name="Calcul" xfId="357" xr:uid="{00000000-0005-0000-0000-000098010000}"/>
    <cellStyle name="Calcul 10" xfId="992" xr:uid="{00000000-0005-0000-0000-000099010000}"/>
    <cellStyle name="Calcul 10 2" xfId="1139" xr:uid="{00000000-0005-0000-0000-00009A010000}"/>
    <cellStyle name="Calcul 10 2 2" xfId="3405" xr:uid="{00000000-0005-0000-0000-00009B010000}"/>
    <cellStyle name="Calcul 10 2 2 2" xfId="9662" xr:uid="{00000000-0005-0000-0000-00009C010000}"/>
    <cellStyle name="Calcul 10 2 3" xfId="5552" xr:uid="{00000000-0005-0000-0000-00009D010000}"/>
    <cellStyle name="Calcul 10 2 3 2" xfId="11779" xr:uid="{00000000-0005-0000-0000-00009E010000}"/>
    <cellStyle name="Calcul 10 2 4" xfId="7473" xr:uid="{00000000-0005-0000-0000-00009F010000}"/>
    <cellStyle name="Calcul 10 3" xfId="1766" xr:uid="{00000000-0005-0000-0000-0000A0010000}"/>
    <cellStyle name="Calcul 10 3 2" xfId="3980" xr:uid="{00000000-0005-0000-0000-0000A1010000}"/>
    <cellStyle name="Calcul 10 3 2 2" xfId="10219" xr:uid="{00000000-0005-0000-0000-0000A2010000}"/>
    <cellStyle name="Calcul 10 3 3" xfId="6109" xr:uid="{00000000-0005-0000-0000-0000A3010000}"/>
    <cellStyle name="Calcul 10 3 3 2" xfId="12336" xr:uid="{00000000-0005-0000-0000-0000A4010000}"/>
    <cellStyle name="Calcul 10 3 4" xfId="8030" xr:uid="{00000000-0005-0000-0000-0000A5010000}"/>
    <cellStyle name="Calcul 10 4" xfId="1863" xr:uid="{00000000-0005-0000-0000-0000A6010000}"/>
    <cellStyle name="Calcul 10 4 2" xfId="4075" xr:uid="{00000000-0005-0000-0000-0000A7010000}"/>
    <cellStyle name="Calcul 10 4 2 2" xfId="10314" xr:uid="{00000000-0005-0000-0000-0000A8010000}"/>
    <cellStyle name="Calcul 10 4 3" xfId="6204" xr:uid="{00000000-0005-0000-0000-0000A9010000}"/>
    <cellStyle name="Calcul 10 4 3 2" xfId="12431" xr:uid="{00000000-0005-0000-0000-0000AA010000}"/>
    <cellStyle name="Calcul 10 4 4" xfId="8125" xr:uid="{00000000-0005-0000-0000-0000AB010000}"/>
    <cellStyle name="Calcul 10 5" xfId="2374" xr:uid="{00000000-0005-0000-0000-0000AC010000}"/>
    <cellStyle name="Calcul 10 5 2" xfId="4584" xr:uid="{00000000-0005-0000-0000-0000AD010000}"/>
    <cellStyle name="Calcul 10 5 2 2" xfId="10823" xr:uid="{00000000-0005-0000-0000-0000AE010000}"/>
    <cellStyle name="Calcul 10 5 3" xfId="6713" xr:uid="{00000000-0005-0000-0000-0000AF010000}"/>
    <cellStyle name="Calcul 10 5 3 2" xfId="12940" xr:uid="{00000000-0005-0000-0000-0000B0010000}"/>
    <cellStyle name="Calcul 10 5 4" xfId="8634" xr:uid="{00000000-0005-0000-0000-0000B1010000}"/>
    <cellStyle name="Calcul 10 6" xfId="3346" xr:uid="{00000000-0005-0000-0000-0000B2010000}"/>
    <cellStyle name="Calcul 10 6 2" xfId="5492" xr:uid="{00000000-0005-0000-0000-0000B3010000}"/>
    <cellStyle name="Calcul 10 6 2 2" xfId="11720" xr:uid="{00000000-0005-0000-0000-0000B4010000}"/>
    <cellStyle name="Calcul 10 6 3" xfId="9603" xr:uid="{00000000-0005-0000-0000-0000B5010000}"/>
    <cellStyle name="Calcul 10 7" xfId="3001" xr:uid="{00000000-0005-0000-0000-0000B6010000}"/>
    <cellStyle name="Calcul 10 7 2" xfId="9258" xr:uid="{00000000-0005-0000-0000-0000B7010000}"/>
    <cellStyle name="Calcul 10 8" xfId="4977" xr:uid="{00000000-0005-0000-0000-0000B8010000}"/>
    <cellStyle name="Calcul 10 8 2" xfId="11216" xr:uid="{00000000-0005-0000-0000-0000B9010000}"/>
    <cellStyle name="Calcul 10 9" xfId="7414" xr:uid="{00000000-0005-0000-0000-0000BA010000}"/>
    <cellStyle name="Calcul 11" xfId="1022" xr:uid="{00000000-0005-0000-0000-0000BB010000}"/>
    <cellStyle name="Calcul 11 2" xfId="3357" xr:uid="{00000000-0005-0000-0000-0000BC010000}"/>
    <cellStyle name="Calcul 11 2 2" xfId="9614" xr:uid="{00000000-0005-0000-0000-0000BD010000}"/>
    <cellStyle name="Calcul 11 3" xfId="5504" xr:uid="{00000000-0005-0000-0000-0000BE010000}"/>
    <cellStyle name="Calcul 11 3 2" xfId="11731" xr:uid="{00000000-0005-0000-0000-0000BF010000}"/>
    <cellStyle name="Calcul 11 4" xfId="7425" xr:uid="{00000000-0005-0000-0000-0000C0010000}"/>
    <cellStyle name="Calcul 12" xfId="1492" xr:uid="{00000000-0005-0000-0000-0000C1010000}"/>
    <cellStyle name="Calcul 12 2" xfId="3706" xr:uid="{00000000-0005-0000-0000-0000C2010000}"/>
    <cellStyle name="Calcul 12 2 2" xfId="9945" xr:uid="{00000000-0005-0000-0000-0000C3010000}"/>
    <cellStyle name="Calcul 12 3" xfId="5835" xr:uid="{00000000-0005-0000-0000-0000C4010000}"/>
    <cellStyle name="Calcul 12 3 2" xfId="12062" xr:uid="{00000000-0005-0000-0000-0000C5010000}"/>
    <cellStyle name="Calcul 12 4" xfId="7756" xr:uid="{00000000-0005-0000-0000-0000C6010000}"/>
    <cellStyle name="Calcul 13" xfId="1815" xr:uid="{00000000-0005-0000-0000-0000C7010000}"/>
    <cellStyle name="Calcul 13 2" xfId="4027" xr:uid="{00000000-0005-0000-0000-0000C8010000}"/>
    <cellStyle name="Calcul 13 2 2" xfId="10266" xr:uid="{00000000-0005-0000-0000-0000C9010000}"/>
    <cellStyle name="Calcul 13 3" xfId="6156" xr:uid="{00000000-0005-0000-0000-0000CA010000}"/>
    <cellStyle name="Calcul 13 3 2" xfId="12383" xr:uid="{00000000-0005-0000-0000-0000CB010000}"/>
    <cellStyle name="Calcul 13 4" xfId="8077" xr:uid="{00000000-0005-0000-0000-0000CC010000}"/>
    <cellStyle name="Calcul 14" xfId="2370" xr:uid="{00000000-0005-0000-0000-0000CD010000}"/>
    <cellStyle name="Calcul 14 2" xfId="4580" xr:uid="{00000000-0005-0000-0000-0000CE010000}"/>
    <cellStyle name="Calcul 14 2 2" xfId="10819" xr:uid="{00000000-0005-0000-0000-0000CF010000}"/>
    <cellStyle name="Calcul 14 3" xfId="6709" xr:uid="{00000000-0005-0000-0000-0000D0010000}"/>
    <cellStyle name="Calcul 14 3 2" xfId="12936" xr:uid="{00000000-0005-0000-0000-0000D1010000}"/>
    <cellStyle name="Calcul 14 4" xfId="8630" xr:uid="{00000000-0005-0000-0000-0000D2010000}"/>
    <cellStyle name="Calcul 15" xfId="2577" xr:uid="{00000000-0005-0000-0000-0000D3010000}"/>
    <cellStyle name="Calcul 15 2" xfId="4774" xr:uid="{00000000-0005-0000-0000-0000D4010000}"/>
    <cellStyle name="Calcul 15 2 2" xfId="11013" xr:uid="{00000000-0005-0000-0000-0000D5010000}"/>
    <cellStyle name="Calcul 15 3" xfId="6915" xr:uid="{00000000-0005-0000-0000-0000D6010000}"/>
    <cellStyle name="Calcul 15 3 2" xfId="13142" xr:uid="{00000000-0005-0000-0000-0000D7010000}"/>
    <cellStyle name="Calcul 15 4" xfId="8836" xr:uid="{00000000-0005-0000-0000-0000D8010000}"/>
    <cellStyle name="Calcul 16" xfId="2590" xr:uid="{00000000-0005-0000-0000-0000D9010000}"/>
    <cellStyle name="Calcul 16 2" xfId="4787" xr:uid="{00000000-0005-0000-0000-0000DA010000}"/>
    <cellStyle name="Calcul 16 2 2" xfId="11026" xr:uid="{00000000-0005-0000-0000-0000DB010000}"/>
    <cellStyle name="Calcul 16 3" xfId="6928" xr:uid="{00000000-0005-0000-0000-0000DC010000}"/>
    <cellStyle name="Calcul 16 3 2" xfId="13155" xr:uid="{00000000-0005-0000-0000-0000DD010000}"/>
    <cellStyle name="Calcul 16 4" xfId="8849" xr:uid="{00000000-0005-0000-0000-0000DE010000}"/>
    <cellStyle name="Calcul 17" xfId="2545" xr:uid="{00000000-0005-0000-0000-0000DF010000}"/>
    <cellStyle name="Calcul 17 2" xfId="4743" xr:uid="{00000000-0005-0000-0000-0000E0010000}"/>
    <cellStyle name="Calcul 17 2 2" xfId="10982" xr:uid="{00000000-0005-0000-0000-0000E1010000}"/>
    <cellStyle name="Calcul 17 3" xfId="6883" xr:uid="{00000000-0005-0000-0000-0000E2010000}"/>
    <cellStyle name="Calcul 17 3 2" xfId="13110" xr:uid="{00000000-0005-0000-0000-0000E3010000}"/>
    <cellStyle name="Calcul 17 4" xfId="8804" xr:uid="{00000000-0005-0000-0000-0000E4010000}"/>
    <cellStyle name="Calcul 18" xfId="2553" xr:uid="{00000000-0005-0000-0000-0000E5010000}"/>
    <cellStyle name="Calcul 18 2" xfId="4751" xr:uid="{00000000-0005-0000-0000-0000E6010000}"/>
    <cellStyle name="Calcul 18 2 2" xfId="10990" xr:uid="{00000000-0005-0000-0000-0000E7010000}"/>
    <cellStyle name="Calcul 18 3" xfId="6891" xr:uid="{00000000-0005-0000-0000-0000E8010000}"/>
    <cellStyle name="Calcul 18 3 2" xfId="13118" xr:uid="{00000000-0005-0000-0000-0000E9010000}"/>
    <cellStyle name="Calcul 18 4" xfId="8812" xr:uid="{00000000-0005-0000-0000-0000EA010000}"/>
    <cellStyle name="Calcul 19" xfId="2511" xr:uid="{00000000-0005-0000-0000-0000EB010000}"/>
    <cellStyle name="Calcul 19 2" xfId="4713" xr:uid="{00000000-0005-0000-0000-0000EC010000}"/>
    <cellStyle name="Calcul 19 2 2" xfId="10952" xr:uid="{00000000-0005-0000-0000-0000ED010000}"/>
    <cellStyle name="Calcul 19 3" xfId="6849" xr:uid="{00000000-0005-0000-0000-0000EE010000}"/>
    <cellStyle name="Calcul 19 3 2" xfId="13076" xr:uid="{00000000-0005-0000-0000-0000EF010000}"/>
    <cellStyle name="Calcul 19 4" xfId="8770" xr:uid="{00000000-0005-0000-0000-0000F0010000}"/>
    <cellStyle name="Calcul 2" xfId="358" xr:uid="{00000000-0005-0000-0000-0000F1010000}"/>
    <cellStyle name="Calcul 2 10" xfId="1023" xr:uid="{00000000-0005-0000-0000-0000F2010000}"/>
    <cellStyle name="Calcul 2 10 2" xfId="3358" xr:uid="{00000000-0005-0000-0000-0000F3010000}"/>
    <cellStyle name="Calcul 2 10 2 2" xfId="9615" xr:uid="{00000000-0005-0000-0000-0000F4010000}"/>
    <cellStyle name="Calcul 2 10 3" xfId="5505" xr:uid="{00000000-0005-0000-0000-0000F5010000}"/>
    <cellStyle name="Calcul 2 10 3 2" xfId="11732" xr:uid="{00000000-0005-0000-0000-0000F6010000}"/>
    <cellStyle name="Calcul 2 10 4" xfId="7426" xr:uid="{00000000-0005-0000-0000-0000F7010000}"/>
    <cellStyle name="Calcul 2 11" xfId="1493" xr:uid="{00000000-0005-0000-0000-0000F8010000}"/>
    <cellStyle name="Calcul 2 11 2" xfId="3707" xr:uid="{00000000-0005-0000-0000-0000F9010000}"/>
    <cellStyle name="Calcul 2 11 2 2" xfId="9946" xr:uid="{00000000-0005-0000-0000-0000FA010000}"/>
    <cellStyle name="Calcul 2 11 3" xfId="5836" xr:uid="{00000000-0005-0000-0000-0000FB010000}"/>
    <cellStyle name="Calcul 2 11 3 2" xfId="12063" xr:uid="{00000000-0005-0000-0000-0000FC010000}"/>
    <cellStyle name="Calcul 2 11 4" xfId="7757" xr:uid="{00000000-0005-0000-0000-0000FD010000}"/>
    <cellStyle name="Calcul 2 12" xfId="1816" xr:uid="{00000000-0005-0000-0000-0000FE010000}"/>
    <cellStyle name="Calcul 2 12 2" xfId="4028" xr:uid="{00000000-0005-0000-0000-0000FF010000}"/>
    <cellStyle name="Calcul 2 12 2 2" xfId="10267" xr:uid="{00000000-0005-0000-0000-000000020000}"/>
    <cellStyle name="Calcul 2 12 3" xfId="6157" xr:uid="{00000000-0005-0000-0000-000001020000}"/>
    <cellStyle name="Calcul 2 12 3 2" xfId="12384" xr:uid="{00000000-0005-0000-0000-000002020000}"/>
    <cellStyle name="Calcul 2 12 4" xfId="8078" xr:uid="{00000000-0005-0000-0000-000003020000}"/>
    <cellStyle name="Calcul 2 13" xfId="2369" xr:uid="{00000000-0005-0000-0000-000004020000}"/>
    <cellStyle name="Calcul 2 13 2" xfId="4579" xr:uid="{00000000-0005-0000-0000-000005020000}"/>
    <cellStyle name="Calcul 2 13 2 2" xfId="10818" xr:uid="{00000000-0005-0000-0000-000006020000}"/>
    <cellStyle name="Calcul 2 13 3" xfId="6708" xr:uid="{00000000-0005-0000-0000-000007020000}"/>
    <cellStyle name="Calcul 2 13 3 2" xfId="12935" xr:uid="{00000000-0005-0000-0000-000008020000}"/>
    <cellStyle name="Calcul 2 13 4" xfId="8629" xr:uid="{00000000-0005-0000-0000-000009020000}"/>
    <cellStyle name="Calcul 2 14" xfId="2578" xr:uid="{00000000-0005-0000-0000-00000A020000}"/>
    <cellStyle name="Calcul 2 14 2" xfId="4775" xr:uid="{00000000-0005-0000-0000-00000B020000}"/>
    <cellStyle name="Calcul 2 14 2 2" xfId="11014" xr:uid="{00000000-0005-0000-0000-00000C020000}"/>
    <cellStyle name="Calcul 2 14 3" xfId="6916" xr:uid="{00000000-0005-0000-0000-00000D020000}"/>
    <cellStyle name="Calcul 2 14 3 2" xfId="13143" xr:uid="{00000000-0005-0000-0000-00000E020000}"/>
    <cellStyle name="Calcul 2 14 4" xfId="8837" xr:uid="{00000000-0005-0000-0000-00000F020000}"/>
    <cellStyle name="Calcul 2 15" xfId="2589" xr:uid="{00000000-0005-0000-0000-000010020000}"/>
    <cellStyle name="Calcul 2 15 2" xfId="4786" xr:uid="{00000000-0005-0000-0000-000011020000}"/>
    <cellStyle name="Calcul 2 15 2 2" xfId="11025" xr:uid="{00000000-0005-0000-0000-000012020000}"/>
    <cellStyle name="Calcul 2 15 3" xfId="6927" xr:uid="{00000000-0005-0000-0000-000013020000}"/>
    <cellStyle name="Calcul 2 15 3 2" xfId="13154" xr:uid="{00000000-0005-0000-0000-000014020000}"/>
    <cellStyle name="Calcul 2 15 4" xfId="8848" xr:uid="{00000000-0005-0000-0000-000015020000}"/>
    <cellStyle name="Calcul 2 16" xfId="2546" xr:uid="{00000000-0005-0000-0000-000016020000}"/>
    <cellStyle name="Calcul 2 16 2" xfId="4744" xr:uid="{00000000-0005-0000-0000-000017020000}"/>
    <cellStyle name="Calcul 2 16 2 2" xfId="10983" xr:uid="{00000000-0005-0000-0000-000018020000}"/>
    <cellStyle name="Calcul 2 16 3" xfId="6884" xr:uid="{00000000-0005-0000-0000-000019020000}"/>
    <cellStyle name="Calcul 2 16 3 2" xfId="13111" xr:uid="{00000000-0005-0000-0000-00001A020000}"/>
    <cellStyle name="Calcul 2 16 4" xfId="8805" xr:uid="{00000000-0005-0000-0000-00001B020000}"/>
    <cellStyle name="Calcul 2 17" xfId="2552" xr:uid="{00000000-0005-0000-0000-00001C020000}"/>
    <cellStyle name="Calcul 2 17 2" xfId="4750" xr:uid="{00000000-0005-0000-0000-00001D020000}"/>
    <cellStyle name="Calcul 2 17 2 2" xfId="10989" xr:uid="{00000000-0005-0000-0000-00001E020000}"/>
    <cellStyle name="Calcul 2 17 3" xfId="6890" xr:uid="{00000000-0005-0000-0000-00001F020000}"/>
    <cellStyle name="Calcul 2 17 3 2" xfId="13117" xr:uid="{00000000-0005-0000-0000-000020020000}"/>
    <cellStyle name="Calcul 2 17 4" xfId="8811" xr:uid="{00000000-0005-0000-0000-000021020000}"/>
    <cellStyle name="Calcul 2 18" xfId="2512" xr:uid="{00000000-0005-0000-0000-000022020000}"/>
    <cellStyle name="Calcul 2 18 2" xfId="4714" xr:uid="{00000000-0005-0000-0000-000023020000}"/>
    <cellStyle name="Calcul 2 18 2 2" xfId="10953" xr:uid="{00000000-0005-0000-0000-000024020000}"/>
    <cellStyle name="Calcul 2 18 3" xfId="6850" xr:uid="{00000000-0005-0000-0000-000025020000}"/>
    <cellStyle name="Calcul 2 18 3 2" xfId="13077" xr:uid="{00000000-0005-0000-0000-000026020000}"/>
    <cellStyle name="Calcul 2 18 4" xfId="8771" xr:uid="{00000000-0005-0000-0000-000027020000}"/>
    <cellStyle name="Calcul 2 19" xfId="2572" xr:uid="{00000000-0005-0000-0000-000028020000}"/>
    <cellStyle name="Calcul 2 19 2" xfId="4769" xr:uid="{00000000-0005-0000-0000-000029020000}"/>
    <cellStyle name="Calcul 2 19 2 2" xfId="11008" xr:uid="{00000000-0005-0000-0000-00002A020000}"/>
    <cellStyle name="Calcul 2 19 3" xfId="6910" xr:uid="{00000000-0005-0000-0000-00002B020000}"/>
    <cellStyle name="Calcul 2 19 3 2" xfId="13137" xr:uid="{00000000-0005-0000-0000-00002C020000}"/>
    <cellStyle name="Calcul 2 19 4" xfId="8831" xr:uid="{00000000-0005-0000-0000-00002D020000}"/>
    <cellStyle name="Calcul 2 2" xfId="359" xr:uid="{00000000-0005-0000-0000-00002E020000}"/>
    <cellStyle name="Calcul 2 2 10" xfId="1494" xr:uid="{00000000-0005-0000-0000-00002F020000}"/>
    <cellStyle name="Calcul 2 2 10 2" xfId="3708" xr:uid="{00000000-0005-0000-0000-000030020000}"/>
    <cellStyle name="Calcul 2 2 10 2 2" xfId="9947" xr:uid="{00000000-0005-0000-0000-000031020000}"/>
    <cellStyle name="Calcul 2 2 10 3" xfId="5837" xr:uid="{00000000-0005-0000-0000-000032020000}"/>
    <cellStyle name="Calcul 2 2 10 3 2" xfId="12064" xr:uid="{00000000-0005-0000-0000-000033020000}"/>
    <cellStyle name="Calcul 2 2 10 4" xfId="7758" xr:uid="{00000000-0005-0000-0000-000034020000}"/>
    <cellStyle name="Calcul 2 2 11" xfId="1817" xr:uid="{00000000-0005-0000-0000-000035020000}"/>
    <cellStyle name="Calcul 2 2 11 2" xfId="4029" xr:uid="{00000000-0005-0000-0000-000036020000}"/>
    <cellStyle name="Calcul 2 2 11 2 2" xfId="10268" xr:uid="{00000000-0005-0000-0000-000037020000}"/>
    <cellStyle name="Calcul 2 2 11 3" xfId="6158" xr:uid="{00000000-0005-0000-0000-000038020000}"/>
    <cellStyle name="Calcul 2 2 11 3 2" xfId="12385" xr:uid="{00000000-0005-0000-0000-000039020000}"/>
    <cellStyle name="Calcul 2 2 11 4" xfId="8079" xr:uid="{00000000-0005-0000-0000-00003A020000}"/>
    <cellStyle name="Calcul 2 2 12" xfId="2368" xr:uid="{00000000-0005-0000-0000-00003B020000}"/>
    <cellStyle name="Calcul 2 2 12 2" xfId="4578" xr:uid="{00000000-0005-0000-0000-00003C020000}"/>
    <cellStyle name="Calcul 2 2 12 2 2" xfId="10817" xr:uid="{00000000-0005-0000-0000-00003D020000}"/>
    <cellStyle name="Calcul 2 2 12 3" xfId="6707" xr:uid="{00000000-0005-0000-0000-00003E020000}"/>
    <cellStyle name="Calcul 2 2 12 3 2" xfId="12934" xr:uid="{00000000-0005-0000-0000-00003F020000}"/>
    <cellStyle name="Calcul 2 2 12 4" xfId="8628" xr:uid="{00000000-0005-0000-0000-000040020000}"/>
    <cellStyle name="Calcul 2 2 13" xfId="2579" xr:uid="{00000000-0005-0000-0000-000041020000}"/>
    <cellStyle name="Calcul 2 2 13 2" xfId="4776" xr:uid="{00000000-0005-0000-0000-000042020000}"/>
    <cellStyle name="Calcul 2 2 13 2 2" xfId="11015" xr:uid="{00000000-0005-0000-0000-000043020000}"/>
    <cellStyle name="Calcul 2 2 13 3" xfId="6917" xr:uid="{00000000-0005-0000-0000-000044020000}"/>
    <cellStyle name="Calcul 2 2 13 3 2" xfId="13144" xr:uid="{00000000-0005-0000-0000-000045020000}"/>
    <cellStyle name="Calcul 2 2 13 4" xfId="8838" xr:uid="{00000000-0005-0000-0000-000046020000}"/>
    <cellStyle name="Calcul 2 2 14" xfId="2588" xr:uid="{00000000-0005-0000-0000-000047020000}"/>
    <cellStyle name="Calcul 2 2 14 2" xfId="4785" xr:uid="{00000000-0005-0000-0000-000048020000}"/>
    <cellStyle name="Calcul 2 2 14 2 2" xfId="11024" xr:uid="{00000000-0005-0000-0000-000049020000}"/>
    <cellStyle name="Calcul 2 2 14 3" xfId="6926" xr:uid="{00000000-0005-0000-0000-00004A020000}"/>
    <cellStyle name="Calcul 2 2 14 3 2" xfId="13153" xr:uid="{00000000-0005-0000-0000-00004B020000}"/>
    <cellStyle name="Calcul 2 2 14 4" xfId="8847" xr:uid="{00000000-0005-0000-0000-00004C020000}"/>
    <cellStyle name="Calcul 2 2 15" xfId="2547" xr:uid="{00000000-0005-0000-0000-00004D020000}"/>
    <cellStyle name="Calcul 2 2 15 2" xfId="4745" xr:uid="{00000000-0005-0000-0000-00004E020000}"/>
    <cellStyle name="Calcul 2 2 15 2 2" xfId="10984" xr:uid="{00000000-0005-0000-0000-00004F020000}"/>
    <cellStyle name="Calcul 2 2 15 3" xfId="6885" xr:uid="{00000000-0005-0000-0000-000050020000}"/>
    <cellStyle name="Calcul 2 2 15 3 2" xfId="13112" xr:uid="{00000000-0005-0000-0000-000051020000}"/>
    <cellStyle name="Calcul 2 2 15 4" xfId="8806" xr:uid="{00000000-0005-0000-0000-000052020000}"/>
    <cellStyle name="Calcul 2 2 16" xfId="2544" xr:uid="{00000000-0005-0000-0000-000053020000}"/>
    <cellStyle name="Calcul 2 2 16 2" xfId="4742" xr:uid="{00000000-0005-0000-0000-000054020000}"/>
    <cellStyle name="Calcul 2 2 16 2 2" xfId="10981" xr:uid="{00000000-0005-0000-0000-000055020000}"/>
    <cellStyle name="Calcul 2 2 16 3" xfId="6882" xr:uid="{00000000-0005-0000-0000-000056020000}"/>
    <cellStyle name="Calcul 2 2 16 3 2" xfId="13109" xr:uid="{00000000-0005-0000-0000-000057020000}"/>
    <cellStyle name="Calcul 2 2 16 4" xfId="8803" xr:uid="{00000000-0005-0000-0000-000058020000}"/>
    <cellStyle name="Calcul 2 2 17" xfId="2513" xr:uid="{00000000-0005-0000-0000-000059020000}"/>
    <cellStyle name="Calcul 2 2 17 2" xfId="4715" xr:uid="{00000000-0005-0000-0000-00005A020000}"/>
    <cellStyle name="Calcul 2 2 17 2 2" xfId="10954" xr:uid="{00000000-0005-0000-0000-00005B020000}"/>
    <cellStyle name="Calcul 2 2 17 3" xfId="6851" xr:uid="{00000000-0005-0000-0000-00005C020000}"/>
    <cellStyle name="Calcul 2 2 17 3 2" xfId="13078" xr:uid="{00000000-0005-0000-0000-00005D020000}"/>
    <cellStyle name="Calcul 2 2 17 4" xfId="8772" xr:uid="{00000000-0005-0000-0000-00005E020000}"/>
    <cellStyle name="Calcul 2 2 18" xfId="2571" xr:uid="{00000000-0005-0000-0000-00005F020000}"/>
    <cellStyle name="Calcul 2 2 18 2" xfId="4768" xr:uid="{00000000-0005-0000-0000-000060020000}"/>
    <cellStyle name="Calcul 2 2 18 2 2" xfId="11007" xr:uid="{00000000-0005-0000-0000-000061020000}"/>
    <cellStyle name="Calcul 2 2 18 3" xfId="6909" xr:uid="{00000000-0005-0000-0000-000062020000}"/>
    <cellStyle name="Calcul 2 2 18 3 2" xfId="13136" xr:uid="{00000000-0005-0000-0000-000063020000}"/>
    <cellStyle name="Calcul 2 2 18 4" xfId="8830" xr:uid="{00000000-0005-0000-0000-000064020000}"/>
    <cellStyle name="Calcul 2 2 19" xfId="2509" xr:uid="{00000000-0005-0000-0000-000065020000}"/>
    <cellStyle name="Calcul 2 2 19 2" xfId="4711" xr:uid="{00000000-0005-0000-0000-000066020000}"/>
    <cellStyle name="Calcul 2 2 19 2 2" xfId="10950" xr:uid="{00000000-0005-0000-0000-000067020000}"/>
    <cellStyle name="Calcul 2 2 19 3" xfId="6847" xr:uid="{00000000-0005-0000-0000-000068020000}"/>
    <cellStyle name="Calcul 2 2 19 3 2" xfId="13074" xr:uid="{00000000-0005-0000-0000-000069020000}"/>
    <cellStyle name="Calcul 2 2 19 4" xfId="8768" xr:uid="{00000000-0005-0000-0000-00006A020000}"/>
    <cellStyle name="Calcul 2 2 2" xfId="849" xr:uid="{00000000-0005-0000-0000-00006B020000}"/>
    <cellStyle name="Calcul 2 2 2 2" xfId="1140" xr:uid="{00000000-0005-0000-0000-00006C020000}"/>
    <cellStyle name="Calcul 2 2 2 2 2" xfId="3406" xr:uid="{00000000-0005-0000-0000-00006D020000}"/>
    <cellStyle name="Calcul 2 2 2 2 2 2" xfId="9663" xr:uid="{00000000-0005-0000-0000-00006E020000}"/>
    <cellStyle name="Calcul 2 2 2 2 3" xfId="5553" xr:uid="{00000000-0005-0000-0000-00006F020000}"/>
    <cellStyle name="Calcul 2 2 2 2 3 2" xfId="11780" xr:uid="{00000000-0005-0000-0000-000070020000}"/>
    <cellStyle name="Calcul 2 2 2 2 4" xfId="7474" xr:uid="{00000000-0005-0000-0000-000071020000}"/>
    <cellStyle name="Calcul 2 2 2 3" xfId="1628" xr:uid="{00000000-0005-0000-0000-000072020000}"/>
    <cellStyle name="Calcul 2 2 2 3 2" xfId="3842" xr:uid="{00000000-0005-0000-0000-000073020000}"/>
    <cellStyle name="Calcul 2 2 2 3 2 2" xfId="10081" xr:uid="{00000000-0005-0000-0000-000074020000}"/>
    <cellStyle name="Calcul 2 2 2 3 3" xfId="5971" xr:uid="{00000000-0005-0000-0000-000075020000}"/>
    <cellStyle name="Calcul 2 2 2 3 3 2" xfId="12198" xr:uid="{00000000-0005-0000-0000-000076020000}"/>
    <cellStyle name="Calcul 2 2 2 3 4" xfId="7892" xr:uid="{00000000-0005-0000-0000-000077020000}"/>
    <cellStyle name="Calcul 2 2 2 4" xfId="1864" xr:uid="{00000000-0005-0000-0000-000078020000}"/>
    <cellStyle name="Calcul 2 2 2 4 2" xfId="4076" xr:uid="{00000000-0005-0000-0000-000079020000}"/>
    <cellStyle name="Calcul 2 2 2 4 2 2" xfId="10315" xr:uid="{00000000-0005-0000-0000-00007A020000}"/>
    <cellStyle name="Calcul 2 2 2 4 3" xfId="6205" xr:uid="{00000000-0005-0000-0000-00007B020000}"/>
    <cellStyle name="Calcul 2 2 2 4 3 2" xfId="12432" xr:uid="{00000000-0005-0000-0000-00007C020000}"/>
    <cellStyle name="Calcul 2 2 2 4 4" xfId="8126" xr:uid="{00000000-0005-0000-0000-00007D020000}"/>
    <cellStyle name="Calcul 2 2 2 5" xfId="2251" xr:uid="{00000000-0005-0000-0000-00007E020000}"/>
    <cellStyle name="Calcul 2 2 2 5 2" xfId="4461" xr:uid="{00000000-0005-0000-0000-00007F020000}"/>
    <cellStyle name="Calcul 2 2 2 5 2 2" xfId="10700" xr:uid="{00000000-0005-0000-0000-000080020000}"/>
    <cellStyle name="Calcul 2 2 2 5 3" xfId="6590" xr:uid="{00000000-0005-0000-0000-000081020000}"/>
    <cellStyle name="Calcul 2 2 2 5 3 2" xfId="12817" xr:uid="{00000000-0005-0000-0000-000082020000}"/>
    <cellStyle name="Calcul 2 2 2 5 4" xfId="8511" xr:uid="{00000000-0005-0000-0000-000083020000}"/>
    <cellStyle name="Calcul 2 2 2 6" xfId="3208" xr:uid="{00000000-0005-0000-0000-000084020000}"/>
    <cellStyle name="Calcul 2 2 2 6 2" xfId="5352" xr:uid="{00000000-0005-0000-0000-000085020000}"/>
    <cellStyle name="Calcul 2 2 2 6 2 2" xfId="11582" xr:uid="{00000000-0005-0000-0000-000086020000}"/>
    <cellStyle name="Calcul 2 2 2 6 3" xfId="9465" xr:uid="{00000000-0005-0000-0000-000087020000}"/>
    <cellStyle name="Calcul 2 2 2 7" xfId="2863" xr:uid="{00000000-0005-0000-0000-000088020000}"/>
    <cellStyle name="Calcul 2 2 2 7 2" xfId="9120" xr:uid="{00000000-0005-0000-0000-000089020000}"/>
    <cellStyle name="Calcul 2 2 2 8" xfId="4978" xr:uid="{00000000-0005-0000-0000-00008A020000}"/>
    <cellStyle name="Calcul 2 2 2 8 2" xfId="11217" xr:uid="{00000000-0005-0000-0000-00008B020000}"/>
    <cellStyle name="Calcul 2 2 2 9" xfId="7276" xr:uid="{00000000-0005-0000-0000-00008C020000}"/>
    <cellStyle name="Calcul 2 2 20" xfId="2600" xr:uid="{00000000-0005-0000-0000-00008D020000}"/>
    <cellStyle name="Calcul 2 2 20 2" xfId="4797" xr:uid="{00000000-0005-0000-0000-00008E020000}"/>
    <cellStyle name="Calcul 2 2 20 2 2" xfId="11036" xr:uid="{00000000-0005-0000-0000-00008F020000}"/>
    <cellStyle name="Calcul 2 2 20 3" xfId="6938" xr:uid="{00000000-0005-0000-0000-000090020000}"/>
    <cellStyle name="Calcul 2 2 20 3 2" xfId="13165" xr:uid="{00000000-0005-0000-0000-000091020000}"/>
    <cellStyle name="Calcul 2 2 20 4" xfId="8859" xr:uid="{00000000-0005-0000-0000-000092020000}"/>
    <cellStyle name="Calcul 2 2 21" xfId="2497" xr:uid="{00000000-0005-0000-0000-000093020000}"/>
    <cellStyle name="Calcul 2 2 21 2" xfId="6835" xr:uid="{00000000-0005-0000-0000-000094020000}"/>
    <cellStyle name="Calcul 2 2 21 2 2" xfId="13062" xr:uid="{00000000-0005-0000-0000-000095020000}"/>
    <cellStyle name="Calcul 2 2 21 3" xfId="8756" xr:uid="{00000000-0005-0000-0000-000096020000}"/>
    <cellStyle name="Calcul 2 2 22" xfId="4931" xr:uid="{00000000-0005-0000-0000-000097020000}"/>
    <cellStyle name="Calcul 2 2 22 2" xfId="11170" xr:uid="{00000000-0005-0000-0000-000098020000}"/>
    <cellStyle name="Calcul 2 2 23" xfId="7137" xr:uid="{00000000-0005-0000-0000-000099020000}"/>
    <cellStyle name="Calcul 2 2 3" xfId="842" xr:uid="{00000000-0005-0000-0000-00009A020000}"/>
    <cellStyle name="Calcul 2 2 3 2" xfId="1141" xr:uid="{00000000-0005-0000-0000-00009B020000}"/>
    <cellStyle name="Calcul 2 2 3 2 2" xfId="3407" xr:uid="{00000000-0005-0000-0000-00009C020000}"/>
    <cellStyle name="Calcul 2 2 3 2 2 2" xfId="9664" xr:uid="{00000000-0005-0000-0000-00009D020000}"/>
    <cellStyle name="Calcul 2 2 3 2 3" xfId="5554" xr:uid="{00000000-0005-0000-0000-00009E020000}"/>
    <cellStyle name="Calcul 2 2 3 2 3 2" xfId="11781" xr:uid="{00000000-0005-0000-0000-00009F020000}"/>
    <cellStyle name="Calcul 2 2 3 2 4" xfId="7475" xr:uid="{00000000-0005-0000-0000-0000A0020000}"/>
    <cellStyle name="Calcul 2 2 3 3" xfId="1621" xr:uid="{00000000-0005-0000-0000-0000A1020000}"/>
    <cellStyle name="Calcul 2 2 3 3 2" xfId="3835" xr:uid="{00000000-0005-0000-0000-0000A2020000}"/>
    <cellStyle name="Calcul 2 2 3 3 2 2" xfId="10074" xr:uid="{00000000-0005-0000-0000-0000A3020000}"/>
    <cellStyle name="Calcul 2 2 3 3 3" xfId="5964" xr:uid="{00000000-0005-0000-0000-0000A4020000}"/>
    <cellStyle name="Calcul 2 2 3 3 3 2" xfId="12191" xr:uid="{00000000-0005-0000-0000-0000A5020000}"/>
    <cellStyle name="Calcul 2 2 3 3 4" xfId="7885" xr:uid="{00000000-0005-0000-0000-0000A6020000}"/>
    <cellStyle name="Calcul 2 2 3 4" xfId="1865" xr:uid="{00000000-0005-0000-0000-0000A7020000}"/>
    <cellStyle name="Calcul 2 2 3 4 2" xfId="4077" xr:uid="{00000000-0005-0000-0000-0000A8020000}"/>
    <cellStyle name="Calcul 2 2 3 4 2 2" xfId="10316" xr:uid="{00000000-0005-0000-0000-0000A9020000}"/>
    <cellStyle name="Calcul 2 2 3 4 3" xfId="6206" xr:uid="{00000000-0005-0000-0000-0000AA020000}"/>
    <cellStyle name="Calcul 2 2 3 4 3 2" xfId="12433" xr:uid="{00000000-0005-0000-0000-0000AB020000}"/>
    <cellStyle name="Calcul 2 2 3 4 4" xfId="8127" xr:uid="{00000000-0005-0000-0000-0000AC020000}"/>
    <cellStyle name="Calcul 2 2 3 5" xfId="2258" xr:uid="{00000000-0005-0000-0000-0000AD020000}"/>
    <cellStyle name="Calcul 2 2 3 5 2" xfId="4468" xr:uid="{00000000-0005-0000-0000-0000AE020000}"/>
    <cellStyle name="Calcul 2 2 3 5 2 2" xfId="10707" xr:uid="{00000000-0005-0000-0000-0000AF020000}"/>
    <cellStyle name="Calcul 2 2 3 5 3" xfId="6597" xr:uid="{00000000-0005-0000-0000-0000B0020000}"/>
    <cellStyle name="Calcul 2 2 3 5 3 2" xfId="12824" xr:uid="{00000000-0005-0000-0000-0000B1020000}"/>
    <cellStyle name="Calcul 2 2 3 5 4" xfId="8518" xr:uid="{00000000-0005-0000-0000-0000B2020000}"/>
    <cellStyle name="Calcul 2 2 3 6" xfId="3201" xr:uid="{00000000-0005-0000-0000-0000B3020000}"/>
    <cellStyle name="Calcul 2 2 3 6 2" xfId="5345" xr:uid="{00000000-0005-0000-0000-0000B4020000}"/>
    <cellStyle name="Calcul 2 2 3 6 2 2" xfId="11575" xr:uid="{00000000-0005-0000-0000-0000B5020000}"/>
    <cellStyle name="Calcul 2 2 3 6 3" xfId="9458" xr:uid="{00000000-0005-0000-0000-0000B6020000}"/>
    <cellStyle name="Calcul 2 2 3 7" xfId="2856" xr:uid="{00000000-0005-0000-0000-0000B7020000}"/>
    <cellStyle name="Calcul 2 2 3 7 2" xfId="9113" xr:uid="{00000000-0005-0000-0000-0000B8020000}"/>
    <cellStyle name="Calcul 2 2 3 8" xfId="4979" xr:uid="{00000000-0005-0000-0000-0000B9020000}"/>
    <cellStyle name="Calcul 2 2 3 8 2" xfId="11218" xr:uid="{00000000-0005-0000-0000-0000BA020000}"/>
    <cellStyle name="Calcul 2 2 3 9" xfId="7269" xr:uid="{00000000-0005-0000-0000-0000BB020000}"/>
    <cellStyle name="Calcul 2 2 4" xfId="871" xr:uid="{00000000-0005-0000-0000-0000BC020000}"/>
    <cellStyle name="Calcul 2 2 4 2" xfId="1142" xr:uid="{00000000-0005-0000-0000-0000BD020000}"/>
    <cellStyle name="Calcul 2 2 4 2 2" xfId="3408" xr:uid="{00000000-0005-0000-0000-0000BE020000}"/>
    <cellStyle name="Calcul 2 2 4 2 2 2" xfId="9665" xr:uid="{00000000-0005-0000-0000-0000BF020000}"/>
    <cellStyle name="Calcul 2 2 4 2 3" xfId="5555" xr:uid="{00000000-0005-0000-0000-0000C0020000}"/>
    <cellStyle name="Calcul 2 2 4 2 3 2" xfId="11782" xr:uid="{00000000-0005-0000-0000-0000C1020000}"/>
    <cellStyle name="Calcul 2 2 4 2 4" xfId="7476" xr:uid="{00000000-0005-0000-0000-0000C2020000}"/>
    <cellStyle name="Calcul 2 2 4 3" xfId="1650" xr:uid="{00000000-0005-0000-0000-0000C3020000}"/>
    <cellStyle name="Calcul 2 2 4 3 2" xfId="3864" xr:uid="{00000000-0005-0000-0000-0000C4020000}"/>
    <cellStyle name="Calcul 2 2 4 3 2 2" xfId="10103" xr:uid="{00000000-0005-0000-0000-0000C5020000}"/>
    <cellStyle name="Calcul 2 2 4 3 3" xfId="5993" xr:uid="{00000000-0005-0000-0000-0000C6020000}"/>
    <cellStyle name="Calcul 2 2 4 3 3 2" xfId="12220" xr:uid="{00000000-0005-0000-0000-0000C7020000}"/>
    <cellStyle name="Calcul 2 2 4 3 4" xfId="7914" xr:uid="{00000000-0005-0000-0000-0000C8020000}"/>
    <cellStyle name="Calcul 2 2 4 4" xfId="1866" xr:uid="{00000000-0005-0000-0000-0000C9020000}"/>
    <cellStyle name="Calcul 2 2 4 4 2" xfId="4078" xr:uid="{00000000-0005-0000-0000-0000CA020000}"/>
    <cellStyle name="Calcul 2 2 4 4 2 2" xfId="10317" xr:uid="{00000000-0005-0000-0000-0000CB020000}"/>
    <cellStyle name="Calcul 2 2 4 4 3" xfId="6207" xr:uid="{00000000-0005-0000-0000-0000CC020000}"/>
    <cellStyle name="Calcul 2 2 4 4 3 2" xfId="12434" xr:uid="{00000000-0005-0000-0000-0000CD020000}"/>
    <cellStyle name="Calcul 2 2 4 4 4" xfId="8128" xr:uid="{00000000-0005-0000-0000-0000CE020000}"/>
    <cellStyle name="Calcul 2 2 4 5" xfId="2383" xr:uid="{00000000-0005-0000-0000-0000CF020000}"/>
    <cellStyle name="Calcul 2 2 4 5 2" xfId="4593" xr:uid="{00000000-0005-0000-0000-0000D0020000}"/>
    <cellStyle name="Calcul 2 2 4 5 2 2" xfId="10832" xr:uid="{00000000-0005-0000-0000-0000D1020000}"/>
    <cellStyle name="Calcul 2 2 4 5 3" xfId="6722" xr:uid="{00000000-0005-0000-0000-0000D2020000}"/>
    <cellStyle name="Calcul 2 2 4 5 3 2" xfId="12949" xr:uid="{00000000-0005-0000-0000-0000D3020000}"/>
    <cellStyle name="Calcul 2 2 4 5 4" xfId="8643" xr:uid="{00000000-0005-0000-0000-0000D4020000}"/>
    <cellStyle name="Calcul 2 2 4 6" xfId="3230" xr:uid="{00000000-0005-0000-0000-0000D5020000}"/>
    <cellStyle name="Calcul 2 2 4 6 2" xfId="5374" xr:uid="{00000000-0005-0000-0000-0000D6020000}"/>
    <cellStyle name="Calcul 2 2 4 6 2 2" xfId="11604" xr:uid="{00000000-0005-0000-0000-0000D7020000}"/>
    <cellStyle name="Calcul 2 2 4 6 3" xfId="9487" xr:uid="{00000000-0005-0000-0000-0000D8020000}"/>
    <cellStyle name="Calcul 2 2 4 7" xfId="2885" xr:uid="{00000000-0005-0000-0000-0000D9020000}"/>
    <cellStyle name="Calcul 2 2 4 7 2" xfId="9142" xr:uid="{00000000-0005-0000-0000-0000DA020000}"/>
    <cellStyle name="Calcul 2 2 4 8" xfId="4980" xr:uid="{00000000-0005-0000-0000-0000DB020000}"/>
    <cellStyle name="Calcul 2 2 4 8 2" xfId="11219" xr:uid="{00000000-0005-0000-0000-0000DC020000}"/>
    <cellStyle name="Calcul 2 2 4 9" xfId="7298" xr:uid="{00000000-0005-0000-0000-0000DD020000}"/>
    <cellStyle name="Calcul 2 2 5" xfId="857" xr:uid="{00000000-0005-0000-0000-0000DE020000}"/>
    <cellStyle name="Calcul 2 2 5 2" xfId="1143" xr:uid="{00000000-0005-0000-0000-0000DF020000}"/>
    <cellStyle name="Calcul 2 2 5 2 2" xfId="3409" xr:uid="{00000000-0005-0000-0000-0000E0020000}"/>
    <cellStyle name="Calcul 2 2 5 2 2 2" xfId="9666" xr:uid="{00000000-0005-0000-0000-0000E1020000}"/>
    <cellStyle name="Calcul 2 2 5 2 3" xfId="5556" xr:uid="{00000000-0005-0000-0000-0000E2020000}"/>
    <cellStyle name="Calcul 2 2 5 2 3 2" xfId="11783" xr:uid="{00000000-0005-0000-0000-0000E3020000}"/>
    <cellStyle name="Calcul 2 2 5 2 4" xfId="7477" xr:uid="{00000000-0005-0000-0000-0000E4020000}"/>
    <cellStyle name="Calcul 2 2 5 3" xfId="1636" xr:uid="{00000000-0005-0000-0000-0000E5020000}"/>
    <cellStyle name="Calcul 2 2 5 3 2" xfId="3850" xr:uid="{00000000-0005-0000-0000-0000E6020000}"/>
    <cellStyle name="Calcul 2 2 5 3 2 2" xfId="10089" xr:uid="{00000000-0005-0000-0000-0000E7020000}"/>
    <cellStyle name="Calcul 2 2 5 3 3" xfId="5979" xr:uid="{00000000-0005-0000-0000-0000E8020000}"/>
    <cellStyle name="Calcul 2 2 5 3 3 2" xfId="12206" xr:uid="{00000000-0005-0000-0000-0000E9020000}"/>
    <cellStyle name="Calcul 2 2 5 3 4" xfId="7900" xr:uid="{00000000-0005-0000-0000-0000EA020000}"/>
    <cellStyle name="Calcul 2 2 5 4" xfId="1867" xr:uid="{00000000-0005-0000-0000-0000EB020000}"/>
    <cellStyle name="Calcul 2 2 5 4 2" xfId="4079" xr:uid="{00000000-0005-0000-0000-0000EC020000}"/>
    <cellStyle name="Calcul 2 2 5 4 2 2" xfId="10318" xr:uid="{00000000-0005-0000-0000-0000ED020000}"/>
    <cellStyle name="Calcul 2 2 5 4 3" xfId="6208" xr:uid="{00000000-0005-0000-0000-0000EE020000}"/>
    <cellStyle name="Calcul 2 2 5 4 3 2" xfId="12435" xr:uid="{00000000-0005-0000-0000-0000EF020000}"/>
    <cellStyle name="Calcul 2 2 5 4 4" xfId="8129" xr:uid="{00000000-0005-0000-0000-0000F0020000}"/>
    <cellStyle name="Calcul 2 2 5 5" xfId="2243" xr:uid="{00000000-0005-0000-0000-0000F1020000}"/>
    <cellStyle name="Calcul 2 2 5 5 2" xfId="4453" xr:uid="{00000000-0005-0000-0000-0000F2020000}"/>
    <cellStyle name="Calcul 2 2 5 5 2 2" xfId="10692" xr:uid="{00000000-0005-0000-0000-0000F3020000}"/>
    <cellStyle name="Calcul 2 2 5 5 3" xfId="6582" xr:uid="{00000000-0005-0000-0000-0000F4020000}"/>
    <cellStyle name="Calcul 2 2 5 5 3 2" xfId="12809" xr:uid="{00000000-0005-0000-0000-0000F5020000}"/>
    <cellStyle name="Calcul 2 2 5 5 4" xfId="8503" xr:uid="{00000000-0005-0000-0000-0000F6020000}"/>
    <cellStyle name="Calcul 2 2 5 6" xfId="3216" xr:uid="{00000000-0005-0000-0000-0000F7020000}"/>
    <cellStyle name="Calcul 2 2 5 6 2" xfId="5360" xr:uid="{00000000-0005-0000-0000-0000F8020000}"/>
    <cellStyle name="Calcul 2 2 5 6 2 2" xfId="11590" xr:uid="{00000000-0005-0000-0000-0000F9020000}"/>
    <cellStyle name="Calcul 2 2 5 6 3" xfId="9473" xr:uid="{00000000-0005-0000-0000-0000FA020000}"/>
    <cellStyle name="Calcul 2 2 5 7" xfId="2871" xr:uid="{00000000-0005-0000-0000-0000FB020000}"/>
    <cellStyle name="Calcul 2 2 5 7 2" xfId="9128" xr:uid="{00000000-0005-0000-0000-0000FC020000}"/>
    <cellStyle name="Calcul 2 2 5 8" xfId="4981" xr:uid="{00000000-0005-0000-0000-0000FD020000}"/>
    <cellStyle name="Calcul 2 2 5 8 2" xfId="11220" xr:uid="{00000000-0005-0000-0000-0000FE020000}"/>
    <cellStyle name="Calcul 2 2 5 9" xfId="7284" xr:uid="{00000000-0005-0000-0000-0000FF020000}"/>
    <cellStyle name="Calcul 2 2 6" xfId="878" xr:uid="{00000000-0005-0000-0000-000000030000}"/>
    <cellStyle name="Calcul 2 2 6 2" xfId="1144" xr:uid="{00000000-0005-0000-0000-000001030000}"/>
    <cellStyle name="Calcul 2 2 6 2 2" xfId="3410" xr:uid="{00000000-0005-0000-0000-000002030000}"/>
    <cellStyle name="Calcul 2 2 6 2 2 2" xfId="9667" xr:uid="{00000000-0005-0000-0000-000003030000}"/>
    <cellStyle name="Calcul 2 2 6 2 3" xfId="5557" xr:uid="{00000000-0005-0000-0000-000004030000}"/>
    <cellStyle name="Calcul 2 2 6 2 3 2" xfId="11784" xr:uid="{00000000-0005-0000-0000-000005030000}"/>
    <cellStyle name="Calcul 2 2 6 2 4" xfId="7478" xr:uid="{00000000-0005-0000-0000-000006030000}"/>
    <cellStyle name="Calcul 2 2 6 3" xfId="1657" xr:uid="{00000000-0005-0000-0000-000007030000}"/>
    <cellStyle name="Calcul 2 2 6 3 2" xfId="3871" xr:uid="{00000000-0005-0000-0000-000008030000}"/>
    <cellStyle name="Calcul 2 2 6 3 2 2" xfId="10110" xr:uid="{00000000-0005-0000-0000-000009030000}"/>
    <cellStyle name="Calcul 2 2 6 3 3" xfId="6000" xr:uid="{00000000-0005-0000-0000-00000A030000}"/>
    <cellStyle name="Calcul 2 2 6 3 3 2" xfId="12227" xr:uid="{00000000-0005-0000-0000-00000B030000}"/>
    <cellStyle name="Calcul 2 2 6 3 4" xfId="7921" xr:uid="{00000000-0005-0000-0000-00000C030000}"/>
    <cellStyle name="Calcul 2 2 6 4" xfId="1868" xr:uid="{00000000-0005-0000-0000-00000D030000}"/>
    <cellStyle name="Calcul 2 2 6 4 2" xfId="4080" xr:uid="{00000000-0005-0000-0000-00000E030000}"/>
    <cellStyle name="Calcul 2 2 6 4 2 2" xfId="10319" xr:uid="{00000000-0005-0000-0000-00000F030000}"/>
    <cellStyle name="Calcul 2 2 6 4 3" xfId="6209" xr:uid="{00000000-0005-0000-0000-000010030000}"/>
    <cellStyle name="Calcul 2 2 6 4 3 2" xfId="12436" xr:uid="{00000000-0005-0000-0000-000011030000}"/>
    <cellStyle name="Calcul 2 2 6 4 4" xfId="8130" xr:uid="{00000000-0005-0000-0000-000012030000}"/>
    <cellStyle name="Calcul 2 2 6 5" xfId="2144" xr:uid="{00000000-0005-0000-0000-000013030000}"/>
    <cellStyle name="Calcul 2 2 6 5 2" xfId="4354" xr:uid="{00000000-0005-0000-0000-000014030000}"/>
    <cellStyle name="Calcul 2 2 6 5 2 2" xfId="10593" xr:uid="{00000000-0005-0000-0000-000015030000}"/>
    <cellStyle name="Calcul 2 2 6 5 3" xfId="6483" xr:uid="{00000000-0005-0000-0000-000016030000}"/>
    <cellStyle name="Calcul 2 2 6 5 3 2" xfId="12710" xr:uid="{00000000-0005-0000-0000-000017030000}"/>
    <cellStyle name="Calcul 2 2 6 5 4" xfId="8404" xr:uid="{00000000-0005-0000-0000-000018030000}"/>
    <cellStyle name="Calcul 2 2 6 6" xfId="3237" xr:uid="{00000000-0005-0000-0000-000019030000}"/>
    <cellStyle name="Calcul 2 2 6 6 2" xfId="5381" xr:uid="{00000000-0005-0000-0000-00001A030000}"/>
    <cellStyle name="Calcul 2 2 6 6 2 2" xfId="11611" xr:uid="{00000000-0005-0000-0000-00001B030000}"/>
    <cellStyle name="Calcul 2 2 6 6 3" xfId="9494" xr:uid="{00000000-0005-0000-0000-00001C030000}"/>
    <cellStyle name="Calcul 2 2 6 7" xfId="2892" xr:uid="{00000000-0005-0000-0000-00001D030000}"/>
    <cellStyle name="Calcul 2 2 6 7 2" xfId="9149" xr:uid="{00000000-0005-0000-0000-00001E030000}"/>
    <cellStyle name="Calcul 2 2 6 8" xfId="4982" xr:uid="{00000000-0005-0000-0000-00001F030000}"/>
    <cellStyle name="Calcul 2 2 6 8 2" xfId="11221" xr:uid="{00000000-0005-0000-0000-000020030000}"/>
    <cellStyle name="Calcul 2 2 6 9" xfId="7305" xr:uid="{00000000-0005-0000-0000-000021030000}"/>
    <cellStyle name="Calcul 2 2 7" xfId="833" xr:uid="{00000000-0005-0000-0000-000022030000}"/>
    <cellStyle name="Calcul 2 2 7 2" xfId="1145" xr:uid="{00000000-0005-0000-0000-000023030000}"/>
    <cellStyle name="Calcul 2 2 7 2 2" xfId="3411" xr:uid="{00000000-0005-0000-0000-000024030000}"/>
    <cellStyle name="Calcul 2 2 7 2 2 2" xfId="9668" xr:uid="{00000000-0005-0000-0000-000025030000}"/>
    <cellStyle name="Calcul 2 2 7 2 3" xfId="5558" xr:uid="{00000000-0005-0000-0000-000026030000}"/>
    <cellStyle name="Calcul 2 2 7 2 3 2" xfId="11785" xr:uid="{00000000-0005-0000-0000-000027030000}"/>
    <cellStyle name="Calcul 2 2 7 2 4" xfId="7479" xr:uid="{00000000-0005-0000-0000-000028030000}"/>
    <cellStyle name="Calcul 2 2 7 3" xfId="1612" xr:uid="{00000000-0005-0000-0000-000029030000}"/>
    <cellStyle name="Calcul 2 2 7 3 2" xfId="3826" xr:uid="{00000000-0005-0000-0000-00002A030000}"/>
    <cellStyle name="Calcul 2 2 7 3 2 2" xfId="10065" xr:uid="{00000000-0005-0000-0000-00002B030000}"/>
    <cellStyle name="Calcul 2 2 7 3 3" xfId="5955" xr:uid="{00000000-0005-0000-0000-00002C030000}"/>
    <cellStyle name="Calcul 2 2 7 3 3 2" xfId="12182" xr:uid="{00000000-0005-0000-0000-00002D030000}"/>
    <cellStyle name="Calcul 2 2 7 3 4" xfId="7876" xr:uid="{00000000-0005-0000-0000-00002E030000}"/>
    <cellStyle name="Calcul 2 2 7 4" xfId="1869" xr:uid="{00000000-0005-0000-0000-00002F030000}"/>
    <cellStyle name="Calcul 2 2 7 4 2" xfId="4081" xr:uid="{00000000-0005-0000-0000-000030030000}"/>
    <cellStyle name="Calcul 2 2 7 4 2 2" xfId="10320" xr:uid="{00000000-0005-0000-0000-000031030000}"/>
    <cellStyle name="Calcul 2 2 7 4 3" xfId="6210" xr:uid="{00000000-0005-0000-0000-000032030000}"/>
    <cellStyle name="Calcul 2 2 7 4 3 2" xfId="12437" xr:uid="{00000000-0005-0000-0000-000033030000}"/>
    <cellStyle name="Calcul 2 2 7 4 4" xfId="8131" xr:uid="{00000000-0005-0000-0000-000034030000}"/>
    <cellStyle name="Calcul 2 2 7 5" xfId="2266" xr:uid="{00000000-0005-0000-0000-000035030000}"/>
    <cellStyle name="Calcul 2 2 7 5 2" xfId="4476" xr:uid="{00000000-0005-0000-0000-000036030000}"/>
    <cellStyle name="Calcul 2 2 7 5 2 2" xfId="10715" xr:uid="{00000000-0005-0000-0000-000037030000}"/>
    <cellStyle name="Calcul 2 2 7 5 3" xfId="6605" xr:uid="{00000000-0005-0000-0000-000038030000}"/>
    <cellStyle name="Calcul 2 2 7 5 3 2" xfId="12832" xr:uid="{00000000-0005-0000-0000-000039030000}"/>
    <cellStyle name="Calcul 2 2 7 5 4" xfId="8526" xr:uid="{00000000-0005-0000-0000-00003A030000}"/>
    <cellStyle name="Calcul 2 2 7 6" xfId="3192" xr:uid="{00000000-0005-0000-0000-00003B030000}"/>
    <cellStyle name="Calcul 2 2 7 6 2" xfId="5336" xr:uid="{00000000-0005-0000-0000-00003C030000}"/>
    <cellStyle name="Calcul 2 2 7 6 2 2" xfId="11566" xr:uid="{00000000-0005-0000-0000-00003D030000}"/>
    <cellStyle name="Calcul 2 2 7 6 3" xfId="9449" xr:uid="{00000000-0005-0000-0000-00003E030000}"/>
    <cellStyle name="Calcul 2 2 7 7" xfId="2847" xr:uid="{00000000-0005-0000-0000-00003F030000}"/>
    <cellStyle name="Calcul 2 2 7 7 2" xfId="9104" xr:uid="{00000000-0005-0000-0000-000040030000}"/>
    <cellStyle name="Calcul 2 2 7 8" xfId="4983" xr:uid="{00000000-0005-0000-0000-000041030000}"/>
    <cellStyle name="Calcul 2 2 7 8 2" xfId="11222" xr:uid="{00000000-0005-0000-0000-000042030000}"/>
    <cellStyle name="Calcul 2 2 7 9" xfId="7260" xr:uid="{00000000-0005-0000-0000-000043030000}"/>
    <cellStyle name="Calcul 2 2 8" xfId="889" xr:uid="{00000000-0005-0000-0000-000044030000}"/>
    <cellStyle name="Calcul 2 2 8 2" xfId="1146" xr:uid="{00000000-0005-0000-0000-000045030000}"/>
    <cellStyle name="Calcul 2 2 8 2 2" xfId="3412" xr:uid="{00000000-0005-0000-0000-000046030000}"/>
    <cellStyle name="Calcul 2 2 8 2 2 2" xfId="9669" xr:uid="{00000000-0005-0000-0000-000047030000}"/>
    <cellStyle name="Calcul 2 2 8 2 3" xfId="5559" xr:uid="{00000000-0005-0000-0000-000048030000}"/>
    <cellStyle name="Calcul 2 2 8 2 3 2" xfId="11786" xr:uid="{00000000-0005-0000-0000-000049030000}"/>
    <cellStyle name="Calcul 2 2 8 2 4" xfId="7480" xr:uid="{00000000-0005-0000-0000-00004A030000}"/>
    <cellStyle name="Calcul 2 2 8 3" xfId="1668" xr:uid="{00000000-0005-0000-0000-00004B030000}"/>
    <cellStyle name="Calcul 2 2 8 3 2" xfId="3882" xr:uid="{00000000-0005-0000-0000-00004C030000}"/>
    <cellStyle name="Calcul 2 2 8 3 2 2" xfId="10121" xr:uid="{00000000-0005-0000-0000-00004D030000}"/>
    <cellStyle name="Calcul 2 2 8 3 3" xfId="6011" xr:uid="{00000000-0005-0000-0000-00004E030000}"/>
    <cellStyle name="Calcul 2 2 8 3 3 2" xfId="12238" xr:uid="{00000000-0005-0000-0000-00004F030000}"/>
    <cellStyle name="Calcul 2 2 8 3 4" xfId="7932" xr:uid="{00000000-0005-0000-0000-000050030000}"/>
    <cellStyle name="Calcul 2 2 8 4" xfId="1870" xr:uid="{00000000-0005-0000-0000-000051030000}"/>
    <cellStyle name="Calcul 2 2 8 4 2" xfId="4082" xr:uid="{00000000-0005-0000-0000-000052030000}"/>
    <cellStyle name="Calcul 2 2 8 4 2 2" xfId="10321" xr:uid="{00000000-0005-0000-0000-000053030000}"/>
    <cellStyle name="Calcul 2 2 8 4 3" xfId="6211" xr:uid="{00000000-0005-0000-0000-000054030000}"/>
    <cellStyle name="Calcul 2 2 8 4 3 2" xfId="12438" xr:uid="{00000000-0005-0000-0000-000055030000}"/>
    <cellStyle name="Calcul 2 2 8 4 4" xfId="8132" xr:uid="{00000000-0005-0000-0000-000056030000}"/>
    <cellStyle name="Calcul 2 2 8 5" xfId="2223" xr:uid="{00000000-0005-0000-0000-000057030000}"/>
    <cellStyle name="Calcul 2 2 8 5 2" xfId="4433" xr:uid="{00000000-0005-0000-0000-000058030000}"/>
    <cellStyle name="Calcul 2 2 8 5 2 2" xfId="10672" xr:uid="{00000000-0005-0000-0000-000059030000}"/>
    <cellStyle name="Calcul 2 2 8 5 3" xfId="6562" xr:uid="{00000000-0005-0000-0000-00005A030000}"/>
    <cellStyle name="Calcul 2 2 8 5 3 2" xfId="12789" xr:uid="{00000000-0005-0000-0000-00005B030000}"/>
    <cellStyle name="Calcul 2 2 8 5 4" xfId="8483" xr:uid="{00000000-0005-0000-0000-00005C030000}"/>
    <cellStyle name="Calcul 2 2 8 6" xfId="3248" xr:uid="{00000000-0005-0000-0000-00005D030000}"/>
    <cellStyle name="Calcul 2 2 8 6 2" xfId="5392" xr:uid="{00000000-0005-0000-0000-00005E030000}"/>
    <cellStyle name="Calcul 2 2 8 6 2 2" xfId="11622" xr:uid="{00000000-0005-0000-0000-00005F030000}"/>
    <cellStyle name="Calcul 2 2 8 6 3" xfId="9505" xr:uid="{00000000-0005-0000-0000-000060030000}"/>
    <cellStyle name="Calcul 2 2 8 7" xfId="2903" xr:uid="{00000000-0005-0000-0000-000061030000}"/>
    <cellStyle name="Calcul 2 2 8 7 2" xfId="9160" xr:uid="{00000000-0005-0000-0000-000062030000}"/>
    <cellStyle name="Calcul 2 2 8 8" xfId="4984" xr:uid="{00000000-0005-0000-0000-000063030000}"/>
    <cellStyle name="Calcul 2 2 8 8 2" xfId="11223" xr:uid="{00000000-0005-0000-0000-000064030000}"/>
    <cellStyle name="Calcul 2 2 8 9" xfId="7316" xr:uid="{00000000-0005-0000-0000-000065030000}"/>
    <cellStyle name="Calcul 2 2 9" xfId="1024" xr:uid="{00000000-0005-0000-0000-000066030000}"/>
    <cellStyle name="Calcul 2 2 9 2" xfId="3359" xr:uid="{00000000-0005-0000-0000-000067030000}"/>
    <cellStyle name="Calcul 2 2 9 2 2" xfId="9616" xr:uid="{00000000-0005-0000-0000-000068030000}"/>
    <cellStyle name="Calcul 2 2 9 3" xfId="5506" xr:uid="{00000000-0005-0000-0000-000069030000}"/>
    <cellStyle name="Calcul 2 2 9 3 2" xfId="11733" xr:uid="{00000000-0005-0000-0000-00006A030000}"/>
    <cellStyle name="Calcul 2 2 9 4" xfId="7427" xr:uid="{00000000-0005-0000-0000-00006B030000}"/>
    <cellStyle name="Calcul 2 20" xfId="2508" xr:uid="{00000000-0005-0000-0000-00006C030000}"/>
    <cellStyle name="Calcul 2 20 2" xfId="4710" xr:uid="{00000000-0005-0000-0000-00006D030000}"/>
    <cellStyle name="Calcul 2 20 2 2" xfId="10949" xr:uid="{00000000-0005-0000-0000-00006E030000}"/>
    <cellStyle name="Calcul 2 20 3" xfId="6846" xr:uid="{00000000-0005-0000-0000-00006F030000}"/>
    <cellStyle name="Calcul 2 20 3 2" xfId="13073" xr:uid="{00000000-0005-0000-0000-000070030000}"/>
    <cellStyle name="Calcul 2 20 4" xfId="8767" xr:uid="{00000000-0005-0000-0000-000071030000}"/>
    <cellStyle name="Calcul 2 21" xfId="2601" xr:uid="{00000000-0005-0000-0000-000072030000}"/>
    <cellStyle name="Calcul 2 21 2" xfId="4798" xr:uid="{00000000-0005-0000-0000-000073030000}"/>
    <cellStyle name="Calcul 2 21 2 2" xfId="11037" xr:uid="{00000000-0005-0000-0000-000074030000}"/>
    <cellStyle name="Calcul 2 21 3" xfId="6939" xr:uid="{00000000-0005-0000-0000-000075030000}"/>
    <cellStyle name="Calcul 2 21 3 2" xfId="13166" xr:uid="{00000000-0005-0000-0000-000076030000}"/>
    <cellStyle name="Calcul 2 21 4" xfId="8860" xr:uid="{00000000-0005-0000-0000-000077030000}"/>
    <cellStyle name="Calcul 2 22" xfId="2496" xr:uid="{00000000-0005-0000-0000-000078030000}"/>
    <cellStyle name="Calcul 2 22 2" xfId="6834" xr:uid="{00000000-0005-0000-0000-000079030000}"/>
    <cellStyle name="Calcul 2 22 2 2" xfId="13061" xr:uid="{00000000-0005-0000-0000-00007A030000}"/>
    <cellStyle name="Calcul 2 22 3" xfId="8755" xr:uid="{00000000-0005-0000-0000-00007B030000}"/>
    <cellStyle name="Calcul 2 23" xfId="4930" xr:uid="{00000000-0005-0000-0000-00007C030000}"/>
    <cellStyle name="Calcul 2 23 2" xfId="11169" xr:uid="{00000000-0005-0000-0000-00007D030000}"/>
    <cellStyle name="Calcul 2 24" xfId="7136" xr:uid="{00000000-0005-0000-0000-00007E030000}"/>
    <cellStyle name="Calcul 2 3" xfId="848" xr:uid="{00000000-0005-0000-0000-00007F030000}"/>
    <cellStyle name="Calcul 2 3 2" xfId="1147" xr:uid="{00000000-0005-0000-0000-000080030000}"/>
    <cellStyle name="Calcul 2 3 2 2" xfId="3413" xr:uid="{00000000-0005-0000-0000-000081030000}"/>
    <cellStyle name="Calcul 2 3 2 2 2" xfId="9670" xr:uid="{00000000-0005-0000-0000-000082030000}"/>
    <cellStyle name="Calcul 2 3 2 3" xfId="5560" xr:uid="{00000000-0005-0000-0000-000083030000}"/>
    <cellStyle name="Calcul 2 3 2 3 2" xfId="11787" xr:uid="{00000000-0005-0000-0000-000084030000}"/>
    <cellStyle name="Calcul 2 3 2 4" xfId="7481" xr:uid="{00000000-0005-0000-0000-000085030000}"/>
    <cellStyle name="Calcul 2 3 3" xfId="1627" xr:uid="{00000000-0005-0000-0000-000086030000}"/>
    <cellStyle name="Calcul 2 3 3 2" xfId="3841" xr:uid="{00000000-0005-0000-0000-000087030000}"/>
    <cellStyle name="Calcul 2 3 3 2 2" xfId="10080" xr:uid="{00000000-0005-0000-0000-000088030000}"/>
    <cellStyle name="Calcul 2 3 3 3" xfId="5970" xr:uid="{00000000-0005-0000-0000-000089030000}"/>
    <cellStyle name="Calcul 2 3 3 3 2" xfId="12197" xr:uid="{00000000-0005-0000-0000-00008A030000}"/>
    <cellStyle name="Calcul 2 3 3 4" xfId="7891" xr:uid="{00000000-0005-0000-0000-00008B030000}"/>
    <cellStyle name="Calcul 2 3 4" xfId="1871" xr:uid="{00000000-0005-0000-0000-00008C030000}"/>
    <cellStyle name="Calcul 2 3 4 2" xfId="4083" xr:uid="{00000000-0005-0000-0000-00008D030000}"/>
    <cellStyle name="Calcul 2 3 4 2 2" xfId="10322" xr:uid="{00000000-0005-0000-0000-00008E030000}"/>
    <cellStyle name="Calcul 2 3 4 3" xfId="6212" xr:uid="{00000000-0005-0000-0000-00008F030000}"/>
    <cellStyle name="Calcul 2 3 4 3 2" xfId="12439" xr:uid="{00000000-0005-0000-0000-000090030000}"/>
    <cellStyle name="Calcul 2 3 4 4" xfId="8133" xr:uid="{00000000-0005-0000-0000-000091030000}"/>
    <cellStyle name="Calcul 2 3 5" xfId="2252" xr:uid="{00000000-0005-0000-0000-000092030000}"/>
    <cellStyle name="Calcul 2 3 5 2" xfId="4462" xr:uid="{00000000-0005-0000-0000-000093030000}"/>
    <cellStyle name="Calcul 2 3 5 2 2" xfId="10701" xr:uid="{00000000-0005-0000-0000-000094030000}"/>
    <cellStyle name="Calcul 2 3 5 3" xfId="6591" xr:uid="{00000000-0005-0000-0000-000095030000}"/>
    <cellStyle name="Calcul 2 3 5 3 2" xfId="12818" xr:uid="{00000000-0005-0000-0000-000096030000}"/>
    <cellStyle name="Calcul 2 3 5 4" xfId="8512" xr:uid="{00000000-0005-0000-0000-000097030000}"/>
    <cellStyle name="Calcul 2 3 6" xfId="3207" xr:uid="{00000000-0005-0000-0000-000098030000}"/>
    <cellStyle name="Calcul 2 3 6 2" xfId="5351" xr:uid="{00000000-0005-0000-0000-000099030000}"/>
    <cellStyle name="Calcul 2 3 6 2 2" xfId="11581" xr:uid="{00000000-0005-0000-0000-00009A030000}"/>
    <cellStyle name="Calcul 2 3 6 3" xfId="9464" xr:uid="{00000000-0005-0000-0000-00009B030000}"/>
    <cellStyle name="Calcul 2 3 7" xfId="2862" xr:uid="{00000000-0005-0000-0000-00009C030000}"/>
    <cellStyle name="Calcul 2 3 7 2" xfId="9119" xr:uid="{00000000-0005-0000-0000-00009D030000}"/>
    <cellStyle name="Calcul 2 3 8" xfId="4985" xr:uid="{00000000-0005-0000-0000-00009E030000}"/>
    <cellStyle name="Calcul 2 3 8 2" xfId="11224" xr:uid="{00000000-0005-0000-0000-00009F030000}"/>
    <cellStyle name="Calcul 2 3 9" xfId="7275" xr:uid="{00000000-0005-0000-0000-0000A0030000}"/>
    <cellStyle name="Calcul 2 4" xfId="843" xr:uid="{00000000-0005-0000-0000-0000A1030000}"/>
    <cellStyle name="Calcul 2 4 2" xfId="1148" xr:uid="{00000000-0005-0000-0000-0000A2030000}"/>
    <cellStyle name="Calcul 2 4 2 2" xfId="3414" xr:uid="{00000000-0005-0000-0000-0000A3030000}"/>
    <cellStyle name="Calcul 2 4 2 2 2" xfId="9671" xr:uid="{00000000-0005-0000-0000-0000A4030000}"/>
    <cellStyle name="Calcul 2 4 2 3" xfId="5561" xr:uid="{00000000-0005-0000-0000-0000A5030000}"/>
    <cellStyle name="Calcul 2 4 2 3 2" xfId="11788" xr:uid="{00000000-0005-0000-0000-0000A6030000}"/>
    <cellStyle name="Calcul 2 4 2 4" xfId="7482" xr:uid="{00000000-0005-0000-0000-0000A7030000}"/>
    <cellStyle name="Calcul 2 4 3" xfId="1622" xr:uid="{00000000-0005-0000-0000-0000A8030000}"/>
    <cellStyle name="Calcul 2 4 3 2" xfId="3836" xr:uid="{00000000-0005-0000-0000-0000A9030000}"/>
    <cellStyle name="Calcul 2 4 3 2 2" xfId="10075" xr:uid="{00000000-0005-0000-0000-0000AA030000}"/>
    <cellStyle name="Calcul 2 4 3 3" xfId="5965" xr:uid="{00000000-0005-0000-0000-0000AB030000}"/>
    <cellStyle name="Calcul 2 4 3 3 2" xfId="12192" xr:uid="{00000000-0005-0000-0000-0000AC030000}"/>
    <cellStyle name="Calcul 2 4 3 4" xfId="7886" xr:uid="{00000000-0005-0000-0000-0000AD030000}"/>
    <cellStyle name="Calcul 2 4 4" xfId="1872" xr:uid="{00000000-0005-0000-0000-0000AE030000}"/>
    <cellStyle name="Calcul 2 4 4 2" xfId="4084" xr:uid="{00000000-0005-0000-0000-0000AF030000}"/>
    <cellStyle name="Calcul 2 4 4 2 2" xfId="10323" xr:uid="{00000000-0005-0000-0000-0000B0030000}"/>
    <cellStyle name="Calcul 2 4 4 3" xfId="6213" xr:uid="{00000000-0005-0000-0000-0000B1030000}"/>
    <cellStyle name="Calcul 2 4 4 3 2" xfId="12440" xr:uid="{00000000-0005-0000-0000-0000B2030000}"/>
    <cellStyle name="Calcul 2 4 4 4" xfId="8134" xr:uid="{00000000-0005-0000-0000-0000B3030000}"/>
    <cellStyle name="Calcul 2 4 5" xfId="2257" xr:uid="{00000000-0005-0000-0000-0000B4030000}"/>
    <cellStyle name="Calcul 2 4 5 2" xfId="4467" xr:uid="{00000000-0005-0000-0000-0000B5030000}"/>
    <cellStyle name="Calcul 2 4 5 2 2" xfId="10706" xr:uid="{00000000-0005-0000-0000-0000B6030000}"/>
    <cellStyle name="Calcul 2 4 5 3" xfId="6596" xr:uid="{00000000-0005-0000-0000-0000B7030000}"/>
    <cellStyle name="Calcul 2 4 5 3 2" xfId="12823" xr:uid="{00000000-0005-0000-0000-0000B8030000}"/>
    <cellStyle name="Calcul 2 4 5 4" xfId="8517" xr:uid="{00000000-0005-0000-0000-0000B9030000}"/>
    <cellStyle name="Calcul 2 4 6" xfId="3202" xr:uid="{00000000-0005-0000-0000-0000BA030000}"/>
    <cellStyle name="Calcul 2 4 6 2" xfId="5346" xr:uid="{00000000-0005-0000-0000-0000BB030000}"/>
    <cellStyle name="Calcul 2 4 6 2 2" xfId="11576" xr:uid="{00000000-0005-0000-0000-0000BC030000}"/>
    <cellStyle name="Calcul 2 4 6 3" xfId="9459" xr:uid="{00000000-0005-0000-0000-0000BD030000}"/>
    <cellStyle name="Calcul 2 4 7" xfId="2857" xr:uid="{00000000-0005-0000-0000-0000BE030000}"/>
    <cellStyle name="Calcul 2 4 7 2" xfId="9114" xr:uid="{00000000-0005-0000-0000-0000BF030000}"/>
    <cellStyle name="Calcul 2 4 8" xfId="4986" xr:uid="{00000000-0005-0000-0000-0000C0030000}"/>
    <cellStyle name="Calcul 2 4 8 2" xfId="11225" xr:uid="{00000000-0005-0000-0000-0000C1030000}"/>
    <cellStyle name="Calcul 2 4 9" xfId="7270" xr:uid="{00000000-0005-0000-0000-0000C2030000}"/>
    <cellStyle name="Calcul 2 5" xfId="872" xr:uid="{00000000-0005-0000-0000-0000C3030000}"/>
    <cellStyle name="Calcul 2 5 2" xfId="1149" xr:uid="{00000000-0005-0000-0000-0000C4030000}"/>
    <cellStyle name="Calcul 2 5 2 2" xfId="3415" xr:uid="{00000000-0005-0000-0000-0000C5030000}"/>
    <cellStyle name="Calcul 2 5 2 2 2" xfId="9672" xr:uid="{00000000-0005-0000-0000-0000C6030000}"/>
    <cellStyle name="Calcul 2 5 2 3" xfId="5562" xr:uid="{00000000-0005-0000-0000-0000C7030000}"/>
    <cellStyle name="Calcul 2 5 2 3 2" xfId="11789" xr:uid="{00000000-0005-0000-0000-0000C8030000}"/>
    <cellStyle name="Calcul 2 5 2 4" xfId="7483" xr:uid="{00000000-0005-0000-0000-0000C9030000}"/>
    <cellStyle name="Calcul 2 5 3" xfId="1651" xr:uid="{00000000-0005-0000-0000-0000CA030000}"/>
    <cellStyle name="Calcul 2 5 3 2" xfId="3865" xr:uid="{00000000-0005-0000-0000-0000CB030000}"/>
    <cellStyle name="Calcul 2 5 3 2 2" xfId="10104" xr:uid="{00000000-0005-0000-0000-0000CC030000}"/>
    <cellStyle name="Calcul 2 5 3 3" xfId="5994" xr:uid="{00000000-0005-0000-0000-0000CD030000}"/>
    <cellStyle name="Calcul 2 5 3 3 2" xfId="12221" xr:uid="{00000000-0005-0000-0000-0000CE030000}"/>
    <cellStyle name="Calcul 2 5 3 4" xfId="7915" xr:uid="{00000000-0005-0000-0000-0000CF030000}"/>
    <cellStyle name="Calcul 2 5 4" xfId="1873" xr:uid="{00000000-0005-0000-0000-0000D0030000}"/>
    <cellStyle name="Calcul 2 5 4 2" xfId="4085" xr:uid="{00000000-0005-0000-0000-0000D1030000}"/>
    <cellStyle name="Calcul 2 5 4 2 2" xfId="10324" xr:uid="{00000000-0005-0000-0000-0000D2030000}"/>
    <cellStyle name="Calcul 2 5 4 3" xfId="6214" xr:uid="{00000000-0005-0000-0000-0000D3030000}"/>
    <cellStyle name="Calcul 2 5 4 3 2" xfId="12441" xr:uid="{00000000-0005-0000-0000-0000D4030000}"/>
    <cellStyle name="Calcul 2 5 4 4" xfId="8135" xr:uid="{00000000-0005-0000-0000-0000D5030000}"/>
    <cellStyle name="Calcul 2 5 5" xfId="2146" xr:uid="{00000000-0005-0000-0000-0000D6030000}"/>
    <cellStyle name="Calcul 2 5 5 2" xfId="4356" xr:uid="{00000000-0005-0000-0000-0000D7030000}"/>
    <cellStyle name="Calcul 2 5 5 2 2" xfId="10595" xr:uid="{00000000-0005-0000-0000-0000D8030000}"/>
    <cellStyle name="Calcul 2 5 5 3" xfId="6485" xr:uid="{00000000-0005-0000-0000-0000D9030000}"/>
    <cellStyle name="Calcul 2 5 5 3 2" xfId="12712" xr:uid="{00000000-0005-0000-0000-0000DA030000}"/>
    <cellStyle name="Calcul 2 5 5 4" xfId="8406" xr:uid="{00000000-0005-0000-0000-0000DB030000}"/>
    <cellStyle name="Calcul 2 5 6" xfId="3231" xr:uid="{00000000-0005-0000-0000-0000DC030000}"/>
    <cellStyle name="Calcul 2 5 6 2" xfId="5375" xr:uid="{00000000-0005-0000-0000-0000DD030000}"/>
    <cellStyle name="Calcul 2 5 6 2 2" xfId="11605" xr:uid="{00000000-0005-0000-0000-0000DE030000}"/>
    <cellStyle name="Calcul 2 5 6 3" xfId="9488" xr:uid="{00000000-0005-0000-0000-0000DF030000}"/>
    <cellStyle name="Calcul 2 5 7" xfId="2886" xr:uid="{00000000-0005-0000-0000-0000E0030000}"/>
    <cellStyle name="Calcul 2 5 7 2" xfId="9143" xr:uid="{00000000-0005-0000-0000-0000E1030000}"/>
    <cellStyle name="Calcul 2 5 8" xfId="4987" xr:uid="{00000000-0005-0000-0000-0000E2030000}"/>
    <cellStyle name="Calcul 2 5 8 2" xfId="11226" xr:uid="{00000000-0005-0000-0000-0000E3030000}"/>
    <cellStyle name="Calcul 2 5 9" xfId="7299" xr:uid="{00000000-0005-0000-0000-0000E4030000}"/>
    <cellStyle name="Calcul 2 6" xfId="856" xr:uid="{00000000-0005-0000-0000-0000E5030000}"/>
    <cellStyle name="Calcul 2 6 2" xfId="1150" xr:uid="{00000000-0005-0000-0000-0000E6030000}"/>
    <cellStyle name="Calcul 2 6 2 2" xfId="3416" xr:uid="{00000000-0005-0000-0000-0000E7030000}"/>
    <cellStyle name="Calcul 2 6 2 2 2" xfId="9673" xr:uid="{00000000-0005-0000-0000-0000E8030000}"/>
    <cellStyle name="Calcul 2 6 2 3" xfId="5563" xr:uid="{00000000-0005-0000-0000-0000E9030000}"/>
    <cellStyle name="Calcul 2 6 2 3 2" xfId="11790" xr:uid="{00000000-0005-0000-0000-0000EA030000}"/>
    <cellStyle name="Calcul 2 6 2 4" xfId="7484" xr:uid="{00000000-0005-0000-0000-0000EB030000}"/>
    <cellStyle name="Calcul 2 6 3" xfId="1635" xr:uid="{00000000-0005-0000-0000-0000EC030000}"/>
    <cellStyle name="Calcul 2 6 3 2" xfId="3849" xr:uid="{00000000-0005-0000-0000-0000ED030000}"/>
    <cellStyle name="Calcul 2 6 3 2 2" xfId="10088" xr:uid="{00000000-0005-0000-0000-0000EE030000}"/>
    <cellStyle name="Calcul 2 6 3 3" xfId="5978" xr:uid="{00000000-0005-0000-0000-0000EF030000}"/>
    <cellStyle name="Calcul 2 6 3 3 2" xfId="12205" xr:uid="{00000000-0005-0000-0000-0000F0030000}"/>
    <cellStyle name="Calcul 2 6 3 4" xfId="7899" xr:uid="{00000000-0005-0000-0000-0000F1030000}"/>
    <cellStyle name="Calcul 2 6 4" xfId="1874" xr:uid="{00000000-0005-0000-0000-0000F2030000}"/>
    <cellStyle name="Calcul 2 6 4 2" xfId="4086" xr:uid="{00000000-0005-0000-0000-0000F3030000}"/>
    <cellStyle name="Calcul 2 6 4 2 2" xfId="10325" xr:uid="{00000000-0005-0000-0000-0000F4030000}"/>
    <cellStyle name="Calcul 2 6 4 3" xfId="6215" xr:uid="{00000000-0005-0000-0000-0000F5030000}"/>
    <cellStyle name="Calcul 2 6 4 3 2" xfId="12442" xr:uid="{00000000-0005-0000-0000-0000F6030000}"/>
    <cellStyle name="Calcul 2 6 4 4" xfId="8136" xr:uid="{00000000-0005-0000-0000-0000F7030000}"/>
    <cellStyle name="Calcul 2 6 5" xfId="2244" xr:uid="{00000000-0005-0000-0000-0000F8030000}"/>
    <cellStyle name="Calcul 2 6 5 2" xfId="4454" xr:uid="{00000000-0005-0000-0000-0000F9030000}"/>
    <cellStyle name="Calcul 2 6 5 2 2" xfId="10693" xr:uid="{00000000-0005-0000-0000-0000FA030000}"/>
    <cellStyle name="Calcul 2 6 5 3" xfId="6583" xr:uid="{00000000-0005-0000-0000-0000FB030000}"/>
    <cellStyle name="Calcul 2 6 5 3 2" xfId="12810" xr:uid="{00000000-0005-0000-0000-0000FC030000}"/>
    <cellStyle name="Calcul 2 6 5 4" xfId="8504" xr:uid="{00000000-0005-0000-0000-0000FD030000}"/>
    <cellStyle name="Calcul 2 6 6" xfId="3215" xr:uid="{00000000-0005-0000-0000-0000FE030000}"/>
    <cellStyle name="Calcul 2 6 6 2" xfId="5359" xr:uid="{00000000-0005-0000-0000-0000FF030000}"/>
    <cellStyle name="Calcul 2 6 6 2 2" xfId="11589" xr:uid="{00000000-0005-0000-0000-000000040000}"/>
    <cellStyle name="Calcul 2 6 6 3" xfId="9472" xr:uid="{00000000-0005-0000-0000-000001040000}"/>
    <cellStyle name="Calcul 2 6 7" xfId="2870" xr:uid="{00000000-0005-0000-0000-000002040000}"/>
    <cellStyle name="Calcul 2 6 7 2" xfId="9127" xr:uid="{00000000-0005-0000-0000-000003040000}"/>
    <cellStyle name="Calcul 2 6 8" xfId="4988" xr:uid="{00000000-0005-0000-0000-000004040000}"/>
    <cellStyle name="Calcul 2 6 8 2" xfId="11227" xr:uid="{00000000-0005-0000-0000-000005040000}"/>
    <cellStyle name="Calcul 2 6 9" xfId="7283" xr:uid="{00000000-0005-0000-0000-000006040000}"/>
    <cellStyle name="Calcul 2 7" xfId="879" xr:uid="{00000000-0005-0000-0000-000007040000}"/>
    <cellStyle name="Calcul 2 7 2" xfId="1151" xr:uid="{00000000-0005-0000-0000-000008040000}"/>
    <cellStyle name="Calcul 2 7 2 2" xfId="3417" xr:uid="{00000000-0005-0000-0000-000009040000}"/>
    <cellStyle name="Calcul 2 7 2 2 2" xfId="9674" xr:uid="{00000000-0005-0000-0000-00000A040000}"/>
    <cellStyle name="Calcul 2 7 2 3" xfId="5564" xr:uid="{00000000-0005-0000-0000-00000B040000}"/>
    <cellStyle name="Calcul 2 7 2 3 2" xfId="11791" xr:uid="{00000000-0005-0000-0000-00000C040000}"/>
    <cellStyle name="Calcul 2 7 2 4" xfId="7485" xr:uid="{00000000-0005-0000-0000-00000D040000}"/>
    <cellStyle name="Calcul 2 7 3" xfId="1658" xr:uid="{00000000-0005-0000-0000-00000E040000}"/>
    <cellStyle name="Calcul 2 7 3 2" xfId="3872" xr:uid="{00000000-0005-0000-0000-00000F040000}"/>
    <cellStyle name="Calcul 2 7 3 2 2" xfId="10111" xr:uid="{00000000-0005-0000-0000-000010040000}"/>
    <cellStyle name="Calcul 2 7 3 3" xfId="6001" xr:uid="{00000000-0005-0000-0000-000011040000}"/>
    <cellStyle name="Calcul 2 7 3 3 2" xfId="12228" xr:uid="{00000000-0005-0000-0000-000012040000}"/>
    <cellStyle name="Calcul 2 7 3 4" xfId="7922" xr:uid="{00000000-0005-0000-0000-000013040000}"/>
    <cellStyle name="Calcul 2 7 4" xfId="1875" xr:uid="{00000000-0005-0000-0000-000014040000}"/>
    <cellStyle name="Calcul 2 7 4 2" xfId="4087" xr:uid="{00000000-0005-0000-0000-000015040000}"/>
    <cellStyle name="Calcul 2 7 4 2 2" xfId="10326" xr:uid="{00000000-0005-0000-0000-000016040000}"/>
    <cellStyle name="Calcul 2 7 4 3" xfId="6216" xr:uid="{00000000-0005-0000-0000-000017040000}"/>
    <cellStyle name="Calcul 2 7 4 3 2" xfId="12443" xr:uid="{00000000-0005-0000-0000-000018040000}"/>
    <cellStyle name="Calcul 2 7 4 4" xfId="8137" xr:uid="{00000000-0005-0000-0000-000019040000}"/>
    <cellStyle name="Calcul 2 7 5" xfId="2230" xr:uid="{00000000-0005-0000-0000-00001A040000}"/>
    <cellStyle name="Calcul 2 7 5 2" xfId="4440" xr:uid="{00000000-0005-0000-0000-00001B040000}"/>
    <cellStyle name="Calcul 2 7 5 2 2" xfId="10679" xr:uid="{00000000-0005-0000-0000-00001C040000}"/>
    <cellStyle name="Calcul 2 7 5 3" xfId="6569" xr:uid="{00000000-0005-0000-0000-00001D040000}"/>
    <cellStyle name="Calcul 2 7 5 3 2" xfId="12796" xr:uid="{00000000-0005-0000-0000-00001E040000}"/>
    <cellStyle name="Calcul 2 7 5 4" xfId="8490" xr:uid="{00000000-0005-0000-0000-00001F040000}"/>
    <cellStyle name="Calcul 2 7 6" xfId="3238" xr:uid="{00000000-0005-0000-0000-000020040000}"/>
    <cellStyle name="Calcul 2 7 6 2" xfId="5382" xr:uid="{00000000-0005-0000-0000-000021040000}"/>
    <cellStyle name="Calcul 2 7 6 2 2" xfId="11612" xr:uid="{00000000-0005-0000-0000-000022040000}"/>
    <cellStyle name="Calcul 2 7 6 3" xfId="9495" xr:uid="{00000000-0005-0000-0000-000023040000}"/>
    <cellStyle name="Calcul 2 7 7" xfId="2893" xr:uid="{00000000-0005-0000-0000-000024040000}"/>
    <cellStyle name="Calcul 2 7 7 2" xfId="9150" xr:uid="{00000000-0005-0000-0000-000025040000}"/>
    <cellStyle name="Calcul 2 7 8" xfId="4989" xr:uid="{00000000-0005-0000-0000-000026040000}"/>
    <cellStyle name="Calcul 2 7 8 2" xfId="11228" xr:uid="{00000000-0005-0000-0000-000027040000}"/>
    <cellStyle name="Calcul 2 7 9" xfId="7306" xr:uid="{00000000-0005-0000-0000-000028040000}"/>
    <cellStyle name="Calcul 2 8" xfId="832" xr:uid="{00000000-0005-0000-0000-000029040000}"/>
    <cellStyle name="Calcul 2 8 2" xfId="1152" xr:uid="{00000000-0005-0000-0000-00002A040000}"/>
    <cellStyle name="Calcul 2 8 2 2" xfId="3418" xr:uid="{00000000-0005-0000-0000-00002B040000}"/>
    <cellStyle name="Calcul 2 8 2 2 2" xfId="9675" xr:uid="{00000000-0005-0000-0000-00002C040000}"/>
    <cellStyle name="Calcul 2 8 2 3" xfId="5565" xr:uid="{00000000-0005-0000-0000-00002D040000}"/>
    <cellStyle name="Calcul 2 8 2 3 2" xfId="11792" xr:uid="{00000000-0005-0000-0000-00002E040000}"/>
    <cellStyle name="Calcul 2 8 2 4" xfId="7486" xr:uid="{00000000-0005-0000-0000-00002F040000}"/>
    <cellStyle name="Calcul 2 8 3" xfId="1611" xr:uid="{00000000-0005-0000-0000-000030040000}"/>
    <cellStyle name="Calcul 2 8 3 2" xfId="3825" xr:uid="{00000000-0005-0000-0000-000031040000}"/>
    <cellStyle name="Calcul 2 8 3 2 2" xfId="10064" xr:uid="{00000000-0005-0000-0000-000032040000}"/>
    <cellStyle name="Calcul 2 8 3 3" xfId="5954" xr:uid="{00000000-0005-0000-0000-000033040000}"/>
    <cellStyle name="Calcul 2 8 3 3 2" xfId="12181" xr:uid="{00000000-0005-0000-0000-000034040000}"/>
    <cellStyle name="Calcul 2 8 3 4" xfId="7875" xr:uid="{00000000-0005-0000-0000-000035040000}"/>
    <cellStyle name="Calcul 2 8 4" xfId="1876" xr:uid="{00000000-0005-0000-0000-000036040000}"/>
    <cellStyle name="Calcul 2 8 4 2" xfId="4088" xr:uid="{00000000-0005-0000-0000-000037040000}"/>
    <cellStyle name="Calcul 2 8 4 2 2" xfId="10327" xr:uid="{00000000-0005-0000-0000-000038040000}"/>
    <cellStyle name="Calcul 2 8 4 3" xfId="6217" xr:uid="{00000000-0005-0000-0000-000039040000}"/>
    <cellStyle name="Calcul 2 8 4 3 2" xfId="12444" xr:uid="{00000000-0005-0000-0000-00003A040000}"/>
    <cellStyle name="Calcul 2 8 4 4" xfId="8138" xr:uid="{00000000-0005-0000-0000-00003B040000}"/>
    <cellStyle name="Calcul 2 8 5" xfId="2267" xr:uid="{00000000-0005-0000-0000-00003C040000}"/>
    <cellStyle name="Calcul 2 8 5 2" xfId="4477" xr:uid="{00000000-0005-0000-0000-00003D040000}"/>
    <cellStyle name="Calcul 2 8 5 2 2" xfId="10716" xr:uid="{00000000-0005-0000-0000-00003E040000}"/>
    <cellStyle name="Calcul 2 8 5 3" xfId="6606" xr:uid="{00000000-0005-0000-0000-00003F040000}"/>
    <cellStyle name="Calcul 2 8 5 3 2" xfId="12833" xr:uid="{00000000-0005-0000-0000-000040040000}"/>
    <cellStyle name="Calcul 2 8 5 4" xfId="8527" xr:uid="{00000000-0005-0000-0000-000041040000}"/>
    <cellStyle name="Calcul 2 8 6" xfId="3191" xr:uid="{00000000-0005-0000-0000-000042040000}"/>
    <cellStyle name="Calcul 2 8 6 2" xfId="5335" xr:uid="{00000000-0005-0000-0000-000043040000}"/>
    <cellStyle name="Calcul 2 8 6 2 2" xfId="11565" xr:uid="{00000000-0005-0000-0000-000044040000}"/>
    <cellStyle name="Calcul 2 8 6 3" xfId="9448" xr:uid="{00000000-0005-0000-0000-000045040000}"/>
    <cellStyle name="Calcul 2 8 7" xfId="2846" xr:uid="{00000000-0005-0000-0000-000046040000}"/>
    <cellStyle name="Calcul 2 8 7 2" xfId="9103" xr:uid="{00000000-0005-0000-0000-000047040000}"/>
    <cellStyle name="Calcul 2 8 8" xfId="4990" xr:uid="{00000000-0005-0000-0000-000048040000}"/>
    <cellStyle name="Calcul 2 8 8 2" xfId="11229" xr:uid="{00000000-0005-0000-0000-000049040000}"/>
    <cellStyle name="Calcul 2 8 9" xfId="7259" xr:uid="{00000000-0005-0000-0000-00004A040000}"/>
    <cellStyle name="Calcul 2 9" xfId="890" xr:uid="{00000000-0005-0000-0000-00004B040000}"/>
    <cellStyle name="Calcul 2 9 2" xfId="1153" xr:uid="{00000000-0005-0000-0000-00004C040000}"/>
    <cellStyle name="Calcul 2 9 2 2" xfId="3419" xr:uid="{00000000-0005-0000-0000-00004D040000}"/>
    <cellStyle name="Calcul 2 9 2 2 2" xfId="9676" xr:uid="{00000000-0005-0000-0000-00004E040000}"/>
    <cellStyle name="Calcul 2 9 2 3" xfId="5566" xr:uid="{00000000-0005-0000-0000-00004F040000}"/>
    <cellStyle name="Calcul 2 9 2 3 2" xfId="11793" xr:uid="{00000000-0005-0000-0000-000050040000}"/>
    <cellStyle name="Calcul 2 9 2 4" xfId="7487" xr:uid="{00000000-0005-0000-0000-000051040000}"/>
    <cellStyle name="Calcul 2 9 3" xfId="1669" xr:uid="{00000000-0005-0000-0000-000052040000}"/>
    <cellStyle name="Calcul 2 9 3 2" xfId="3883" xr:uid="{00000000-0005-0000-0000-000053040000}"/>
    <cellStyle name="Calcul 2 9 3 2 2" xfId="10122" xr:uid="{00000000-0005-0000-0000-000054040000}"/>
    <cellStyle name="Calcul 2 9 3 3" xfId="6012" xr:uid="{00000000-0005-0000-0000-000055040000}"/>
    <cellStyle name="Calcul 2 9 3 3 2" xfId="12239" xr:uid="{00000000-0005-0000-0000-000056040000}"/>
    <cellStyle name="Calcul 2 9 3 4" xfId="7933" xr:uid="{00000000-0005-0000-0000-000057040000}"/>
    <cellStyle name="Calcul 2 9 4" xfId="1877" xr:uid="{00000000-0005-0000-0000-000058040000}"/>
    <cellStyle name="Calcul 2 9 4 2" xfId="4089" xr:uid="{00000000-0005-0000-0000-000059040000}"/>
    <cellStyle name="Calcul 2 9 4 2 2" xfId="10328" xr:uid="{00000000-0005-0000-0000-00005A040000}"/>
    <cellStyle name="Calcul 2 9 4 3" xfId="6218" xr:uid="{00000000-0005-0000-0000-00005B040000}"/>
    <cellStyle name="Calcul 2 9 4 3 2" xfId="12445" xr:uid="{00000000-0005-0000-0000-00005C040000}"/>
    <cellStyle name="Calcul 2 9 4 4" xfId="8139" xr:uid="{00000000-0005-0000-0000-00005D040000}"/>
    <cellStyle name="Calcul 2 9 5" xfId="2222" xr:uid="{00000000-0005-0000-0000-00005E040000}"/>
    <cellStyle name="Calcul 2 9 5 2" xfId="4432" xr:uid="{00000000-0005-0000-0000-00005F040000}"/>
    <cellStyle name="Calcul 2 9 5 2 2" xfId="10671" xr:uid="{00000000-0005-0000-0000-000060040000}"/>
    <cellStyle name="Calcul 2 9 5 3" xfId="6561" xr:uid="{00000000-0005-0000-0000-000061040000}"/>
    <cellStyle name="Calcul 2 9 5 3 2" xfId="12788" xr:uid="{00000000-0005-0000-0000-000062040000}"/>
    <cellStyle name="Calcul 2 9 5 4" xfId="8482" xr:uid="{00000000-0005-0000-0000-000063040000}"/>
    <cellStyle name="Calcul 2 9 6" xfId="3249" xr:uid="{00000000-0005-0000-0000-000064040000}"/>
    <cellStyle name="Calcul 2 9 6 2" xfId="5393" xr:uid="{00000000-0005-0000-0000-000065040000}"/>
    <cellStyle name="Calcul 2 9 6 2 2" xfId="11623" xr:uid="{00000000-0005-0000-0000-000066040000}"/>
    <cellStyle name="Calcul 2 9 6 3" xfId="9506" xr:uid="{00000000-0005-0000-0000-000067040000}"/>
    <cellStyle name="Calcul 2 9 7" xfId="2904" xr:uid="{00000000-0005-0000-0000-000068040000}"/>
    <cellStyle name="Calcul 2 9 7 2" xfId="9161" xr:uid="{00000000-0005-0000-0000-000069040000}"/>
    <cellStyle name="Calcul 2 9 8" xfId="4991" xr:uid="{00000000-0005-0000-0000-00006A040000}"/>
    <cellStyle name="Calcul 2 9 8 2" xfId="11230" xr:uid="{00000000-0005-0000-0000-00006B040000}"/>
    <cellStyle name="Calcul 2 9 9" xfId="7317" xr:uid="{00000000-0005-0000-0000-00006C040000}"/>
    <cellStyle name="Calcul 20" xfId="2573" xr:uid="{00000000-0005-0000-0000-00006D040000}"/>
    <cellStyle name="Calcul 20 2" xfId="4770" xr:uid="{00000000-0005-0000-0000-00006E040000}"/>
    <cellStyle name="Calcul 20 2 2" xfId="11009" xr:uid="{00000000-0005-0000-0000-00006F040000}"/>
    <cellStyle name="Calcul 20 3" xfId="6911" xr:uid="{00000000-0005-0000-0000-000070040000}"/>
    <cellStyle name="Calcul 20 3 2" xfId="13138" xr:uid="{00000000-0005-0000-0000-000071040000}"/>
    <cellStyle name="Calcul 20 4" xfId="8832" xr:uid="{00000000-0005-0000-0000-000072040000}"/>
    <cellStyle name="Calcul 21" xfId="2507" xr:uid="{00000000-0005-0000-0000-000073040000}"/>
    <cellStyle name="Calcul 21 2" xfId="4709" xr:uid="{00000000-0005-0000-0000-000074040000}"/>
    <cellStyle name="Calcul 21 2 2" xfId="10948" xr:uid="{00000000-0005-0000-0000-000075040000}"/>
    <cellStyle name="Calcul 21 3" xfId="6845" xr:uid="{00000000-0005-0000-0000-000076040000}"/>
    <cellStyle name="Calcul 21 3 2" xfId="13072" xr:uid="{00000000-0005-0000-0000-000077040000}"/>
    <cellStyle name="Calcul 21 4" xfId="8766" xr:uid="{00000000-0005-0000-0000-000078040000}"/>
    <cellStyle name="Calcul 22" xfId="2602" xr:uid="{00000000-0005-0000-0000-000079040000}"/>
    <cellStyle name="Calcul 22 2" xfId="4799" xr:uid="{00000000-0005-0000-0000-00007A040000}"/>
    <cellStyle name="Calcul 22 2 2" xfId="11038" xr:uid="{00000000-0005-0000-0000-00007B040000}"/>
    <cellStyle name="Calcul 22 3" xfId="6940" xr:uid="{00000000-0005-0000-0000-00007C040000}"/>
    <cellStyle name="Calcul 22 3 2" xfId="13167" xr:uid="{00000000-0005-0000-0000-00007D040000}"/>
    <cellStyle name="Calcul 22 4" xfId="8861" xr:uid="{00000000-0005-0000-0000-00007E040000}"/>
    <cellStyle name="Calcul 23" xfId="2495" xr:uid="{00000000-0005-0000-0000-00007F040000}"/>
    <cellStyle name="Calcul 23 2" xfId="6833" xr:uid="{00000000-0005-0000-0000-000080040000}"/>
    <cellStyle name="Calcul 23 2 2" xfId="13060" xr:uid="{00000000-0005-0000-0000-000081040000}"/>
    <cellStyle name="Calcul 23 3" xfId="8754" xr:uid="{00000000-0005-0000-0000-000082040000}"/>
    <cellStyle name="Calcul 24" xfId="4929" xr:uid="{00000000-0005-0000-0000-000083040000}"/>
    <cellStyle name="Calcul 24 2" xfId="11168" xr:uid="{00000000-0005-0000-0000-000084040000}"/>
    <cellStyle name="Calcul 25" xfId="7135" xr:uid="{00000000-0005-0000-0000-000085040000}"/>
    <cellStyle name="Calcul 3" xfId="360" xr:uid="{00000000-0005-0000-0000-000086040000}"/>
    <cellStyle name="Calcul 3 10" xfId="1025" xr:uid="{00000000-0005-0000-0000-000087040000}"/>
    <cellStyle name="Calcul 3 10 2" xfId="3360" xr:uid="{00000000-0005-0000-0000-000088040000}"/>
    <cellStyle name="Calcul 3 10 2 2" xfId="9617" xr:uid="{00000000-0005-0000-0000-000089040000}"/>
    <cellStyle name="Calcul 3 10 3" xfId="5507" xr:uid="{00000000-0005-0000-0000-00008A040000}"/>
    <cellStyle name="Calcul 3 10 3 2" xfId="11734" xr:uid="{00000000-0005-0000-0000-00008B040000}"/>
    <cellStyle name="Calcul 3 10 4" xfId="7428" xr:uid="{00000000-0005-0000-0000-00008C040000}"/>
    <cellStyle name="Calcul 3 11" xfId="1495" xr:uid="{00000000-0005-0000-0000-00008D040000}"/>
    <cellStyle name="Calcul 3 11 2" xfId="3709" xr:uid="{00000000-0005-0000-0000-00008E040000}"/>
    <cellStyle name="Calcul 3 11 2 2" xfId="9948" xr:uid="{00000000-0005-0000-0000-00008F040000}"/>
    <cellStyle name="Calcul 3 11 3" xfId="5838" xr:uid="{00000000-0005-0000-0000-000090040000}"/>
    <cellStyle name="Calcul 3 11 3 2" xfId="12065" xr:uid="{00000000-0005-0000-0000-000091040000}"/>
    <cellStyle name="Calcul 3 11 4" xfId="7759" xr:uid="{00000000-0005-0000-0000-000092040000}"/>
    <cellStyle name="Calcul 3 12" xfId="1818" xr:uid="{00000000-0005-0000-0000-000093040000}"/>
    <cellStyle name="Calcul 3 12 2" xfId="4030" xr:uid="{00000000-0005-0000-0000-000094040000}"/>
    <cellStyle name="Calcul 3 12 2 2" xfId="10269" xr:uid="{00000000-0005-0000-0000-000095040000}"/>
    <cellStyle name="Calcul 3 12 3" xfId="6159" xr:uid="{00000000-0005-0000-0000-000096040000}"/>
    <cellStyle name="Calcul 3 12 3 2" xfId="12386" xr:uid="{00000000-0005-0000-0000-000097040000}"/>
    <cellStyle name="Calcul 3 12 4" xfId="8080" xr:uid="{00000000-0005-0000-0000-000098040000}"/>
    <cellStyle name="Calcul 3 13" xfId="2367" xr:uid="{00000000-0005-0000-0000-000099040000}"/>
    <cellStyle name="Calcul 3 13 2" xfId="4577" xr:uid="{00000000-0005-0000-0000-00009A040000}"/>
    <cellStyle name="Calcul 3 13 2 2" xfId="10816" xr:uid="{00000000-0005-0000-0000-00009B040000}"/>
    <cellStyle name="Calcul 3 13 3" xfId="6706" xr:uid="{00000000-0005-0000-0000-00009C040000}"/>
    <cellStyle name="Calcul 3 13 3 2" xfId="12933" xr:uid="{00000000-0005-0000-0000-00009D040000}"/>
    <cellStyle name="Calcul 3 13 4" xfId="8627" xr:uid="{00000000-0005-0000-0000-00009E040000}"/>
    <cellStyle name="Calcul 3 14" xfId="2580" xr:uid="{00000000-0005-0000-0000-00009F040000}"/>
    <cellStyle name="Calcul 3 14 2" xfId="4777" xr:uid="{00000000-0005-0000-0000-0000A0040000}"/>
    <cellStyle name="Calcul 3 14 2 2" xfId="11016" xr:uid="{00000000-0005-0000-0000-0000A1040000}"/>
    <cellStyle name="Calcul 3 14 3" xfId="6918" xr:uid="{00000000-0005-0000-0000-0000A2040000}"/>
    <cellStyle name="Calcul 3 14 3 2" xfId="13145" xr:uid="{00000000-0005-0000-0000-0000A3040000}"/>
    <cellStyle name="Calcul 3 14 4" xfId="8839" xr:uid="{00000000-0005-0000-0000-0000A4040000}"/>
    <cellStyle name="Calcul 3 15" xfId="2587" xr:uid="{00000000-0005-0000-0000-0000A5040000}"/>
    <cellStyle name="Calcul 3 15 2" xfId="4784" xr:uid="{00000000-0005-0000-0000-0000A6040000}"/>
    <cellStyle name="Calcul 3 15 2 2" xfId="11023" xr:uid="{00000000-0005-0000-0000-0000A7040000}"/>
    <cellStyle name="Calcul 3 15 3" xfId="6925" xr:uid="{00000000-0005-0000-0000-0000A8040000}"/>
    <cellStyle name="Calcul 3 15 3 2" xfId="13152" xr:uid="{00000000-0005-0000-0000-0000A9040000}"/>
    <cellStyle name="Calcul 3 15 4" xfId="8846" xr:uid="{00000000-0005-0000-0000-0000AA040000}"/>
    <cellStyle name="Calcul 3 16" xfId="2548" xr:uid="{00000000-0005-0000-0000-0000AB040000}"/>
    <cellStyle name="Calcul 3 16 2" xfId="4746" xr:uid="{00000000-0005-0000-0000-0000AC040000}"/>
    <cellStyle name="Calcul 3 16 2 2" xfId="10985" xr:uid="{00000000-0005-0000-0000-0000AD040000}"/>
    <cellStyle name="Calcul 3 16 3" xfId="6886" xr:uid="{00000000-0005-0000-0000-0000AE040000}"/>
    <cellStyle name="Calcul 3 16 3 2" xfId="13113" xr:uid="{00000000-0005-0000-0000-0000AF040000}"/>
    <cellStyle name="Calcul 3 16 4" xfId="8807" xr:uid="{00000000-0005-0000-0000-0000B0040000}"/>
    <cellStyle name="Calcul 3 17" xfId="2543" xr:uid="{00000000-0005-0000-0000-0000B1040000}"/>
    <cellStyle name="Calcul 3 17 2" xfId="4741" xr:uid="{00000000-0005-0000-0000-0000B2040000}"/>
    <cellStyle name="Calcul 3 17 2 2" xfId="10980" xr:uid="{00000000-0005-0000-0000-0000B3040000}"/>
    <cellStyle name="Calcul 3 17 3" xfId="6881" xr:uid="{00000000-0005-0000-0000-0000B4040000}"/>
    <cellStyle name="Calcul 3 17 3 2" xfId="13108" xr:uid="{00000000-0005-0000-0000-0000B5040000}"/>
    <cellStyle name="Calcul 3 17 4" xfId="8802" xr:uid="{00000000-0005-0000-0000-0000B6040000}"/>
    <cellStyle name="Calcul 3 18" xfId="2514" xr:uid="{00000000-0005-0000-0000-0000B7040000}"/>
    <cellStyle name="Calcul 3 18 2" xfId="4716" xr:uid="{00000000-0005-0000-0000-0000B8040000}"/>
    <cellStyle name="Calcul 3 18 2 2" xfId="10955" xr:uid="{00000000-0005-0000-0000-0000B9040000}"/>
    <cellStyle name="Calcul 3 18 3" xfId="6852" xr:uid="{00000000-0005-0000-0000-0000BA040000}"/>
    <cellStyle name="Calcul 3 18 3 2" xfId="13079" xr:uid="{00000000-0005-0000-0000-0000BB040000}"/>
    <cellStyle name="Calcul 3 18 4" xfId="8773" xr:uid="{00000000-0005-0000-0000-0000BC040000}"/>
    <cellStyle name="Calcul 3 19" xfId="2570" xr:uid="{00000000-0005-0000-0000-0000BD040000}"/>
    <cellStyle name="Calcul 3 19 2" xfId="4767" xr:uid="{00000000-0005-0000-0000-0000BE040000}"/>
    <cellStyle name="Calcul 3 19 2 2" xfId="11006" xr:uid="{00000000-0005-0000-0000-0000BF040000}"/>
    <cellStyle name="Calcul 3 19 3" xfId="6908" xr:uid="{00000000-0005-0000-0000-0000C0040000}"/>
    <cellStyle name="Calcul 3 19 3 2" xfId="13135" xr:uid="{00000000-0005-0000-0000-0000C1040000}"/>
    <cellStyle name="Calcul 3 19 4" xfId="8829" xr:uid="{00000000-0005-0000-0000-0000C2040000}"/>
    <cellStyle name="Calcul 3 2" xfId="361" xr:uid="{00000000-0005-0000-0000-0000C3040000}"/>
    <cellStyle name="Calcul 3 2 10" xfId="1496" xr:uid="{00000000-0005-0000-0000-0000C4040000}"/>
    <cellStyle name="Calcul 3 2 10 2" xfId="3710" xr:uid="{00000000-0005-0000-0000-0000C5040000}"/>
    <cellStyle name="Calcul 3 2 10 2 2" xfId="9949" xr:uid="{00000000-0005-0000-0000-0000C6040000}"/>
    <cellStyle name="Calcul 3 2 10 3" xfId="5839" xr:uid="{00000000-0005-0000-0000-0000C7040000}"/>
    <cellStyle name="Calcul 3 2 10 3 2" xfId="12066" xr:uid="{00000000-0005-0000-0000-0000C8040000}"/>
    <cellStyle name="Calcul 3 2 10 4" xfId="7760" xr:uid="{00000000-0005-0000-0000-0000C9040000}"/>
    <cellStyle name="Calcul 3 2 11" xfId="1819" xr:uid="{00000000-0005-0000-0000-0000CA040000}"/>
    <cellStyle name="Calcul 3 2 11 2" xfId="4031" xr:uid="{00000000-0005-0000-0000-0000CB040000}"/>
    <cellStyle name="Calcul 3 2 11 2 2" xfId="10270" xr:uid="{00000000-0005-0000-0000-0000CC040000}"/>
    <cellStyle name="Calcul 3 2 11 3" xfId="6160" xr:uid="{00000000-0005-0000-0000-0000CD040000}"/>
    <cellStyle name="Calcul 3 2 11 3 2" xfId="12387" xr:uid="{00000000-0005-0000-0000-0000CE040000}"/>
    <cellStyle name="Calcul 3 2 11 4" xfId="8081" xr:uid="{00000000-0005-0000-0000-0000CF040000}"/>
    <cellStyle name="Calcul 3 2 12" xfId="2366" xr:uid="{00000000-0005-0000-0000-0000D0040000}"/>
    <cellStyle name="Calcul 3 2 12 2" xfId="4576" xr:uid="{00000000-0005-0000-0000-0000D1040000}"/>
    <cellStyle name="Calcul 3 2 12 2 2" xfId="10815" xr:uid="{00000000-0005-0000-0000-0000D2040000}"/>
    <cellStyle name="Calcul 3 2 12 3" xfId="6705" xr:uid="{00000000-0005-0000-0000-0000D3040000}"/>
    <cellStyle name="Calcul 3 2 12 3 2" xfId="12932" xr:uid="{00000000-0005-0000-0000-0000D4040000}"/>
    <cellStyle name="Calcul 3 2 12 4" xfId="8626" xr:uid="{00000000-0005-0000-0000-0000D5040000}"/>
    <cellStyle name="Calcul 3 2 13" xfId="2581" xr:uid="{00000000-0005-0000-0000-0000D6040000}"/>
    <cellStyle name="Calcul 3 2 13 2" xfId="4778" xr:uid="{00000000-0005-0000-0000-0000D7040000}"/>
    <cellStyle name="Calcul 3 2 13 2 2" xfId="11017" xr:uid="{00000000-0005-0000-0000-0000D8040000}"/>
    <cellStyle name="Calcul 3 2 13 3" xfId="6919" xr:uid="{00000000-0005-0000-0000-0000D9040000}"/>
    <cellStyle name="Calcul 3 2 13 3 2" xfId="13146" xr:uid="{00000000-0005-0000-0000-0000DA040000}"/>
    <cellStyle name="Calcul 3 2 13 4" xfId="8840" xr:uid="{00000000-0005-0000-0000-0000DB040000}"/>
    <cellStyle name="Calcul 3 2 14" xfId="2586" xr:uid="{00000000-0005-0000-0000-0000DC040000}"/>
    <cellStyle name="Calcul 3 2 14 2" xfId="4783" xr:uid="{00000000-0005-0000-0000-0000DD040000}"/>
    <cellStyle name="Calcul 3 2 14 2 2" xfId="11022" xr:uid="{00000000-0005-0000-0000-0000DE040000}"/>
    <cellStyle name="Calcul 3 2 14 3" xfId="6924" xr:uid="{00000000-0005-0000-0000-0000DF040000}"/>
    <cellStyle name="Calcul 3 2 14 3 2" xfId="13151" xr:uid="{00000000-0005-0000-0000-0000E0040000}"/>
    <cellStyle name="Calcul 3 2 14 4" xfId="8845" xr:uid="{00000000-0005-0000-0000-0000E1040000}"/>
    <cellStyle name="Calcul 3 2 15" xfId="2549" xr:uid="{00000000-0005-0000-0000-0000E2040000}"/>
    <cellStyle name="Calcul 3 2 15 2" xfId="4747" xr:uid="{00000000-0005-0000-0000-0000E3040000}"/>
    <cellStyle name="Calcul 3 2 15 2 2" xfId="10986" xr:uid="{00000000-0005-0000-0000-0000E4040000}"/>
    <cellStyle name="Calcul 3 2 15 3" xfId="6887" xr:uid="{00000000-0005-0000-0000-0000E5040000}"/>
    <cellStyle name="Calcul 3 2 15 3 2" xfId="13114" xr:uid="{00000000-0005-0000-0000-0000E6040000}"/>
    <cellStyle name="Calcul 3 2 15 4" xfId="8808" xr:uid="{00000000-0005-0000-0000-0000E7040000}"/>
    <cellStyle name="Calcul 3 2 16" xfId="2542" xr:uid="{00000000-0005-0000-0000-0000E8040000}"/>
    <cellStyle name="Calcul 3 2 16 2" xfId="4740" xr:uid="{00000000-0005-0000-0000-0000E9040000}"/>
    <cellStyle name="Calcul 3 2 16 2 2" xfId="10979" xr:uid="{00000000-0005-0000-0000-0000EA040000}"/>
    <cellStyle name="Calcul 3 2 16 3" xfId="6880" xr:uid="{00000000-0005-0000-0000-0000EB040000}"/>
    <cellStyle name="Calcul 3 2 16 3 2" xfId="13107" xr:uid="{00000000-0005-0000-0000-0000EC040000}"/>
    <cellStyle name="Calcul 3 2 16 4" xfId="8801" xr:uid="{00000000-0005-0000-0000-0000ED040000}"/>
    <cellStyle name="Calcul 3 2 17" xfId="2515" xr:uid="{00000000-0005-0000-0000-0000EE040000}"/>
    <cellStyle name="Calcul 3 2 17 2" xfId="4717" xr:uid="{00000000-0005-0000-0000-0000EF040000}"/>
    <cellStyle name="Calcul 3 2 17 2 2" xfId="10956" xr:uid="{00000000-0005-0000-0000-0000F0040000}"/>
    <cellStyle name="Calcul 3 2 17 3" xfId="6853" xr:uid="{00000000-0005-0000-0000-0000F1040000}"/>
    <cellStyle name="Calcul 3 2 17 3 2" xfId="13080" xr:uid="{00000000-0005-0000-0000-0000F2040000}"/>
    <cellStyle name="Calcul 3 2 17 4" xfId="8774" xr:uid="{00000000-0005-0000-0000-0000F3040000}"/>
    <cellStyle name="Calcul 3 2 18" xfId="2559" xr:uid="{00000000-0005-0000-0000-0000F4040000}"/>
    <cellStyle name="Calcul 3 2 18 2" xfId="4756" xr:uid="{00000000-0005-0000-0000-0000F5040000}"/>
    <cellStyle name="Calcul 3 2 18 2 2" xfId="10995" xr:uid="{00000000-0005-0000-0000-0000F6040000}"/>
    <cellStyle name="Calcul 3 2 18 3" xfId="6897" xr:uid="{00000000-0005-0000-0000-0000F7040000}"/>
    <cellStyle name="Calcul 3 2 18 3 2" xfId="13124" xr:uid="{00000000-0005-0000-0000-0000F8040000}"/>
    <cellStyle name="Calcul 3 2 18 4" xfId="8818" xr:uid="{00000000-0005-0000-0000-0000F9040000}"/>
    <cellStyle name="Calcul 3 2 19" xfId="2518" xr:uid="{00000000-0005-0000-0000-0000FA040000}"/>
    <cellStyle name="Calcul 3 2 19 2" xfId="4720" xr:uid="{00000000-0005-0000-0000-0000FB040000}"/>
    <cellStyle name="Calcul 3 2 19 2 2" xfId="10959" xr:uid="{00000000-0005-0000-0000-0000FC040000}"/>
    <cellStyle name="Calcul 3 2 19 3" xfId="6856" xr:uid="{00000000-0005-0000-0000-0000FD040000}"/>
    <cellStyle name="Calcul 3 2 19 3 2" xfId="13083" xr:uid="{00000000-0005-0000-0000-0000FE040000}"/>
    <cellStyle name="Calcul 3 2 19 4" xfId="8777" xr:uid="{00000000-0005-0000-0000-0000FF040000}"/>
    <cellStyle name="Calcul 3 2 2" xfId="851" xr:uid="{00000000-0005-0000-0000-000000050000}"/>
    <cellStyle name="Calcul 3 2 2 2" xfId="1154" xr:uid="{00000000-0005-0000-0000-000001050000}"/>
    <cellStyle name="Calcul 3 2 2 2 2" xfId="3420" xr:uid="{00000000-0005-0000-0000-000002050000}"/>
    <cellStyle name="Calcul 3 2 2 2 2 2" xfId="9677" xr:uid="{00000000-0005-0000-0000-000003050000}"/>
    <cellStyle name="Calcul 3 2 2 2 3" xfId="5567" xr:uid="{00000000-0005-0000-0000-000004050000}"/>
    <cellStyle name="Calcul 3 2 2 2 3 2" xfId="11794" xr:uid="{00000000-0005-0000-0000-000005050000}"/>
    <cellStyle name="Calcul 3 2 2 2 4" xfId="7488" xr:uid="{00000000-0005-0000-0000-000006050000}"/>
    <cellStyle name="Calcul 3 2 2 3" xfId="1630" xr:uid="{00000000-0005-0000-0000-000007050000}"/>
    <cellStyle name="Calcul 3 2 2 3 2" xfId="3844" xr:uid="{00000000-0005-0000-0000-000008050000}"/>
    <cellStyle name="Calcul 3 2 2 3 2 2" xfId="10083" xr:uid="{00000000-0005-0000-0000-000009050000}"/>
    <cellStyle name="Calcul 3 2 2 3 3" xfId="5973" xr:uid="{00000000-0005-0000-0000-00000A050000}"/>
    <cellStyle name="Calcul 3 2 2 3 3 2" xfId="12200" xr:uid="{00000000-0005-0000-0000-00000B050000}"/>
    <cellStyle name="Calcul 3 2 2 3 4" xfId="7894" xr:uid="{00000000-0005-0000-0000-00000C050000}"/>
    <cellStyle name="Calcul 3 2 2 4" xfId="1878" xr:uid="{00000000-0005-0000-0000-00000D050000}"/>
    <cellStyle name="Calcul 3 2 2 4 2" xfId="4090" xr:uid="{00000000-0005-0000-0000-00000E050000}"/>
    <cellStyle name="Calcul 3 2 2 4 2 2" xfId="10329" xr:uid="{00000000-0005-0000-0000-00000F050000}"/>
    <cellStyle name="Calcul 3 2 2 4 3" xfId="6219" xr:uid="{00000000-0005-0000-0000-000010050000}"/>
    <cellStyle name="Calcul 3 2 2 4 3 2" xfId="12446" xr:uid="{00000000-0005-0000-0000-000011050000}"/>
    <cellStyle name="Calcul 3 2 2 4 4" xfId="8140" xr:uid="{00000000-0005-0000-0000-000012050000}"/>
    <cellStyle name="Calcul 3 2 2 5" xfId="2249" xr:uid="{00000000-0005-0000-0000-000013050000}"/>
    <cellStyle name="Calcul 3 2 2 5 2" xfId="4459" xr:uid="{00000000-0005-0000-0000-000014050000}"/>
    <cellStyle name="Calcul 3 2 2 5 2 2" xfId="10698" xr:uid="{00000000-0005-0000-0000-000015050000}"/>
    <cellStyle name="Calcul 3 2 2 5 3" xfId="6588" xr:uid="{00000000-0005-0000-0000-000016050000}"/>
    <cellStyle name="Calcul 3 2 2 5 3 2" xfId="12815" xr:uid="{00000000-0005-0000-0000-000017050000}"/>
    <cellStyle name="Calcul 3 2 2 5 4" xfId="8509" xr:uid="{00000000-0005-0000-0000-000018050000}"/>
    <cellStyle name="Calcul 3 2 2 6" xfId="3210" xr:uid="{00000000-0005-0000-0000-000019050000}"/>
    <cellStyle name="Calcul 3 2 2 6 2" xfId="5354" xr:uid="{00000000-0005-0000-0000-00001A050000}"/>
    <cellStyle name="Calcul 3 2 2 6 2 2" xfId="11584" xr:uid="{00000000-0005-0000-0000-00001B050000}"/>
    <cellStyle name="Calcul 3 2 2 6 3" xfId="9467" xr:uid="{00000000-0005-0000-0000-00001C050000}"/>
    <cellStyle name="Calcul 3 2 2 7" xfId="2865" xr:uid="{00000000-0005-0000-0000-00001D050000}"/>
    <cellStyle name="Calcul 3 2 2 7 2" xfId="9122" xr:uid="{00000000-0005-0000-0000-00001E050000}"/>
    <cellStyle name="Calcul 3 2 2 8" xfId="4992" xr:uid="{00000000-0005-0000-0000-00001F050000}"/>
    <cellStyle name="Calcul 3 2 2 8 2" xfId="11231" xr:uid="{00000000-0005-0000-0000-000020050000}"/>
    <cellStyle name="Calcul 3 2 2 9" xfId="7278" xr:uid="{00000000-0005-0000-0000-000021050000}"/>
    <cellStyle name="Calcul 3 2 20" xfId="2598" xr:uid="{00000000-0005-0000-0000-000022050000}"/>
    <cellStyle name="Calcul 3 2 20 2" xfId="4795" xr:uid="{00000000-0005-0000-0000-000023050000}"/>
    <cellStyle name="Calcul 3 2 20 2 2" xfId="11034" xr:uid="{00000000-0005-0000-0000-000024050000}"/>
    <cellStyle name="Calcul 3 2 20 3" xfId="6936" xr:uid="{00000000-0005-0000-0000-000025050000}"/>
    <cellStyle name="Calcul 3 2 20 3 2" xfId="13163" xr:uid="{00000000-0005-0000-0000-000026050000}"/>
    <cellStyle name="Calcul 3 2 20 4" xfId="8857" xr:uid="{00000000-0005-0000-0000-000027050000}"/>
    <cellStyle name="Calcul 3 2 21" xfId="2499" xr:uid="{00000000-0005-0000-0000-000028050000}"/>
    <cellStyle name="Calcul 3 2 21 2" xfId="6837" xr:uid="{00000000-0005-0000-0000-000029050000}"/>
    <cellStyle name="Calcul 3 2 21 2 2" xfId="13064" xr:uid="{00000000-0005-0000-0000-00002A050000}"/>
    <cellStyle name="Calcul 3 2 21 3" xfId="8758" xr:uid="{00000000-0005-0000-0000-00002B050000}"/>
    <cellStyle name="Calcul 3 2 22" xfId="4933" xr:uid="{00000000-0005-0000-0000-00002C050000}"/>
    <cellStyle name="Calcul 3 2 22 2" xfId="11172" xr:uid="{00000000-0005-0000-0000-00002D050000}"/>
    <cellStyle name="Calcul 3 2 23" xfId="7139" xr:uid="{00000000-0005-0000-0000-00002E050000}"/>
    <cellStyle name="Calcul 3 2 3" xfId="840" xr:uid="{00000000-0005-0000-0000-00002F050000}"/>
    <cellStyle name="Calcul 3 2 3 2" xfId="1155" xr:uid="{00000000-0005-0000-0000-000030050000}"/>
    <cellStyle name="Calcul 3 2 3 2 2" xfId="3421" xr:uid="{00000000-0005-0000-0000-000031050000}"/>
    <cellStyle name="Calcul 3 2 3 2 2 2" xfId="9678" xr:uid="{00000000-0005-0000-0000-000032050000}"/>
    <cellStyle name="Calcul 3 2 3 2 3" xfId="5568" xr:uid="{00000000-0005-0000-0000-000033050000}"/>
    <cellStyle name="Calcul 3 2 3 2 3 2" xfId="11795" xr:uid="{00000000-0005-0000-0000-000034050000}"/>
    <cellStyle name="Calcul 3 2 3 2 4" xfId="7489" xr:uid="{00000000-0005-0000-0000-000035050000}"/>
    <cellStyle name="Calcul 3 2 3 3" xfId="1619" xr:uid="{00000000-0005-0000-0000-000036050000}"/>
    <cellStyle name="Calcul 3 2 3 3 2" xfId="3833" xr:uid="{00000000-0005-0000-0000-000037050000}"/>
    <cellStyle name="Calcul 3 2 3 3 2 2" xfId="10072" xr:uid="{00000000-0005-0000-0000-000038050000}"/>
    <cellStyle name="Calcul 3 2 3 3 3" xfId="5962" xr:uid="{00000000-0005-0000-0000-000039050000}"/>
    <cellStyle name="Calcul 3 2 3 3 3 2" xfId="12189" xr:uid="{00000000-0005-0000-0000-00003A050000}"/>
    <cellStyle name="Calcul 3 2 3 3 4" xfId="7883" xr:uid="{00000000-0005-0000-0000-00003B050000}"/>
    <cellStyle name="Calcul 3 2 3 4" xfId="1879" xr:uid="{00000000-0005-0000-0000-00003C050000}"/>
    <cellStyle name="Calcul 3 2 3 4 2" xfId="4091" xr:uid="{00000000-0005-0000-0000-00003D050000}"/>
    <cellStyle name="Calcul 3 2 3 4 2 2" xfId="10330" xr:uid="{00000000-0005-0000-0000-00003E050000}"/>
    <cellStyle name="Calcul 3 2 3 4 3" xfId="6220" xr:uid="{00000000-0005-0000-0000-00003F050000}"/>
    <cellStyle name="Calcul 3 2 3 4 3 2" xfId="12447" xr:uid="{00000000-0005-0000-0000-000040050000}"/>
    <cellStyle name="Calcul 3 2 3 4 4" xfId="8141" xr:uid="{00000000-0005-0000-0000-000041050000}"/>
    <cellStyle name="Calcul 3 2 3 5" xfId="2260" xr:uid="{00000000-0005-0000-0000-000042050000}"/>
    <cellStyle name="Calcul 3 2 3 5 2" xfId="4470" xr:uid="{00000000-0005-0000-0000-000043050000}"/>
    <cellStyle name="Calcul 3 2 3 5 2 2" xfId="10709" xr:uid="{00000000-0005-0000-0000-000044050000}"/>
    <cellStyle name="Calcul 3 2 3 5 3" xfId="6599" xr:uid="{00000000-0005-0000-0000-000045050000}"/>
    <cellStyle name="Calcul 3 2 3 5 3 2" xfId="12826" xr:uid="{00000000-0005-0000-0000-000046050000}"/>
    <cellStyle name="Calcul 3 2 3 5 4" xfId="8520" xr:uid="{00000000-0005-0000-0000-000047050000}"/>
    <cellStyle name="Calcul 3 2 3 6" xfId="3199" xr:uid="{00000000-0005-0000-0000-000048050000}"/>
    <cellStyle name="Calcul 3 2 3 6 2" xfId="5343" xr:uid="{00000000-0005-0000-0000-000049050000}"/>
    <cellStyle name="Calcul 3 2 3 6 2 2" xfId="11573" xr:uid="{00000000-0005-0000-0000-00004A050000}"/>
    <cellStyle name="Calcul 3 2 3 6 3" xfId="9456" xr:uid="{00000000-0005-0000-0000-00004B050000}"/>
    <cellStyle name="Calcul 3 2 3 7" xfId="2854" xr:uid="{00000000-0005-0000-0000-00004C050000}"/>
    <cellStyle name="Calcul 3 2 3 7 2" xfId="9111" xr:uid="{00000000-0005-0000-0000-00004D050000}"/>
    <cellStyle name="Calcul 3 2 3 8" xfId="4993" xr:uid="{00000000-0005-0000-0000-00004E050000}"/>
    <cellStyle name="Calcul 3 2 3 8 2" xfId="11232" xr:uid="{00000000-0005-0000-0000-00004F050000}"/>
    <cellStyle name="Calcul 3 2 3 9" xfId="7267" xr:uid="{00000000-0005-0000-0000-000050050000}"/>
    <cellStyle name="Calcul 3 2 4" xfId="869" xr:uid="{00000000-0005-0000-0000-000051050000}"/>
    <cellStyle name="Calcul 3 2 4 2" xfId="1156" xr:uid="{00000000-0005-0000-0000-000052050000}"/>
    <cellStyle name="Calcul 3 2 4 2 2" xfId="3422" xr:uid="{00000000-0005-0000-0000-000053050000}"/>
    <cellStyle name="Calcul 3 2 4 2 2 2" xfId="9679" xr:uid="{00000000-0005-0000-0000-000054050000}"/>
    <cellStyle name="Calcul 3 2 4 2 3" xfId="5569" xr:uid="{00000000-0005-0000-0000-000055050000}"/>
    <cellStyle name="Calcul 3 2 4 2 3 2" xfId="11796" xr:uid="{00000000-0005-0000-0000-000056050000}"/>
    <cellStyle name="Calcul 3 2 4 2 4" xfId="7490" xr:uid="{00000000-0005-0000-0000-000057050000}"/>
    <cellStyle name="Calcul 3 2 4 3" xfId="1648" xr:uid="{00000000-0005-0000-0000-000058050000}"/>
    <cellStyle name="Calcul 3 2 4 3 2" xfId="3862" xr:uid="{00000000-0005-0000-0000-000059050000}"/>
    <cellStyle name="Calcul 3 2 4 3 2 2" xfId="10101" xr:uid="{00000000-0005-0000-0000-00005A050000}"/>
    <cellStyle name="Calcul 3 2 4 3 3" xfId="5991" xr:uid="{00000000-0005-0000-0000-00005B050000}"/>
    <cellStyle name="Calcul 3 2 4 3 3 2" xfId="12218" xr:uid="{00000000-0005-0000-0000-00005C050000}"/>
    <cellStyle name="Calcul 3 2 4 3 4" xfId="7912" xr:uid="{00000000-0005-0000-0000-00005D050000}"/>
    <cellStyle name="Calcul 3 2 4 4" xfId="1880" xr:uid="{00000000-0005-0000-0000-00005E050000}"/>
    <cellStyle name="Calcul 3 2 4 4 2" xfId="4092" xr:uid="{00000000-0005-0000-0000-00005F050000}"/>
    <cellStyle name="Calcul 3 2 4 4 2 2" xfId="10331" xr:uid="{00000000-0005-0000-0000-000060050000}"/>
    <cellStyle name="Calcul 3 2 4 4 3" xfId="6221" xr:uid="{00000000-0005-0000-0000-000061050000}"/>
    <cellStyle name="Calcul 3 2 4 4 3 2" xfId="12448" xr:uid="{00000000-0005-0000-0000-000062050000}"/>
    <cellStyle name="Calcul 3 2 4 4 4" xfId="8142" xr:uid="{00000000-0005-0000-0000-000063050000}"/>
    <cellStyle name="Calcul 3 2 4 5" xfId="2385" xr:uid="{00000000-0005-0000-0000-000064050000}"/>
    <cellStyle name="Calcul 3 2 4 5 2" xfId="4595" xr:uid="{00000000-0005-0000-0000-000065050000}"/>
    <cellStyle name="Calcul 3 2 4 5 2 2" xfId="10834" xr:uid="{00000000-0005-0000-0000-000066050000}"/>
    <cellStyle name="Calcul 3 2 4 5 3" xfId="6724" xr:uid="{00000000-0005-0000-0000-000067050000}"/>
    <cellStyle name="Calcul 3 2 4 5 3 2" xfId="12951" xr:uid="{00000000-0005-0000-0000-000068050000}"/>
    <cellStyle name="Calcul 3 2 4 5 4" xfId="8645" xr:uid="{00000000-0005-0000-0000-000069050000}"/>
    <cellStyle name="Calcul 3 2 4 6" xfId="3228" xr:uid="{00000000-0005-0000-0000-00006A050000}"/>
    <cellStyle name="Calcul 3 2 4 6 2" xfId="5372" xr:uid="{00000000-0005-0000-0000-00006B050000}"/>
    <cellStyle name="Calcul 3 2 4 6 2 2" xfId="11602" xr:uid="{00000000-0005-0000-0000-00006C050000}"/>
    <cellStyle name="Calcul 3 2 4 6 3" xfId="9485" xr:uid="{00000000-0005-0000-0000-00006D050000}"/>
    <cellStyle name="Calcul 3 2 4 7" xfId="2883" xr:uid="{00000000-0005-0000-0000-00006E050000}"/>
    <cellStyle name="Calcul 3 2 4 7 2" xfId="9140" xr:uid="{00000000-0005-0000-0000-00006F050000}"/>
    <cellStyle name="Calcul 3 2 4 8" xfId="4994" xr:uid="{00000000-0005-0000-0000-000070050000}"/>
    <cellStyle name="Calcul 3 2 4 8 2" xfId="11233" xr:uid="{00000000-0005-0000-0000-000071050000}"/>
    <cellStyle name="Calcul 3 2 4 9" xfId="7296" xr:uid="{00000000-0005-0000-0000-000072050000}"/>
    <cellStyle name="Calcul 3 2 5" xfId="859" xr:uid="{00000000-0005-0000-0000-000073050000}"/>
    <cellStyle name="Calcul 3 2 5 2" xfId="1157" xr:uid="{00000000-0005-0000-0000-000074050000}"/>
    <cellStyle name="Calcul 3 2 5 2 2" xfId="3423" xr:uid="{00000000-0005-0000-0000-000075050000}"/>
    <cellStyle name="Calcul 3 2 5 2 2 2" xfId="9680" xr:uid="{00000000-0005-0000-0000-000076050000}"/>
    <cellStyle name="Calcul 3 2 5 2 3" xfId="5570" xr:uid="{00000000-0005-0000-0000-000077050000}"/>
    <cellStyle name="Calcul 3 2 5 2 3 2" xfId="11797" xr:uid="{00000000-0005-0000-0000-000078050000}"/>
    <cellStyle name="Calcul 3 2 5 2 4" xfId="7491" xr:uid="{00000000-0005-0000-0000-000079050000}"/>
    <cellStyle name="Calcul 3 2 5 3" xfId="1638" xr:uid="{00000000-0005-0000-0000-00007A050000}"/>
    <cellStyle name="Calcul 3 2 5 3 2" xfId="3852" xr:uid="{00000000-0005-0000-0000-00007B050000}"/>
    <cellStyle name="Calcul 3 2 5 3 2 2" xfId="10091" xr:uid="{00000000-0005-0000-0000-00007C050000}"/>
    <cellStyle name="Calcul 3 2 5 3 3" xfId="5981" xr:uid="{00000000-0005-0000-0000-00007D050000}"/>
    <cellStyle name="Calcul 3 2 5 3 3 2" xfId="12208" xr:uid="{00000000-0005-0000-0000-00007E050000}"/>
    <cellStyle name="Calcul 3 2 5 3 4" xfId="7902" xr:uid="{00000000-0005-0000-0000-00007F050000}"/>
    <cellStyle name="Calcul 3 2 5 4" xfId="1881" xr:uid="{00000000-0005-0000-0000-000080050000}"/>
    <cellStyle name="Calcul 3 2 5 4 2" xfId="4093" xr:uid="{00000000-0005-0000-0000-000081050000}"/>
    <cellStyle name="Calcul 3 2 5 4 2 2" xfId="10332" xr:uid="{00000000-0005-0000-0000-000082050000}"/>
    <cellStyle name="Calcul 3 2 5 4 3" xfId="6222" xr:uid="{00000000-0005-0000-0000-000083050000}"/>
    <cellStyle name="Calcul 3 2 5 4 3 2" xfId="12449" xr:uid="{00000000-0005-0000-0000-000084050000}"/>
    <cellStyle name="Calcul 3 2 5 4 4" xfId="8143" xr:uid="{00000000-0005-0000-0000-000085050000}"/>
    <cellStyle name="Calcul 3 2 5 5" xfId="2241" xr:uid="{00000000-0005-0000-0000-000086050000}"/>
    <cellStyle name="Calcul 3 2 5 5 2" xfId="4451" xr:uid="{00000000-0005-0000-0000-000087050000}"/>
    <cellStyle name="Calcul 3 2 5 5 2 2" xfId="10690" xr:uid="{00000000-0005-0000-0000-000088050000}"/>
    <cellStyle name="Calcul 3 2 5 5 3" xfId="6580" xr:uid="{00000000-0005-0000-0000-000089050000}"/>
    <cellStyle name="Calcul 3 2 5 5 3 2" xfId="12807" xr:uid="{00000000-0005-0000-0000-00008A050000}"/>
    <cellStyle name="Calcul 3 2 5 5 4" xfId="8501" xr:uid="{00000000-0005-0000-0000-00008B050000}"/>
    <cellStyle name="Calcul 3 2 5 6" xfId="3218" xr:uid="{00000000-0005-0000-0000-00008C050000}"/>
    <cellStyle name="Calcul 3 2 5 6 2" xfId="5362" xr:uid="{00000000-0005-0000-0000-00008D050000}"/>
    <cellStyle name="Calcul 3 2 5 6 2 2" xfId="11592" xr:uid="{00000000-0005-0000-0000-00008E050000}"/>
    <cellStyle name="Calcul 3 2 5 6 3" xfId="9475" xr:uid="{00000000-0005-0000-0000-00008F050000}"/>
    <cellStyle name="Calcul 3 2 5 7" xfId="2873" xr:uid="{00000000-0005-0000-0000-000090050000}"/>
    <cellStyle name="Calcul 3 2 5 7 2" xfId="9130" xr:uid="{00000000-0005-0000-0000-000091050000}"/>
    <cellStyle name="Calcul 3 2 5 8" xfId="4995" xr:uid="{00000000-0005-0000-0000-000092050000}"/>
    <cellStyle name="Calcul 3 2 5 8 2" xfId="11234" xr:uid="{00000000-0005-0000-0000-000093050000}"/>
    <cellStyle name="Calcul 3 2 5 9" xfId="7286" xr:uid="{00000000-0005-0000-0000-000094050000}"/>
    <cellStyle name="Calcul 3 2 6" xfId="876" xr:uid="{00000000-0005-0000-0000-000095050000}"/>
    <cellStyle name="Calcul 3 2 6 2" xfId="1158" xr:uid="{00000000-0005-0000-0000-000096050000}"/>
    <cellStyle name="Calcul 3 2 6 2 2" xfId="3424" xr:uid="{00000000-0005-0000-0000-000097050000}"/>
    <cellStyle name="Calcul 3 2 6 2 2 2" xfId="9681" xr:uid="{00000000-0005-0000-0000-000098050000}"/>
    <cellStyle name="Calcul 3 2 6 2 3" xfId="5571" xr:uid="{00000000-0005-0000-0000-000099050000}"/>
    <cellStyle name="Calcul 3 2 6 2 3 2" xfId="11798" xr:uid="{00000000-0005-0000-0000-00009A050000}"/>
    <cellStyle name="Calcul 3 2 6 2 4" xfId="7492" xr:uid="{00000000-0005-0000-0000-00009B050000}"/>
    <cellStyle name="Calcul 3 2 6 3" xfId="1655" xr:uid="{00000000-0005-0000-0000-00009C050000}"/>
    <cellStyle name="Calcul 3 2 6 3 2" xfId="3869" xr:uid="{00000000-0005-0000-0000-00009D050000}"/>
    <cellStyle name="Calcul 3 2 6 3 2 2" xfId="10108" xr:uid="{00000000-0005-0000-0000-00009E050000}"/>
    <cellStyle name="Calcul 3 2 6 3 3" xfId="5998" xr:uid="{00000000-0005-0000-0000-00009F050000}"/>
    <cellStyle name="Calcul 3 2 6 3 3 2" xfId="12225" xr:uid="{00000000-0005-0000-0000-0000A0050000}"/>
    <cellStyle name="Calcul 3 2 6 3 4" xfId="7919" xr:uid="{00000000-0005-0000-0000-0000A1050000}"/>
    <cellStyle name="Calcul 3 2 6 4" xfId="1882" xr:uid="{00000000-0005-0000-0000-0000A2050000}"/>
    <cellStyle name="Calcul 3 2 6 4 2" xfId="4094" xr:uid="{00000000-0005-0000-0000-0000A3050000}"/>
    <cellStyle name="Calcul 3 2 6 4 2 2" xfId="10333" xr:uid="{00000000-0005-0000-0000-0000A4050000}"/>
    <cellStyle name="Calcul 3 2 6 4 3" xfId="6223" xr:uid="{00000000-0005-0000-0000-0000A5050000}"/>
    <cellStyle name="Calcul 3 2 6 4 3 2" xfId="12450" xr:uid="{00000000-0005-0000-0000-0000A6050000}"/>
    <cellStyle name="Calcul 3 2 6 4 4" xfId="8144" xr:uid="{00000000-0005-0000-0000-0000A7050000}"/>
    <cellStyle name="Calcul 3 2 6 5" xfId="2232" xr:uid="{00000000-0005-0000-0000-0000A8050000}"/>
    <cellStyle name="Calcul 3 2 6 5 2" xfId="4442" xr:uid="{00000000-0005-0000-0000-0000A9050000}"/>
    <cellStyle name="Calcul 3 2 6 5 2 2" xfId="10681" xr:uid="{00000000-0005-0000-0000-0000AA050000}"/>
    <cellStyle name="Calcul 3 2 6 5 3" xfId="6571" xr:uid="{00000000-0005-0000-0000-0000AB050000}"/>
    <cellStyle name="Calcul 3 2 6 5 3 2" xfId="12798" xr:uid="{00000000-0005-0000-0000-0000AC050000}"/>
    <cellStyle name="Calcul 3 2 6 5 4" xfId="8492" xr:uid="{00000000-0005-0000-0000-0000AD050000}"/>
    <cellStyle name="Calcul 3 2 6 6" xfId="3235" xr:uid="{00000000-0005-0000-0000-0000AE050000}"/>
    <cellStyle name="Calcul 3 2 6 6 2" xfId="5379" xr:uid="{00000000-0005-0000-0000-0000AF050000}"/>
    <cellStyle name="Calcul 3 2 6 6 2 2" xfId="11609" xr:uid="{00000000-0005-0000-0000-0000B0050000}"/>
    <cellStyle name="Calcul 3 2 6 6 3" xfId="9492" xr:uid="{00000000-0005-0000-0000-0000B1050000}"/>
    <cellStyle name="Calcul 3 2 6 7" xfId="2890" xr:uid="{00000000-0005-0000-0000-0000B2050000}"/>
    <cellStyle name="Calcul 3 2 6 7 2" xfId="9147" xr:uid="{00000000-0005-0000-0000-0000B3050000}"/>
    <cellStyle name="Calcul 3 2 6 8" xfId="4996" xr:uid="{00000000-0005-0000-0000-0000B4050000}"/>
    <cellStyle name="Calcul 3 2 6 8 2" xfId="11235" xr:uid="{00000000-0005-0000-0000-0000B5050000}"/>
    <cellStyle name="Calcul 3 2 6 9" xfId="7303" xr:uid="{00000000-0005-0000-0000-0000B6050000}"/>
    <cellStyle name="Calcul 3 2 7" xfId="835" xr:uid="{00000000-0005-0000-0000-0000B7050000}"/>
    <cellStyle name="Calcul 3 2 7 2" xfId="1159" xr:uid="{00000000-0005-0000-0000-0000B8050000}"/>
    <cellStyle name="Calcul 3 2 7 2 2" xfId="3425" xr:uid="{00000000-0005-0000-0000-0000B9050000}"/>
    <cellStyle name="Calcul 3 2 7 2 2 2" xfId="9682" xr:uid="{00000000-0005-0000-0000-0000BA050000}"/>
    <cellStyle name="Calcul 3 2 7 2 3" xfId="5572" xr:uid="{00000000-0005-0000-0000-0000BB050000}"/>
    <cellStyle name="Calcul 3 2 7 2 3 2" xfId="11799" xr:uid="{00000000-0005-0000-0000-0000BC050000}"/>
    <cellStyle name="Calcul 3 2 7 2 4" xfId="7493" xr:uid="{00000000-0005-0000-0000-0000BD050000}"/>
    <cellStyle name="Calcul 3 2 7 3" xfId="1614" xr:uid="{00000000-0005-0000-0000-0000BE050000}"/>
    <cellStyle name="Calcul 3 2 7 3 2" xfId="3828" xr:uid="{00000000-0005-0000-0000-0000BF050000}"/>
    <cellStyle name="Calcul 3 2 7 3 2 2" xfId="10067" xr:uid="{00000000-0005-0000-0000-0000C0050000}"/>
    <cellStyle name="Calcul 3 2 7 3 3" xfId="5957" xr:uid="{00000000-0005-0000-0000-0000C1050000}"/>
    <cellStyle name="Calcul 3 2 7 3 3 2" xfId="12184" xr:uid="{00000000-0005-0000-0000-0000C2050000}"/>
    <cellStyle name="Calcul 3 2 7 3 4" xfId="7878" xr:uid="{00000000-0005-0000-0000-0000C3050000}"/>
    <cellStyle name="Calcul 3 2 7 4" xfId="1883" xr:uid="{00000000-0005-0000-0000-0000C4050000}"/>
    <cellStyle name="Calcul 3 2 7 4 2" xfId="4095" xr:uid="{00000000-0005-0000-0000-0000C5050000}"/>
    <cellStyle name="Calcul 3 2 7 4 2 2" xfId="10334" xr:uid="{00000000-0005-0000-0000-0000C6050000}"/>
    <cellStyle name="Calcul 3 2 7 4 3" xfId="6224" xr:uid="{00000000-0005-0000-0000-0000C7050000}"/>
    <cellStyle name="Calcul 3 2 7 4 3 2" xfId="12451" xr:uid="{00000000-0005-0000-0000-0000C8050000}"/>
    <cellStyle name="Calcul 3 2 7 4 4" xfId="8145" xr:uid="{00000000-0005-0000-0000-0000C9050000}"/>
    <cellStyle name="Calcul 3 2 7 5" xfId="2264" xr:uid="{00000000-0005-0000-0000-0000CA050000}"/>
    <cellStyle name="Calcul 3 2 7 5 2" xfId="4474" xr:uid="{00000000-0005-0000-0000-0000CB050000}"/>
    <cellStyle name="Calcul 3 2 7 5 2 2" xfId="10713" xr:uid="{00000000-0005-0000-0000-0000CC050000}"/>
    <cellStyle name="Calcul 3 2 7 5 3" xfId="6603" xr:uid="{00000000-0005-0000-0000-0000CD050000}"/>
    <cellStyle name="Calcul 3 2 7 5 3 2" xfId="12830" xr:uid="{00000000-0005-0000-0000-0000CE050000}"/>
    <cellStyle name="Calcul 3 2 7 5 4" xfId="8524" xr:uid="{00000000-0005-0000-0000-0000CF050000}"/>
    <cellStyle name="Calcul 3 2 7 6" xfId="3194" xr:uid="{00000000-0005-0000-0000-0000D0050000}"/>
    <cellStyle name="Calcul 3 2 7 6 2" xfId="5338" xr:uid="{00000000-0005-0000-0000-0000D1050000}"/>
    <cellStyle name="Calcul 3 2 7 6 2 2" xfId="11568" xr:uid="{00000000-0005-0000-0000-0000D2050000}"/>
    <cellStyle name="Calcul 3 2 7 6 3" xfId="9451" xr:uid="{00000000-0005-0000-0000-0000D3050000}"/>
    <cellStyle name="Calcul 3 2 7 7" xfId="2849" xr:uid="{00000000-0005-0000-0000-0000D4050000}"/>
    <cellStyle name="Calcul 3 2 7 7 2" xfId="9106" xr:uid="{00000000-0005-0000-0000-0000D5050000}"/>
    <cellStyle name="Calcul 3 2 7 8" xfId="4997" xr:uid="{00000000-0005-0000-0000-0000D6050000}"/>
    <cellStyle name="Calcul 3 2 7 8 2" xfId="11236" xr:uid="{00000000-0005-0000-0000-0000D7050000}"/>
    <cellStyle name="Calcul 3 2 7 9" xfId="7262" xr:uid="{00000000-0005-0000-0000-0000D8050000}"/>
    <cellStyle name="Calcul 3 2 8" xfId="887" xr:uid="{00000000-0005-0000-0000-0000D9050000}"/>
    <cellStyle name="Calcul 3 2 8 2" xfId="1160" xr:uid="{00000000-0005-0000-0000-0000DA050000}"/>
    <cellStyle name="Calcul 3 2 8 2 2" xfId="3426" xr:uid="{00000000-0005-0000-0000-0000DB050000}"/>
    <cellStyle name="Calcul 3 2 8 2 2 2" xfId="9683" xr:uid="{00000000-0005-0000-0000-0000DC050000}"/>
    <cellStyle name="Calcul 3 2 8 2 3" xfId="5573" xr:uid="{00000000-0005-0000-0000-0000DD050000}"/>
    <cellStyle name="Calcul 3 2 8 2 3 2" xfId="11800" xr:uid="{00000000-0005-0000-0000-0000DE050000}"/>
    <cellStyle name="Calcul 3 2 8 2 4" xfId="7494" xr:uid="{00000000-0005-0000-0000-0000DF050000}"/>
    <cellStyle name="Calcul 3 2 8 3" xfId="1666" xr:uid="{00000000-0005-0000-0000-0000E0050000}"/>
    <cellStyle name="Calcul 3 2 8 3 2" xfId="3880" xr:uid="{00000000-0005-0000-0000-0000E1050000}"/>
    <cellStyle name="Calcul 3 2 8 3 2 2" xfId="10119" xr:uid="{00000000-0005-0000-0000-0000E2050000}"/>
    <cellStyle name="Calcul 3 2 8 3 3" xfId="6009" xr:uid="{00000000-0005-0000-0000-0000E3050000}"/>
    <cellStyle name="Calcul 3 2 8 3 3 2" xfId="12236" xr:uid="{00000000-0005-0000-0000-0000E4050000}"/>
    <cellStyle name="Calcul 3 2 8 3 4" xfId="7930" xr:uid="{00000000-0005-0000-0000-0000E5050000}"/>
    <cellStyle name="Calcul 3 2 8 4" xfId="1884" xr:uid="{00000000-0005-0000-0000-0000E6050000}"/>
    <cellStyle name="Calcul 3 2 8 4 2" xfId="4096" xr:uid="{00000000-0005-0000-0000-0000E7050000}"/>
    <cellStyle name="Calcul 3 2 8 4 2 2" xfId="10335" xr:uid="{00000000-0005-0000-0000-0000E8050000}"/>
    <cellStyle name="Calcul 3 2 8 4 3" xfId="6225" xr:uid="{00000000-0005-0000-0000-0000E9050000}"/>
    <cellStyle name="Calcul 3 2 8 4 3 2" xfId="12452" xr:uid="{00000000-0005-0000-0000-0000EA050000}"/>
    <cellStyle name="Calcul 3 2 8 4 4" xfId="8146" xr:uid="{00000000-0005-0000-0000-0000EB050000}"/>
    <cellStyle name="Calcul 3 2 8 5" xfId="2141" xr:uid="{00000000-0005-0000-0000-0000EC050000}"/>
    <cellStyle name="Calcul 3 2 8 5 2" xfId="4351" xr:uid="{00000000-0005-0000-0000-0000ED050000}"/>
    <cellStyle name="Calcul 3 2 8 5 2 2" xfId="10590" xr:uid="{00000000-0005-0000-0000-0000EE050000}"/>
    <cellStyle name="Calcul 3 2 8 5 3" xfId="6480" xr:uid="{00000000-0005-0000-0000-0000EF050000}"/>
    <cellStyle name="Calcul 3 2 8 5 3 2" xfId="12707" xr:uid="{00000000-0005-0000-0000-0000F0050000}"/>
    <cellStyle name="Calcul 3 2 8 5 4" xfId="8401" xr:uid="{00000000-0005-0000-0000-0000F1050000}"/>
    <cellStyle name="Calcul 3 2 8 6" xfId="3246" xr:uid="{00000000-0005-0000-0000-0000F2050000}"/>
    <cellStyle name="Calcul 3 2 8 6 2" xfId="5390" xr:uid="{00000000-0005-0000-0000-0000F3050000}"/>
    <cellStyle name="Calcul 3 2 8 6 2 2" xfId="11620" xr:uid="{00000000-0005-0000-0000-0000F4050000}"/>
    <cellStyle name="Calcul 3 2 8 6 3" xfId="9503" xr:uid="{00000000-0005-0000-0000-0000F5050000}"/>
    <cellStyle name="Calcul 3 2 8 7" xfId="2901" xr:uid="{00000000-0005-0000-0000-0000F6050000}"/>
    <cellStyle name="Calcul 3 2 8 7 2" xfId="9158" xr:uid="{00000000-0005-0000-0000-0000F7050000}"/>
    <cellStyle name="Calcul 3 2 8 8" xfId="4998" xr:uid="{00000000-0005-0000-0000-0000F8050000}"/>
    <cellStyle name="Calcul 3 2 8 8 2" xfId="11237" xr:uid="{00000000-0005-0000-0000-0000F9050000}"/>
    <cellStyle name="Calcul 3 2 8 9" xfId="7314" xr:uid="{00000000-0005-0000-0000-0000FA050000}"/>
    <cellStyle name="Calcul 3 2 9" xfId="1026" xr:uid="{00000000-0005-0000-0000-0000FB050000}"/>
    <cellStyle name="Calcul 3 2 9 2" xfId="3361" xr:uid="{00000000-0005-0000-0000-0000FC050000}"/>
    <cellStyle name="Calcul 3 2 9 2 2" xfId="9618" xr:uid="{00000000-0005-0000-0000-0000FD050000}"/>
    <cellStyle name="Calcul 3 2 9 3" xfId="5508" xr:uid="{00000000-0005-0000-0000-0000FE050000}"/>
    <cellStyle name="Calcul 3 2 9 3 2" xfId="11735" xr:uid="{00000000-0005-0000-0000-0000FF050000}"/>
    <cellStyle name="Calcul 3 2 9 4" xfId="7429" xr:uid="{00000000-0005-0000-0000-000000060000}"/>
    <cellStyle name="Calcul 3 20" xfId="2510" xr:uid="{00000000-0005-0000-0000-000001060000}"/>
    <cellStyle name="Calcul 3 20 2" xfId="4712" xr:uid="{00000000-0005-0000-0000-000002060000}"/>
    <cellStyle name="Calcul 3 20 2 2" xfId="10951" xr:uid="{00000000-0005-0000-0000-000003060000}"/>
    <cellStyle name="Calcul 3 20 3" xfId="6848" xr:uid="{00000000-0005-0000-0000-000004060000}"/>
    <cellStyle name="Calcul 3 20 3 2" xfId="13075" xr:uid="{00000000-0005-0000-0000-000005060000}"/>
    <cellStyle name="Calcul 3 20 4" xfId="8769" xr:uid="{00000000-0005-0000-0000-000006060000}"/>
    <cellStyle name="Calcul 3 21" xfId="2599" xr:uid="{00000000-0005-0000-0000-000007060000}"/>
    <cellStyle name="Calcul 3 21 2" xfId="4796" xr:uid="{00000000-0005-0000-0000-000008060000}"/>
    <cellStyle name="Calcul 3 21 2 2" xfId="11035" xr:uid="{00000000-0005-0000-0000-000009060000}"/>
    <cellStyle name="Calcul 3 21 3" xfId="6937" xr:uid="{00000000-0005-0000-0000-00000A060000}"/>
    <cellStyle name="Calcul 3 21 3 2" xfId="13164" xr:uid="{00000000-0005-0000-0000-00000B060000}"/>
    <cellStyle name="Calcul 3 21 4" xfId="8858" xr:uid="{00000000-0005-0000-0000-00000C060000}"/>
    <cellStyle name="Calcul 3 22" xfId="2498" xr:uid="{00000000-0005-0000-0000-00000D060000}"/>
    <cellStyle name="Calcul 3 22 2" xfId="6836" xr:uid="{00000000-0005-0000-0000-00000E060000}"/>
    <cellStyle name="Calcul 3 22 2 2" xfId="13063" xr:uid="{00000000-0005-0000-0000-00000F060000}"/>
    <cellStyle name="Calcul 3 22 3" xfId="8757" xr:uid="{00000000-0005-0000-0000-000010060000}"/>
    <cellStyle name="Calcul 3 23" xfId="4932" xr:uid="{00000000-0005-0000-0000-000011060000}"/>
    <cellStyle name="Calcul 3 23 2" xfId="11171" xr:uid="{00000000-0005-0000-0000-000012060000}"/>
    <cellStyle name="Calcul 3 24" xfId="7138" xr:uid="{00000000-0005-0000-0000-000013060000}"/>
    <cellStyle name="Calcul 3 3" xfId="850" xr:uid="{00000000-0005-0000-0000-000014060000}"/>
    <cellStyle name="Calcul 3 3 2" xfId="1161" xr:uid="{00000000-0005-0000-0000-000015060000}"/>
    <cellStyle name="Calcul 3 3 2 2" xfId="3427" xr:uid="{00000000-0005-0000-0000-000016060000}"/>
    <cellStyle name="Calcul 3 3 2 2 2" xfId="9684" xr:uid="{00000000-0005-0000-0000-000017060000}"/>
    <cellStyle name="Calcul 3 3 2 3" xfId="5574" xr:uid="{00000000-0005-0000-0000-000018060000}"/>
    <cellStyle name="Calcul 3 3 2 3 2" xfId="11801" xr:uid="{00000000-0005-0000-0000-000019060000}"/>
    <cellStyle name="Calcul 3 3 2 4" xfId="7495" xr:uid="{00000000-0005-0000-0000-00001A060000}"/>
    <cellStyle name="Calcul 3 3 3" xfId="1629" xr:uid="{00000000-0005-0000-0000-00001B060000}"/>
    <cellStyle name="Calcul 3 3 3 2" xfId="3843" xr:uid="{00000000-0005-0000-0000-00001C060000}"/>
    <cellStyle name="Calcul 3 3 3 2 2" xfId="10082" xr:uid="{00000000-0005-0000-0000-00001D060000}"/>
    <cellStyle name="Calcul 3 3 3 3" xfId="5972" xr:uid="{00000000-0005-0000-0000-00001E060000}"/>
    <cellStyle name="Calcul 3 3 3 3 2" xfId="12199" xr:uid="{00000000-0005-0000-0000-00001F060000}"/>
    <cellStyle name="Calcul 3 3 3 4" xfId="7893" xr:uid="{00000000-0005-0000-0000-000020060000}"/>
    <cellStyle name="Calcul 3 3 4" xfId="1885" xr:uid="{00000000-0005-0000-0000-000021060000}"/>
    <cellStyle name="Calcul 3 3 4 2" xfId="4097" xr:uid="{00000000-0005-0000-0000-000022060000}"/>
    <cellStyle name="Calcul 3 3 4 2 2" xfId="10336" xr:uid="{00000000-0005-0000-0000-000023060000}"/>
    <cellStyle name="Calcul 3 3 4 3" xfId="6226" xr:uid="{00000000-0005-0000-0000-000024060000}"/>
    <cellStyle name="Calcul 3 3 4 3 2" xfId="12453" xr:uid="{00000000-0005-0000-0000-000025060000}"/>
    <cellStyle name="Calcul 3 3 4 4" xfId="8147" xr:uid="{00000000-0005-0000-0000-000026060000}"/>
    <cellStyle name="Calcul 3 3 5" xfId="2250" xr:uid="{00000000-0005-0000-0000-000027060000}"/>
    <cellStyle name="Calcul 3 3 5 2" xfId="4460" xr:uid="{00000000-0005-0000-0000-000028060000}"/>
    <cellStyle name="Calcul 3 3 5 2 2" xfId="10699" xr:uid="{00000000-0005-0000-0000-000029060000}"/>
    <cellStyle name="Calcul 3 3 5 3" xfId="6589" xr:uid="{00000000-0005-0000-0000-00002A060000}"/>
    <cellStyle name="Calcul 3 3 5 3 2" xfId="12816" xr:uid="{00000000-0005-0000-0000-00002B060000}"/>
    <cellStyle name="Calcul 3 3 5 4" xfId="8510" xr:uid="{00000000-0005-0000-0000-00002C060000}"/>
    <cellStyle name="Calcul 3 3 6" xfId="3209" xr:uid="{00000000-0005-0000-0000-00002D060000}"/>
    <cellStyle name="Calcul 3 3 6 2" xfId="5353" xr:uid="{00000000-0005-0000-0000-00002E060000}"/>
    <cellStyle name="Calcul 3 3 6 2 2" xfId="11583" xr:uid="{00000000-0005-0000-0000-00002F060000}"/>
    <cellStyle name="Calcul 3 3 6 3" xfId="9466" xr:uid="{00000000-0005-0000-0000-000030060000}"/>
    <cellStyle name="Calcul 3 3 7" xfId="2864" xr:uid="{00000000-0005-0000-0000-000031060000}"/>
    <cellStyle name="Calcul 3 3 7 2" xfId="9121" xr:uid="{00000000-0005-0000-0000-000032060000}"/>
    <cellStyle name="Calcul 3 3 8" xfId="4999" xr:uid="{00000000-0005-0000-0000-000033060000}"/>
    <cellStyle name="Calcul 3 3 8 2" xfId="11238" xr:uid="{00000000-0005-0000-0000-000034060000}"/>
    <cellStyle name="Calcul 3 3 9" xfId="7277" xr:uid="{00000000-0005-0000-0000-000035060000}"/>
    <cellStyle name="Calcul 3 4" xfId="841" xr:uid="{00000000-0005-0000-0000-000036060000}"/>
    <cellStyle name="Calcul 3 4 2" xfId="1162" xr:uid="{00000000-0005-0000-0000-000037060000}"/>
    <cellStyle name="Calcul 3 4 2 2" xfId="3428" xr:uid="{00000000-0005-0000-0000-000038060000}"/>
    <cellStyle name="Calcul 3 4 2 2 2" xfId="9685" xr:uid="{00000000-0005-0000-0000-000039060000}"/>
    <cellStyle name="Calcul 3 4 2 3" xfId="5575" xr:uid="{00000000-0005-0000-0000-00003A060000}"/>
    <cellStyle name="Calcul 3 4 2 3 2" xfId="11802" xr:uid="{00000000-0005-0000-0000-00003B060000}"/>
    <cellStyle name="Calcul 3 4 2 4" xfId="7496" xr:uid="{00000000-0005-0000-0000-00003C060000}"/>
    <cellStyle name="Calcul 3 4 3" xfId="1620" xr:uid="{00000000-0005-0000-0000-00003D060000}"/>
    <cellStyle name="Calcul 3 4 3 2" xfId="3834" xr:uid="{00000000-0005-0000-0000-00003E060000}"/>
    <cellStyle name="Calcul 3 4 3 2 2" xfId="10073" xr:uid="{00000000-0005-0000-0000-00003F060000}"/>
    <cellStyle name="Calcul 3 4 3 3" xfId="5963" xr:uid="{00000000-0005-0000-0000-000040060000}"/>
    <cellStyle name="Calcul 3 4 3 3 2" xfId="12190" xr:uid="{00000000-0005-0000-0000-000041060000}"/>
    <cellStyle name="Calcul 3 4 3 4" xfId="7884" xr:uid="{00000000-0005-0000-0000-000042060000}"/>
    <cellStyle name="Calcul 3 4 4" xfId="1886" xr:uid="{00000000-0005-0000-0000-000043060000}"/>
    <cellStyle name="Calcul 3 4 4 2" xfId="4098" xr:uid="{00000000-0005-0000-0000-000044060000}"/>
    <cellStyle name="Calcul 3 4 4 2 2" xfId="10337" xr:uid="{00000000-0005-0000-0000-000045060000}"/>
    <cellStyle name="Calcul 3 4 4 3" xfId="6227" xr:uid="{00000000-0005-0000-0000-000046060000}"/>
    <cellStyle name="Calcul 3 4 4 3 2" xfId="12454" xr:uid="{00000000-0005-0000-0000-000047060000}"/>
    <cellStyle name="Calcul 3 4 4 4" xfId="8148" xr:uid="{00000000-0005-0000-0000-000048060000}"/>
    <cellStyle name="Calcul 3 4 5" xfId="2259" xr:uid="{00000000-0005-0000-0000-000049060000}"/>
    <cellStyle name="Calcul 3 4 5 2" xfId="4469" xr:uid="{00000000-0005-0000-0000-00004A060000}"/>
    <cellStyle name="Calcul 3 4 5 2 2" xfId="10708" xr:uid="{00000000-0005-0000-0000-00004B060000}"/>
    <cellStyle name="Calcul 3 4 5 3" xfId="6598" xr:uid="{00000000-0005-0000-0000-00004C060000}"/>
    <cellStyle name="Calcul 3 4 5 3 2" xfId="12825" xr:uid="{00000000-0005-0000-0000-00004D060000}"/>
    <cellStyle name="Calcul 3 4 5 4" xfId="8519" xr:uid="{00000000-0005-0000-0000-00004E060000}"/>
    <cellStyle name="Calcul 3 4 6" xfId="3200" xr:uid="{00000000-0005-0000-0000-00004F060000}"/>
    <cellStyle name="Calcul 3 4 6 2" xfId="5344" xr:uid="{00000000-0005-0000-0000-000050060000}"/>
    <cellStyle name="Calcul 3 4 6 2 2" xfId="11574" xr:uid="{00000000-0005-0000-0000-000051060000}"/>
    <cellStyle name="Calcul 3 4 6 3" xfId="9457" xr:uid="{00000000-0005-0000-0000-000052060000}"/>
    <cellStyle name="Calcul 3 4 7" xfId="2855" xr:uid="{00000000-0005-0000-0000-000053060000}"/>
    <cellStyle name="Calcul 3 4 7 2" xfId="9112" xr:uid="{00000000-0005-0000-0000-000054060000}"/>
    <cellStyle name="Calcul 3 4 8" xfId="5000" xr:uid="{00000000-0005-0000-0000-000055060000}"/>
    <cellStyle name="Calcul 3 4 8 2" xfId="11239" xr:uid="{00000000-0005-0000-0000-000056060000}"/>
    <cellStyle name="Calcul 3 4 9" xfId="7268" xr:uid="{00000000-0005-0000-0000-000057060000}"/>
    <cellStyle name="Calcul 3 5" xfId="870" xr:uid="{00000000-0005-0000-0000-000058060000}"/>
    <cellStyle name="Calcul 3 5 2" xfId="1163" xr:uid="{00000000-0005-0000-0000-000059060000}"/>
    <cellStyle name="Calcul 3 5 2 2" xfId="3429" xr:uid="{00000000-0005-0000-0000-00005A060000}"/>
    <cellStyle name="Calcul 3 5 2 2 2" xfId="9686" xr:uid="{00000000-0005-0000-0000-00005B060000}"/>
    <cellStyle name="Calcul 3 5 2 3" xfId="5576" xr:uid="{00000000-0005-0000-0000-00005C060000}"/>
    <cellStyle name="Calcul 3 5 2 3 2" xfId="11803" xr:uid="{00000000-0005-0000-0000-00005D060000}"/>
    <cellStyle name="Calcul 3 5 2 4" xfId="7497" xr:uid="{00000000-0005-0000-0000-00005E060000}"/>
    <cellStyle name="Calcul 3 5 3" xfId="1649" xr:uid="{00000000-0005-0000-0000-00005F060000}"/>
    <cellStyle name="Calcul 3 5 3 2" xfId="3863" xr:uid="{00000000-0005-0000-0000-000060060000}"/>
    <cellStyle name="Calcul 3 5 3 2 2" xfId="10102" xr:uid="{00000000-0005-0000-0000-000061060000}"/>
    <cellStyle name="Calcul 3 5 3 3" xfId="5992" xr:uid="{00000000-0005-0000-0000-000062060000}"/>
    <cellStyle name="Calcul 3 5 3 3 2" xfId="12219" xr:uid="{00000000-0005-0000-0000-000063060000}"/>
    <cellStyle name="Calcul 3 5 3 4" xfId="7913" xr:uid="{00000000-0005-0000-0000-000064060000}"/>
    <cellStyle name="Calcul 3 5 4" xfId="1887" xr:uid="{00000000-0005-0000-0000-000065060000}"/>
    <cellStyle name="Calcul 3 5 4 2" xfId="4099" xr:uid="{00000000-0005-0000-0000-000066060000}"/>
    <cellStyle name="Calcul 3 5 4 2 2" xfId="10338" xr:uid="{00000000-0005-0000-0000-000067060000}"/>
    <cellStyle name="Calcul 3 5 4 3" xfId="6228" xr:uid="{00000000-0005-0000-0000-000068060000}"/>
    <cellStyle name="Calcul 3 5 4 3 2" xfId="12455" xr:uid="{00000000-0005-0000-0000-000069060000}"/>
    <cellStyle name="Calcul 3 5 4 4" xfId="8149" xr:uid="{00000000-0005-0000-0000-00006A060000}"/>
    <cellStyle name="Calcul 3 5 5" xfId="2384" xr:uid="{00000000-0005-0000-0000-00006B060000}"/>
    <cellStyle name="Calcul 3 5 5 2" xfId="4594" xr:uid="{00000000-0005-0000-0000-00006C060000}"/>
    <cellStyle name="Calcul 3 5 5 2 2" xfId="10833" xr:uid="{00000000-0005-0000-0000-00006D060000}"/>
    <cellStyle name="Calcul 3 5 5 3" xfId="6723" xr:uid="{00000000-0005-0000-0000-00006E060000}"/>
    <cellStyle name="Calcul 3 5 5 3 2" xfId="12950" xr:uid="{00000000-0005-0000-0000-00006F060000}"/>
    <cellStyle name="Calcul 3 5 5 4" xfId="8644" xr:uid="{00000000-0005-0000-0000-000070060000}"/>
    <cellStyle name="Calcul 3 5 6" xfId="3229" xr:uid="{00000000-0005-0000-0000-000071060000}"/>
    <cellStyle name="Calcul 3 5 6 2" xfId="5373" xr:uid="{00000000-0005-0000-0000-000072060000}"/>
    <cellStyle name="Calcul 3 5 6 2 2" xfId="11603" xr:uid="{00000000-0005-0000-0000-000073060000}"/>
    <cellStyle name="Calcul 3 5 6 3" xfId="9486" xr:uid="{00000000-0005-0000-0000-000074060000}"/>
    <cellStyle name="Calcul 3 5 7" xfId="2884" xr:uid="{00000000-0005-0000-0000-000075060000}"/>
    <cellStyle name="Calcul 3 5 7 2" xfId="9141" xr:uid="{00000000-0005-0000-0000-000076060000}"/>
    <cellStyle name="Calcul 3 5 8" xfId="5001" xr:uid="{00000000-0005-0000-0000-000077060000}"/>
    <cellStyle name="Calcul 3 5 8 2" xfId="11240" xr:uid="{00000000-0005-0000-0000-000078060000}"/>
    <cellStyle name="Calcul 3 5 9" xfId="7297" xr:uid="{00000000-0005-0000-0000-000079060000}"/>
    <cellStyle name="Calcul 3 6" xfId="858" xr:uid="{00000000-0005-0000-0000-00007A060000}"/>
    <cellStyle name="Calcul 3 6 2" xfId="1164" xr:uid="{00000000-0005-0000-0000-00007B060000}"/>
    <cellStyle name="Calcul 3 6 2 2" xfId="3430" xr:uid="{00000000-0005-0000-0000-00007C060000}"/>
    <cellStyle name="Calcul 3 6 2 2 2" xfId="9687" xr:uid="{00000000-0005-0000-0000-00007D060000}"/>
    <cellStyle name="Calcul 3 6 2 3" xfId="5577" xr:uid="{00000000-0005-0000-0000-00007E060000}"/>
    <cellStyle name="Calcul 3 6 2 3 2" xfId="11804" xr:uid="{00000000-0005-0000-0000-00007F060000}"/>
    <cellStyle name="Calcul 3 6 2 4" xfId="7498" xr:uid="{00000000-0005-0000-0000-000080060000}"/>
    <cellStyle name="Calcul 3 6 3" xfId="1637" xr:uid="{00000000-0005-0000-0000-000081060000}"/>
    <cellStyle name="Calcul 3 6 3 2" xfId="3851" xr:uid="{00000000-0005-0000-0000-000082060000}"/>
    <cellStyle name="Calcul 3 6 3 2 2" xfId="10090" xr:uid="{00000000-0005-0000-0000-000083060000}"/>
    <cellStyle name="Calcul 3 6 3 3" xfId="5980" xr:uid="{00000000-0005-0000-0000-000084060000}"/>
    <cellStyle name="Calcul 3 6 3 3 2" xfId="12207" xr:uid="{00000000-0005-0000-0000-000085060000}"/>
    <cellStyle name="Calcul 3 6 3 4" xfId="7901" xr:uid="{00000000-0005-0000-0000-000086060000}"/>
    <cellStyle name="Calcul 3 6 4" xfId="1888" xr:uid="{00000000-0005-0000-0000-000087060000}"/>
    <cellStyle name="Calcul 3 6 4 2" xfId="4100" xr:uid="{00000000-0005-0000-0000-000088060000}"/>
    <cellStyle name="Calcul 3 6 4 2 2" xfId="10339" xr:uid="{00000000-0005-0000-0000-000089060000}"/>
    <cellStyle name="Calcul 3 6 4 3" xfId="6229" xr:uid="{00000000-0005-0000-0000-00008A060000}"/>
    <cellStyle name="Calcul 3 6 4 3 2" xfId="12456" xr:uid="{00000000-0005-0000-0000-00008B060000}"/>
    <cellStyle name="Calcul 3 6 4 4" xfId="8150" xr:uid="{00000000-0005-0000-0000-00008C060000}"/>
    <cellStyle name="Calcul 3 6 5" xfId="2242" xr:uid="{00000000-0005-0000-0000-00008D060000}"/>
    <cellStyle name="Calcul 3 6 5 2" xfId="4452" xr:uid="{00000000-0005-0000-0000-00008E060000}"/>
    <cellStyle name="Calcul 3 6 5 2 2" xfId="10691" xr:uid="{00000000-0005-0000-0000-00008F060000}"/>
    <cellStyle name="Calcul 3 6 5 3" xfId="6581" xr:uid="{00000000-0005-0000-0000-000090060000}"/>
    <cellStyle name="Calcul 3 6 5 3 2" xfId="12808" xr:uid="{00000000-0005-0000-0000-000091060000}"/>
    <cellStyle name="Calcul 3 6 5 4" xfId="8502" xr:uid="{00000000-0005-0000-0000-000092060000}"/>
    <cellStyle name="Calcul 3 6 6" xfId="3217" xr:uid="{00000000-0005-0000-0000-000093060000}"/>
    <cellStyle name="Calcul 3 6 6 2" xfId="5361" xr:uid="{00000000-0005-0000-0000-000094060000}"/>
    <cellStyle name="Calcul 3 6 6 2 2" xfId="11591" xr:uid="{00000000-0005-0000-0000-000095060000}"/>
    <cellStyle name="Calcul 3 6 6 3" xfId="9474" xr:uid="{00000000-0005-0000-0000-000096060000}"/>
    <cellStyle name="Calcul 3 6 7" xfId="2872" xr:uid="{00000000-0005-0000-0000-000097060000}"/>
    <cellStyle name="Calcul 3 6 7 2" xfId="9129" xr:uid="{00000000-0005-0000-0000-000098060000}"/>
    <cellStyle name="Calcul 3 6 8" xfId="5002" xr:uid="{00000000-0005-0000-0000-000099060000}"/>
    <cellStyle name="Calcul 3 6 8 2" xfId="11241" xr:uid="{00000000-0005-0000-0000-00009A060000}"/>
    <cellStyle name="Calcul 3 6 9" xfId="7285" xr:uid="{00000000-0005-0000-0000-00009B060000}"/>
    <cellStyle name="Calcul 3 7" xfId="877" xr:uid="{00000000-0005-0000-0000-00009C060000}"/>
    <cellStyle name="Calcul 3 7 2" xfId="1165" xr:uid="{00000000-0005-0000-0000-00009D060000}"/>
    <cellStyle name="Calcul 3 7 2 2" xfId="3431" xr:uid="{00000000-0005-0000-0000-00009E060000}"/>
    <cellStyle name="Calcul 3 7 2 2 2" xfId="9688" xr:uid="{00000000-0005-0000-0000-00009F060000}"/>
    <cellStyle name="Calcul 3 7 2 3" xfId="5578" xr:uid="{00000000-0005-0000-0000-0000A0060000}"/>
    <cellStyle name="Calcul 3 7 2 3 2" xfId="11805" xr:uid="{00000000-0005-0000-0000-0000A1060000}"/>
    <cellStyle name="Calcul 3 7 2 4" xfId="7499" xr:uid="{00000000-0005-0000-0000-0000A2060000}"/>
    <cellStyle name="Calcul 3 7 3" xfId="1656" xr:uid="{00000000-0005-0000-0000-0000A3060000}"/>
    <cellStyle name="Calcul 3 7 3 2" xfId="3870" xr:uid="{00000000-0005-0000-0000-0000A4060000}"/>
    <cellStyle name="Calcul 3 7 3 2 2" xfId="10109" xr:uid="{00000000-0005-0000-0000-0000A5060000}"/>
    <cellStyle name="Calcul 3 7 3 3" xfId="5999" xr:uid="{00000000-0005-0000-0000-0000A6060000}"/>
    <cellStyle name="Calcul 3 7 3 3 2" xfId="12226" xr:uid="{00000000-0005-0000-0000-0000A7060000}"/>
    <cellStyle name="Calcul 3 7 3 4" xfId="7920" xr:uid="{00000000-0005-0000-0000-0000A8060000}"/>
    <cellStyle name="Calcul 3 7 4" xfId="1889" xr:uid="{00000000-0005-0000-0000-0000A9060000}"/>
    <cellStyle name="Calcul 3 7 4 2" xfId="4101" xr:uid="{00000000-0005-0000-0000-0000AA060000}"/>
    <cellStyle name="Calcul 3 7 4 2 2" xfId="10340" xr:uid="{00000000-0005-0000-0000-0000AB060000}"/>
    <cellStyle name="Calcul 3 7 4 3" xfId="6230" xr:uid="{00000000-0005-0000-0000-0000AC060000}"/>
    <cellStyle name="Calcul 3 7 4 3 2" xfId="12457" xr:uid="{00000000-0005-0000-0000-0000AD060000}"/>
    <cellStyle name="Calcul 3 7 4 4" xfId="8151" xr:uid="{00000000-0005-0000-0000-0000AE060000}"/>
    <cellStyle name="Calcul 3 7 5" xfId="2231" xr:uid="{00000000-0005-0000-0000-0000AF060000}"/>
    <cellStyle name="Calcul 3 7 5 2" xfId="4441" xr:uid="{00000000-0005-0000-0000-0000B0060000}"/>
    <cellStyle name="Calcul 3 7 5 2 2" xfId="10680" xr:uid="{00000000-0005-0000-0000-0000B1060000}"/>
    <cellStyle name="Calcul 3 7 5 3" xfId="6570" xr:uid="{00000000-0005-0000-0000-0000B2060000}"/>
    <cellStyle name="Calcul 3 7 5 3 2" xfId="12797" xr:uid="{00000000-0005-0000-0000-0000B3060000}"/>
    <cellStyle name="Calcul 3 7 5 4" xfId="8491" xr:uid="{00000000-0005-0000-0000-0000B4060000}"/>
    <cellStyle name="Calcul 3 7 6" xfId="3236" xr:uid="{00000000-0005-0000-0000-0000B5060000}"/>
    <cellStyle name="Calcul 3 7 6 2" xfId="5380" xr:uid="{00000000-0005-0000-0000-0000B6060000}"/>
    <cellStyle name="Calcul 3 7 6 2 2" xfId="11610" xr:uid="{00000000-0005-0000-0000-0000B7060000}"/>
    <cellStyle name="Calcul 3 7 6 3" xfId="9493" xr:uid="{00000000-0005-0000-0000-0000B8060000}"/>
    <cellStyle name="Calcul 3 7 7" xfId="2891" xr:uid="{00000000-0005-0000-0000-0000B9060000}"/>
    <cellStyle name="Calcul 3 7 7 2" xfId="9148" xr:uid="{00000000-0005-0000-0000-0000BA060000}"/>
    <cellStyle name="Calcul 3 7 8" xfId="5003" xr:uid="{00000000-0005-0000-0000-0000BB060000}"/>
    <cellStyle name="Calcul 3 7 8 2" xfId="11242" xr:uid="{00000000-0005-0000-0000-0000BC060000}"/>
    <cellStyle name="Calcul 3 7 9" xfId="7304" xr:uid="{00000000-0005-0000-0000-0000BD060000}"/>
    <cellStyle name="Calcul 3 8" xfId="834" xr:uid="{00000000-0005-0000-0000-0000BE060000}"/>
    <cellStyle name="Calcul 3 8 2" xfId="1166" xr:uid="{00000000-0005-0000-0000-0000BF060000}"/>
    <cellStyle name="Calcul 3 8 2 2" xfId="3432" xr:uid="{00000000-0005-0000-0000-0000C0060000}"/>
    <cellStyle name="Calcul 3 8 2 2 2" xfId="9689" xr:uid="{00000000-0005-0000-0000-0000C1060000}"/>
    <cellStyle name="Calcul 3 8 2 3" xfId="5579" xr:uid="{00000000-0005-0000-0000-0000C2060000}"/>
    <cellStyle name="Calcul 3 8 2 3 2" xfId="11806" xr:uid="{00000000-0005-0000-0000-0000C3060000}"/>
    <cellStyle name="Calcul 3 8 2 4" xfId="7500" xr:uid="{00000000-0005-0000-0000-0000C4060000}"/>
    <cellStyle name="Calcul 3 8 3" xfId="1613" xr:uid="{00000000-0005-0000-0000-0000C5060000}"/>
    <cellStyle name="Calcul 3 8 3 2" xfId="3827" xr:uid="{00000000-0005-0000-0000-0000C6060000}"/>
    <cellStyle name="Calcul 3 8 3 2 2" xfId="10066" xr:uid="{00000000-0005-0000-0000-0000C7060000}"/>
    <cellStyle name="Calcul 3 8 3 3" xfId="5956" xr:uid="{00000000-0005-0000-0000-0000C8060000}"/>
    <cellStyle name="Calcul 3 8 3 3 2" xfId="12183" xr:uid="{00000000-0005-0000-0000-0000C9060000}"/>
    <cellStyle name="Calcul 3 8 3 4" xfId="7877" xr:uid="{00000000-0005-0000-0000-0000CA060000}"/>
    <cellStyle name="Calcul 3 8 4" xfId="1890" xr:uid="{00000000-0005-0000-0000-0000CB060000}"/>
    <cellStyle name="Calcul 3 8 4 2" xfId="4102" xr:uid="{00000000-0005-0000-0000-0000CC060000}"/>
    <cellStyle name="Calcul 3 8 4 2 2" xfId="10341" xr:uid="{00000000-0005-0000-0000-0000CD060000}"/>
    <cellStyle name="Calcul 3 8 4 3" xfId="6231" xr:uid="{00000000-0005-0000-0000-0000CE060000}"/>
    <cellStyle name="Calcul 3 8 4 3 2" xfId="12458" xr:uid="{00000000-0005-0000-0000-0000CF060000}"/>
    <cellStyle name="Calcul 3 8 4 4" xfId="8152" xr:uid="{00000000-0005-0000-0000-0000D0060000}"/>
    <cellStyle name="Calcul 3 8 5" xfId="2265" xr:uid="{00000000-0005-0000-0000-0000D1060000}"/>
    <cellStyle name="Calcul 3 8 5 2" xfId="4475" xr:uid="{00000000-0005-0000-0000-0000D2060000}"/>
    <cellStyle name="Calcul 3 8 5 2 2" xfId="10714" xr:uid="{00000000-0005-0000-0000-0000D3060000}"/>
    <cellStyle name="Calcul 3 8 5 3" xfId="6604" xr:uid="{00000000-0005-0000-0000-0000D4060000}"/>
    <cellStyle name="Calcul 3 8 5 3 2" xfId="12831" xr:uid="{00000000-0005-0000-0000-0000D5060000}"/>
    <cellStyle name="Calcul 3 8 5 4" xfId="8525" xr:uid="{00000000-0005-0000-0000-0000D6060000}"/>
    <cellStyle name="Calcul 3 8 6" xfId="3193" xr:uid="{00000000-0005-0000-0000-0000D7060000}"/>
    <cellStyle name="Calcul 3 8 6 2" xfId="5337" xr:uid="{00000000-0005-0000-0000-0000D8060000}"/>
    <cellStyle name="Calcul 3 8 6 2 2" xfId="11567" xr:uid="{00000000-0005-0000-0000-0000D9060000}"/>
    <cellStyle name="Calcul 3 8 6 3" xfId="9450" xr:uid="{00000000-0005-0000-0000-0000DA060000}"/>
    <cellStyle name="Calcul 3 8 7" xfId="2848" xr:uid="{00000000-0005-0000-0000-0000DB060000}"/>
    <cellStyle name="Calcul 3 8 7 2" xfId="9105" xr:uid="{00000000-0005-0000-0000-0000DC060000}"/>
    <cellStyle name="Calcul 3 8 8" xfId="5004" xr:uid="{00000000-0005-0000-0000-0000DD060000}"/>
    <cellStyle name="Calcul 3 8 8 2" xfId="11243" xr:uid="{00000000-0005-0000-0000-0000DE060000}"/>
    <cellStyle name="Calcul 3 8 9" xfId="7261" xr:uid="{00000000-0005-0000-0000-0000DF060000}"/>
    <cellStyle name="Calcul 3 9" xfId="888" xr:uid="{00000000-0005-0000-0000-0000E0060000}"/>
    <cellStyle name="Calcul 3 9 2" xfId="1167" xr:uid="{00000000-0005-0000-0000-0000E1060000}"/>
    <cellStyle name="Calcul 3 9 2 2" xfId="3433" xr:uid="{00000000-0005-0000-0000-0000E2060000}"/>
    <cellStyle name="Calcul 3 9 2 2 2" xfId="9690" xr:uid="{00000000-0005-0000-0000-0000E3060000}"/>
    <cellStyle name="Calcul 3 9 2 3" xfId="5580" xr:uid="{00000000-0005-0000-0000-0000E4060000}"/>
    <cellStyle name="Calcul 3 9 2 3 2" xfId="11807" xr:uid="{00000000-0005-0000-0000-0000E5060000}"/>
    <cellStyle name="Calcul 3 9 2 4" xfId="7501" xr:uid="{00000000-0005-0000-0000-0000E6060000}"/>
    <cellStyle name="Calcul 3 9 3" xfId="1667" xr:uid="{00000000-0005-0000-0000-0000E7060000}"/>
    <cellStyle name="Calcul 3 9 3 2" xfId="3881" xr:uid="{00000000-0005-0000-0000-0000E8060000}"/>
    <cellStyle name="Calcul 3 9 3 2 2" xfId="10120" xr:uid="{00000000-0005-0000-0000-0000E9060000}"/>
    <cellStyle name="Calcul 3 9 3 3" xfId="6010" xr:uid="{00000000-0005-0000-0000-0000EA060000}"/>
    <cellStyle name="Calcul 3 9 3 3 2" xfId="12237" xr:uid="{00000000-0005-0000-0000-0000EB060000}"/>
    <cellStyle name="Calcul 3 9 3 4" xfId="7931" xr:uid="{00000000-0005-0000-0000-0000EC060000}"/>
    <cellStyle name="Calcul 3 9 4" xfId="1891" xr:uid="{00000000-0005-0000-0000-0000ED060000}"/>
    <cellStyle name="Calcul 3 9 4 2" xfId="4103" xr:uid="{00000000-0005-0000-0000-0000EE060000}"/>
    <cellStyle name="Calcul 3 9 4 2 2" xfId="10342" xr:uid="{00000000-0005-0000-0000-0000EF060000}"/>
    <cellStyle name="Calcul 3 9 4 3" xfId="6232" xr:uid="{00000000-0005-0000-0000-0000F0060000}"/>
    <cellStyle name="Calcul 3 9 4 3 2" xfId="12459" xr:uid="{00000000-0005-0000-0000-0000F1060000}"/>
    <cellStyle name="Calcul 3 9 4 4" xfId="8153" xr:uid="{00000000-0005-0000-0000-0000F2060000}"/>
    <cellStyle name="Calcul 3 9 5" xfId="2224" xr:uid="{00000000-0005-0000-0000-0000F3060000}"/>
    <cellStyle name="Calcul 3 9 5 2" xfId="4434" xr:uid="{00000000-0005-0000-0000-0000F4060000}"/>
    <cellStyle name="Calcul 3 9 5 2 2" xfId="10673" xr:uid="{00000000-0005-0000-0000-0000F5060000}"/>
    <cellStyle name="Calcul 3 9 5 3" xfId="6563" xr:uid="{00000000-0005-0000-0000-0000F6060000}"/>
    <cellStyle name="Calcul 3 9 5 3 2" xfId="12790" xr:uid="{00000000-0005-0000-0000-0000F7060000}"/>
    <cellStyle name="Calcul 3 9 5 4" xfId="8484" xr:uid="{00000000-0005-0000-0000-0000F8060000}"/>
    <cellStyle name="Calcul 3 9 6" xfId="3247" xr:uid="{00000000-0005-0000-0000-0000F9060000}"/>
    <cellStyle name="Calcul 3 9 6 2" xfId="5391" xr:uid="{00000000-0005-0000-0000-0000FA060000}"/>
    <cellStyle name="Calcul 3 9 6 2 2" xfId="11621" xr:uid="{00000000-0005-0000-0000-0000FB060000}"/>
    <cellStyle name="Calcul 3 9 6 3" xfId="9504" xr:uid="{00000000-0005-0000-0000-0000FC060000}"/>
    <cellStyle name="Calcul 3 9 7" xfId="2902" xr:uid="{00000000-0005-0000-0000-0000FD060000}"/>
    <cellStyle name="Calcul 3 9 7 2" xfId="9159" xr:uid="{00000000-0005-0000-0000-0000FE060000}"/>
    <cellStyle name="Calcul 3 9 8" xfId="5005" xr:uid="{00000000-0005-0000-0000-0000FF060000}"/>
    <cellStyle name="Calcul 3 9 8 2" xfId="11244" xr:uid="{00000000-0005-0000-0000-000000070000}"/>
    <cellStyle name="Calcul 3 9 9" xfId="7315" xr:uid="{00000000-0005-0000-0000-000001070000}"/>
    <cellStyle name="Calcul 4" xfId="847" xr:uid="{00000000-0005-0000-0000-000002070000}"/>
    <cellStyle name="Calcul 4 2" xfId="1168" xr:uid="{00000000-0005-0000-0000-000003070000}"/>
    <cellStyle name="Calcul 4 2 2" xfId="3434" xr:uid="{00000000-0005-0000-0000-000004070000}"/>
    <cellStyle name="Calcul 4 2 2 2" xfId="9691" xr:uid="{00000000-0005-0000-0000-000005070000}"/>
    <cellStyle name="Calcul 4 2 3" xfId="5581" xr:uid="{00000000-0005-0000-0000-000006070000}"/>
    <cellStyle name="Calcul 4 2 3 2" xfId="11808" xr:uid="{00000000-0005-0000-0000-000007070000}"/>
    <cellStyle name="Calcul 4 2 4" xfId="7502" xr:uid="{00000000-0005-0000-0000-000008070000}"/>
    <cellStyle name="Calcul 4 3" xfId="1626" xr:uid="{00000000-0005-0000-0000-000009070000}"/>
    <cellStyle name="Calcul 4 3 2" xfId="3840" xr:uid="{00000000-0005-0000-0000-00000A070000}"/>
    <cellStyle name="Calcul 4 3 2 2" xfId="10079" xr:uid="{00000000-0005-0000-0000-00000B070000}"/>
    <cellStyle name="Calcul 4 3 3" xfId="5969" xr:uid="{00000000-0005-0000-0000-00000C070000}"/>
    <cellStyle name="Calcul 4 3 3 2" xfId="12196" xr:uid="{00000000-0005-0000-0000-00000D070000}"/>
    <cellStyle name="Calcul 4 3 4" xfId="7890" xr:uid="{00000000-0005-0000-0000-00000E070000}"/>
    <cellStyle name="Calcul 4 4" xfId="1892" xr:uid="{00000000-0005-0000-0000-00000F070000}"/>
    <cellStyle name="Calcul 4 4 2" xfId="4104" xr:uid="{00000000-0005-0000-0000-000010070000}"/>
    <cellStyle name="Calcul 4 4 2 2" xfId="10343" xr:uid="{00000000-0005-0000-0000-000011070000}"/>
    <cellStyle name="Calcul 4 4 3" xfId="6233" xr:uid="{00000000-0005-0000-0000-000012070000}"/>
    <cellStyle name="Calcul 4 4 3 2" xfId="12460" xr:uid="{00000000-0005-0000-0000-000013070000}"/>
    <cellStyle name="Calcul 4 4 4" xfId="8154" xr:uid="{00000000-0005-0000-0000-000014070000}"/>
    <cellStyle name="Calcul 4 5" xfId="2253" xr:uid="{00000000-0005-0000-0000-000015070000}"/>
    <cellStyle name="Calcul 4 5 2" xfId="4463" xr:uid="{00000000-0005-0000-0000-000016070000}"/>
    <cellStyle name="Calcul 4 5 2 2" xfId="10702" xr:uid="{00000000-0005-0000-0000-000017070000}"/>
    <cellStyle name="Calcul 4 5 3" xfId="6592" xr:uid="{00000000-0005-0000-0000-000018070000}"/>
    <cellStyle name="Calcul 4 5 3 2" xfId="12819" xr:uid="{00000000-0005-0000-0000-000019070000}"/>
    <cellStyle name="Calcul 4 5 4" xfId="8513" xr:uid="{00000000-0005-0000-0000-00001A070000}"/>
    <cellStyle name="Calcul 4 6" xfId="3206" xr:uid="{00000000-0005-0000-0000-00001B070000}"/>
    <cellStyle name="Calcul 4 6 2" xfId="5350" xr:uid="{00000000-0005-0000-0000-00001C070000}"/>
    <cellStyle name="Calcul 4 6 2 2" xfId="11580" xr:uid="{00000000-0005-0000-0000-00001D070000}"/>
    <cellStyle name="Calcul 4 6 3" xfId="9463" xr:uid="{00000000-0005-0000-0000-00001E070000}"/>
    <cellStyle name="Calcul 4 7" xfId="2861" xr:uid="{00000000-0005-0000-0000-00001F070000}"/>
    <cellStyle name="Calcul 4 7 2" xfId="9118" xr:uid="{00000000-0005-0000-0000-000020070000}"/>
    <cellStyle name="Calcul 4 8" xfId="5006" xr:uid="{00000000-0005-0000-0000-000021070000}"/>
    <cellStyle name="Calcul 4 8 2" xfId="11245" xr:uid="{00000000-0005-0000-0000-000022070000}"/>
    <cellStyle name="Calcul 4 9" xfId="7274" xr:uid="{00000000-0005-0000-0000-000023070000}"/>
    <cellStyle name="Calcul 5" xfId="844" xr:uid="{00000000-0005-0000-0000-000024070000}"/>
    <cellStyle name="Calcul 5 2" xfId="1169" xr:uid="{00000000-0005-0000-0000-000025070000}"/>
    <cellStyle name="Calcul 5 2 2" xfId="3435" xr:uid="{00000000-0005-0000-0000-000026070000}"/>
    <cellStyle name="Calcul 5 2 2 2" xfId="9692" xr:uid="{00000000-0005-0000-0000-000027070000}"/>
    <cellStyle name="Calcul 5 2 3" xfId="5582" xr:uid="{00000000-0005-0000-0000-000028070000}"/>
    <cellStyle name="Calcul 5 2 3 2" xfId="11809" xr:uid="{00000000-0005-0000-0000-000029070000}"/>
    <cellStyle name="Calcul 5 2 4" xfId="7503" xr:uid="{00000000-0005-0000-0000-00002A070000}"/>
    <cellStyle name="Calcul 5 3" xfId="1623" xr:uid="{00000000-0005-0000-0000-00002B070000}"/>
    <cellStyle name="Calcul 5 3 2" xfId="3837" xr:uid="{00000000-0005-0000-0000-00002C070000}"/>
    <cellStyle name="Calcul 5 3 2 2" xfId="10076" xr:uid="{00000000-0005-0000-0000-00002D070000}"/>
    <cellStyle name="Calcul 5 3 3" xfId="5966" xr:uid="{00000000-0005-0000-0000-00002E070000}"/>
    <cellStyle name="Calcul 5 3 3 2" xfId="12193" xr:uid="{00000000-0005-0000-0000-00002F070000}"/>
    <cellStyle name="Calcul 5 3 4" xfId="7887" xr:uid="{00000000-0005-0000-0000-000030070000}"/>
    <cellStyle name="Calcul 5 4" xfId="1893" xr:uid="{00000000-0005-0000-0000-000031070000}"/>
    <cellStyle name="Calcul 5 4 2" xfId="4105" xr:uid="{00000000-0005-0000-0000-000032070000}"/>
    <cellStyle name="Calcul 5 4 2 2" xfId="10344" xr:uid="{00000000-0005-0000-0000-000033070000}"/>
    <cellStyle name="Calcul 5 4 3" xfId="6234" xr:uid="{00000000-0005-0000-0000-000034070000}"/>
    <cellStyle name="Calcul 5 4 3 2" xfId="12461" xr:uid="{00000000-0005-0000-0000-000035070000}"/>
    <cellStyle name="Calcul 5 4 4" xfId="8155" xr:uid="{00000000-0005-0000-0000-000036070000}"/>
    <cellStyle name="Calcul 5 5" xfId="2256" xr:uid="{00000000-0005-0000-0000-000037070000}"/>
    <cellStyle name="Calcul 5 5 2" xfId="4466" xr:uid="{00000000-0005-0000-0000-000038070000}"/>
    <cellStyle name="Calcul 5 5 2 2" xfId="10705" xr:uid="{00000000-0005-0000-0000-000039070000}"/>
    <cellStyle name="Calcul 5 5 3" xfId="6595" xr:uid="{00000000-0005-0000-0000-00003A070000}"/>
    <cellStyle name="Calcul 5 5 3 2" xfId="12822" xr:uid="{00000000-0005-0000-0000-00003B070000}"/>
    <cellStyle name="Calcul 5 5 4" xfId="8516" xr:uid="{00000000-0005-0000-0000-00003C070000}"/>
    <cellStyle name="Calcul 5 6" xfId="3203" xr:uid="{00000000-0005-0000-0000-00003D070000}"/>
    <cellStyle name="Calcul 5 6 2" xfId="5347" xr:uid="{00000000-0005-0000-0000-00003E070000}"/>
    <cellStyle name="Calcul 5 6 2 2" xfId="11577" xr:uid="{00000000-0005-0000-0000-00003F070000}"/>
    <cellStyle name="Calcul 5 6 3" xfId="9460" xr:uid="{00000000-0005-0000-0000-000040070000}"/>
    <cellStyle name="Calcul 5 7" xfId="2858" xr:uid="{00000000-0005-0000-0000-000041070000}"/>
    <cellStyle name="Calcul 5 7 2" xfId="9115" xr:uid="{00000000-0005-0000-0000-000042070000}"/>
    <cellStyle name="Calcul 5 8" xfId="5007" xr:uid="{00000000-0005-0000-0000-000043070000}"/>
    <cellStyle name="Calcul 5 8 2" xfId="11246" xr:uid="{00000000-0005-0000-0000-000044070000}"/>
    <cellStyle name="Calcul 5 9" xfId="7271" xr:uid="{00000000-0005-0000-0000-000045070000}"/>
    <cellStyle name="Calcul 6" xfId="873" xr:uid="{00000000-0005-0000-0000-000046070000}"/>
    <cellStyle name="Calcul 6 2" xfId="1170" xr:uid="{00000000-0005-0000-0000-000047070000}"/>
    <cellStyle name="Calcul 6 2 2" xfId="3436" xr:uid="{00000000-0005-0000-0000-000048070000}"/>
    <cellStyle name="Calcul 6 2 2 2" xfId="9693" xr:uid="{00000000-0005-0000-0000-000049070000}"/>
    <cellStyle name="Calcul 6 2 3" xfId="5583" xr:uid="{00000000-0005-0000-0000-00004A070000}"/>
    <cellStyle name="Calcul 6 2 3 2" xfId="11810" xr:uid="{00000000-0005-0000-0000-00004B070000}"/>
    <cellStyle name="Calcul 6 2 4" xfId="7504" xr:uid="{00000000-0005-0000-0000-00004C070000}"/>
    <cellStyle name="Calcul 6 3" xfId="1652" xr:uid="{00000000-0005-0000-0000-00004D070000}"/>
    <cellStyle name="Calcul 6 3 2" xfId="3866" xr:uid="{00000000-0005-0000-0000-00004E070000}"/>
    <cellStyle name="Calcul 6 3 2 2" xfId="10105" xr:uid="{00000000-0005-0000-0000-00004F070000}"/>
    <cellStyle name="Calcul 6 3 3" xfId="5995" xr:uid="{00000000-0005-0000-0000-000050070000}"/>
    <cellStyle name="Calcul 6 3 3 2" xfId="12222" xr:uid="{00000000-0005-0000-0000-000051070000}"/>
    <cellStyle name="Calcul 6 3 4" xfId="7916" xr:uid="{00000000-0005-0000-0000-000052070000}"/>
    <cellStyle name="Calcul 6 4" xfId="1894" xr:uid="{00000000-0005-0000-0000-000053070000}"/>
    <cellStyle name="Calcul 6 4 2" xfId="4106" xr:uid="{00000000-0005-0000-0000-000054070000}"/>
    <cellStyle name="Calcul 6 4 2 2" xfId="10345" xr:uid="{00000000-0005-0000-0000-000055070000}"/>
    <cellStyle name="Calcul 6 4 3" xfId="6235" xr:uid="{00000000-0005-0000-0000-000056070000}"/>
    <cellStyle name="Calcul 6 4 3 2" xfId="12462" xr:uid="{00000000-0005-0000-0000-000057070000}"/>
    <cellStyle name="Calcul 6 4 4" xfId="8156" xr:uid="{00000000-0005-0000-0000-000058070000}"/>
    <cellStyle name="Calcul 6 5" xfId="2234" xr:uid="{00000000-0005-0000-0000-000059070000}"/>
    <cellStyle name="Calcul 6 5 2" xfId="4444" xr:uid="{00000000-0005-0000-0000-00005A070000}"/>
    <cellStyle name="Calcul 6 5 2 2" xfId="10683" xr:uid="{00000000-0005-0000-0000-00005B070000}"/>
    <cellStyle name="Calcul 6 5 3" xfId="6573" xr:uid="{00000000-0005-0000-0000-00005C070000}"/>
    <cellStyle name="Calcul 6 5 3 2" xfId="12800" xr:uid="{00000000-0005-0000-0000-00005D070000}"/>
    <cellStyle name="Calcul 6 5 4" xfId="8494" xr:uid="{00000000-0005-0000-0000-00005E070000}"/>
    <cellStyle name="Calcul 6 6" xfId="3232" xr:uid="{00000000-0005-0000-0000-00005F070000}"/>
    <cellStyle name="Calcul 6 6 2" xfId="5376" xr:uid="{00000000-0005-0000-0000-000060070000}"/>
    <cellStyle name="Calcul 6 6 2 2" xfId="11606" xr:uid="{00000000-0005-0000-0000-000061070000}"/>
    <cellStyle name="Calcul 6 6 3" xfId="9489" xr:uid="{00000000-0005-0000-0000-000062070000}"/>
    <cellStyle name="Calcul 6 7" xfId="2887" xr:uid="{00000000-0005-0000-0000-000063070000}"/>
    <cellStyle name="Calcul 6 7 2" xfId="9144" xr:uid="{00000000-0005-0000-0000-000064070000}"/>
    <cellStyle name="Calcul 6 8" xfId="5008" xr:uid="{00000000-0005-0000-0000-000065070000}"/>
    <cellStyle name="Calcul 6 8 2" xfId="11247" xr:uid="{00000000-0005-0000-0000-000066070000}"/>
    <cellStyle name="Calcul 6 9" xfId="7300" xr:uid="{00000000-0005-0000-0000-000067070000}"/>
    <cellStyle name="Calcul 7" xfId="778" xr:uid="{00000000-0005-0000-0000-000068070000}"/>
    <cellStyle name="Calcul 7 2" xfId="1171" xr:uid="{00000000-0005-0000-0000-000069070000}"/>
    <cellStyle name="Calcul 7 2 2" xfId="3437" xr:uid="{00000000-0005-0000-0000-00006A070000}"/>
    <cellStyle name="Calcul 7 2 2 2" xfId="9694" xr:uid="{00000000-0005-0000-0000-00006B070000}"/>
    <cellStyle name="Calcul 7 2 3" xfId="5584" xr:uid="{00000000-0005-0000-0000-00006C070000}"/>
    <cellStyle name="Calcul 7 2 3 2" xfId="11811" xr:uid="{00000000-0005-0000-0000-00006D070000}"/>
    <cellStyle name="Calcul 7 2 4" xfId="7505" xr:uid="{00000000-0005-0000-0000-00006E070000}"/>
    <cellStyle name="Calcul 7 3" xfId="1557" xr:uid="{00000000-0005-0000-0000-00006F070000}"/>
    <cellStyle name="Calcul 7 3 2" xfId="3771" xr:uid="{00000000-0005-0000-0000-000070070000}"/>
    <cellStyle name="Calcul 7 3 2 2" xfId="10010" xr:uid="{00000000-0005-0000-0000-000071070000}"/>
    <cellStyle name="Calcul 7 3 3" xfId="5900" xr:uid="{00000000-0005-0000-0000-000072070000}"/>
    <cellStyle name="Calcul 7 3 3 2" xfId="12127" xr:uid="{00000000-0005-0000-0000-000073070000}"/>
    <cellStyle name="Calcul 7 3 4" xfId="7821" xr:uid="{00000000-0005-0000-0000-000074070000}"/>
    <cellStyle name="Calcul 7 4" xfId="1895" xr:uid="{00000000-0005-0000-0000-000075070000}"/>
    <cellStyle name="Calcul 7 4 2" xfId="4107" xr:uid="{00000000-0005-0000-0000-000076070000}"/>
    <cellStyle name="Calcul 7 4 2 2" xfId="10346" xr:uid="{00000000-0005-0000-0000-000077070000}"/>
    <cellStyle name="Calcul 7 4 3" xfId="6236" xr:uid="{00000000-0005-0000-0000-000078070000}"/>
    <cellStyle name="Calcul 7 4 3 2" xfId="12463" xr:uid="{00000000-0005-0000-0000-000079070000}"/>
    <cellStyle name="Calcul 7 4 4" xfId="8157" xr:uid="{00000000-0005-0000-0000-00007A070000}"/>
    <cellStyle name="Calcul 7 5" xfId="2319" xr:uid="{00000000-0005-0000-0000-00007B070000}"/>
    <cellStyle name="Calcul 7 5 2" xfId="4529" xr:uid="{00000000-0005-0000-0000-00007C070000}"/>
    <cellStyle name="Calcul 7 5 2 2" xfId="10768" xr:uid="{00000000-0005-0000-0000-00007D070000}"/>
    <cellStyle name="Calcul 7 5 3" xfId="6658" xr:uid="{00000000-0005-0000-0000-00007E070000}"/>
    <cellStyle name="Calcul 7 5 3 2" xfId="12885" xr:uid="{00000000-0005-0000-0000-00007F070000}"/>
    <cellStyle name="Calcul 7 5 4" xfId="8579" xr:uid="{00000000-0005-0000-0000-000080070000}"/>
    <cellStyle name="Calcul 7 6" xfId="3137" xr:uid="{00000000-0005-0000-0000-000081070000}"/>
    <cellStyle name="Calcul 7 6 2" xfId="5281" xr:uid="{00000000-0005-0000-0000-000082070000}"/>
    <cellStyle name="Calcul 7 6 2 2" xfId="11511" xr:uid="{00000000-0005-0000-0000-000083070000}"/>
    <cellStyle name="Calcul 7 6 3" xfId="9394" xr:uid="{00000000-0005-0000-0000-000084070000}"/>
    <cellStyle name="Calcul 7 7" xfId="2792" xr:uid="{00000000-0005-0000-0000-000085070000}"/>
    <cellStyle name="Calcul 7 7 2" xfId="9049" xr:uid="{00000000-0005-0000-0000-000086070000}"/>
    <cellStyle name="Calcul 7 8" xfId="5009" xr:uid="{00000000-0005-0000-0000-000087070000}"/>
    <cellStyle name="Calcul 7 8 2" xfId="11248" xr:uid="{00000000-0005-0000-0000-000088070000}"/>
    <cellStyle name="Calcul 7 9" xfId="7205" xr:uid="{00000000-0005-0000-0000-000089070000}"/>
    <cellStyle name="Calcul 8" xfId="978" xr:uid="{00000000-0005-0000-0000-00008A070000}"/>
    <cellStyle name="Calcul 8 2" xfId="1172" xr:uid="{00000000-0005-0000-0000-00008B070000}"/>
    <cellStyle name="Calcul 8 2 2" xfId="3438" xr:uid="{00000000-0005-0000-0000-00008C070000}"/>
    <cellStyle name="Calcul 8 2 2 2" xfId="9695" xr:uid="{00000000-0005-0000-0000-00008D070000}"/>
    <cellStyle name="Calcul 8 2 3" xfId="5585" xr:uid="{00000000-0005-0000-0000-00008E070000}"/>
    <cellStyle name="Calcul 8 2 3 2" xfId="11812" xr:uid="{00000000-0005-0000-0000-00008F070000}"/>
    <cellStyle name="Calcul 8 2 4" xfId="7506" xr:uid="{00000000-0005-0000-0000-000090070000}"/>
    <cellStyle name="Calcul 8 3" xfId="1752" xr:uid="{00000000-0005-0000-0000-000091070000}"/>
    <cellStyle name="Calcul 8 3 2" xfId="3966" xr:uid="{00000000-0005-0000-0000-000092070000}"/>
    <cellStyle name="Calcul 8 3 2 2" xfId="10205" xr:uid="{00000000-0005-0000-0000-000093070000}"/>
    <cellStyle name="Calcul 8 3 3" xfId="6095" xr:uid="{00000000-0005-0000-0000-000094070000}"/>
    <cellStyle name="Calcul 8 3 3 2" xfId="12322" xr:uid="{00000000-0005-0000-0000-000095070000}"/>
    <cellStyle name="Calcul 8 3 4" xfId="8016" xr:uid="{00000000-0005-0000-0000-000096070000}"/>
    <cellStyle name="Calcul 8 4" xfId="1896" xr:uid="{00000000-0005-0000-0000-000097070000}"/>
    <cellStyle name="Calcul 8 4 2" xfId="4108" xr:uid="{00000000-0005-0000-0000-000098070000}"/>
    <cellStyle name="Calcul 8 4 2 2" xfId="10347" xr:uid="{00000000-0005-0000-0000-000099070000}"/>
    <cellStyle name="Calcul 8 4 3" xfId="6237" xr:uid="{00000000-0005-0000-0000-00009A070000}"/>
    <cellStyle name="Calcul 8 4 3 2" xfId="12464" xr:uid="{00000000-0005-0000-0000-00009B070000}"/>
    <cellStyle name="Calcul 8 4 4" xfId="8158" xr:uid="{00000000-0005-0000-0000-00009C070000}"/>
    <cellStyle name="Calcul 8 5" xfId="2161" xr:uid="{00000000-0005-0000-0000-00009D070000}"/>
    <cellStyle name="Calcul 8 5 2" xfId="4371" xr:uid="{00000000-0005-0000-0000-00009E070000}"/>
    <cellStyle name="Calcul 8 5 2 2" xfId="10610" xr:uid="{00000000-0005-0000-0000-00009F070000}"/>
    <cellStyle name="Calcul 8 5 3" xfId="6500" xr:uid="{00000000-0005-0000-0000-0000A0070000}"/>
    <cellStyle name="Calcul 8 5 3 2" xfId="12727" xr:uid="{00000000-0005-0000-0000-0000A1070000}"/>
    <cellStyle name="Calcul 8 5 4" xfId="8421" xr:uid="{00000000-0005-0000-0000-0000A2070000}"/>
    <cellStyle name="Calcul 8 6" xfId="3332" xr:uid="{00000000-0005-0000-0000-0000A3070000}"/>
    <cellStyle name="Calcul 8 6 2" xfId="5478" xr:uid="{00000000-0005-0000-0000-0000A4070000}"/>
    <cellStyle name="Calcul 8 6 2 2" xfId="11706" xr:uid="{00000000-0005-0000-0000-0000A5070000}"/>
    <cellStyle name="Calcul 8 6 3" xfId="9589" xr:uid="{00000000-0005-0000-0000-0000A6070000}"/>
    <cellStyle name="Calcul 8 7" xfId="2987" xr:uid="{00000000-0005-0000-0000-0000A7070000}"/>
    <cellStyle name="Calcul 8 7 2" xfId="9244" xr:uid="{00000000-0005-0000-0000-0000A8070000}"/>
    <cellStyle name="Calcul 8 8" xfId="5010" xr:uid="{00000000-0005-0000-0000-0000A9070000}"/>
    <cellStyle name="Calcul 8 8 2" xfId="11249" xr:uid="{00000000-0005-0000-0000-0000AA070000}"/>
    <cellStyle name="Calcul 8 9" xfId="7400" xr:uid="{00000000-0005-0000-0000-0000AB070000}"/>
    <cellStyle name="Calcul 9" xfId="985" xr:uid="{00000000-0005-0000-0000-0000AC070000}"/>
    <cellStyle name="Calcul 9 2" xfId="1173" xr:uid="{00000000-0005-0000-0000-0000AD070000}"/>
    <cellStyle name="Calcul 9 2 2" xfId="3439" xr:uid="{00000000-0005-0000-0000-0000AE070000}"/>
    <cellStyle name="Calcul 9 2 2 2" xfId="9696" xr:uid="{00000000-0005-0000-0000-0000AF070000}"/>
    <cellStyle name="Calcul 9 2 3" xfId="5586" xr:uid="{00000000-0005-0000-0000-0000B0070000}"/>
    <cellStyle name="Calcul 9 2 3 2" xfId="11813" xr:uid="{00000000-0005-0000-0000-0000B1070000}"/>
    <cellStyle name="Calcul 9 2 4" xfId="7507" xr:uid="{00000000-0005-0000-0000-0000B2070000}"/>
    <cellStyle name="Calcul 9 3" xfId="1759" xr:uid="{00000000-0005-0000-0000-0000B3070000}"/>
    <cellStyle name="Calcul 9 3 2" xfId="3973" xr:uid="{00000000-0005-0000-0000-0000B4070000}"/>
    <cellStyle name="Calcul 9 3 2 2" xfId="10212" xr:uid="{00000000-0005-0000-0000-0000B5070000}"/>
    <cellStyle name="Calcul 9 3 3" xfId="6102" xr:uid="{00000000-0005-0000-0000-0000B6070000}"/>
    <cellStyle name="Calcul 9 3 3 2" xfId="12329" xr:uid="{00000000-0005-0000-0000-0000B7070000}"/>
    <cellStyle name="Calcul 9 3 4" xfId="8023" xr:uid="{00000000-0005-0000-0000-0000B8070000}"/>
    <cellStyle name="Calcul 9 4" xfId="1897" xr:uid="{00000000-0005-0000-0000-0000B9070000}"/>
    <cellStyle name="Calcul 9 4 2" xfId="4109" xr:uid="{00000000-0005-0000-0000-0000BA070000}"/>
    <cellStyle name="Calcul 9 4 2 2" xfId="10348" xr:uid="{00000000-0005-0000-0000-0000BB070000}"/>
    <cellStyle name="Calcul 9 4 3" xfId="6238" xr:uid="{00000000-0005-0000-0000-0000BC070000}"/>
    <cellStyle name="Calcul 9 4 3 2" xfId="12465" xr:uid="{00000000-0005-0000-0000-0000BD070000}"/>
    <cellStyle name="Calcul 9 4 4" xfId="8159" xr:uid="{00000000-0005-0000-0000-0000BE070000}"/>
    <cellStyle name="Calcul 9 5" xfId="2154" xr:uid="{00000000-0005-0000-0000-0000BF070000}"/>
    <cellStyle name="Calcul 9 5 2" xfId="4364" xr:uid="{00000000-0005-0000-0000-0000C0070000}"/>
    <cellStyle name="Calcul 9 5 2 2" xfId="10603" xr:uid="{00000000-0005-0000-0000-0000C1070000}"/>
    <cellStyle name="Calcul 9 5 3" xfId="6493" xr:uid="{00000000-0005-0000-0000-0000C2070000}"/>
    <cellStyle name="Calcul 9 5 3 2" xfId="12720" xr:uid="{00000000-0005-0000-0000-0000C3070000}"/>
    <cellStyle name="Calcul 9 5 4" xfId="8414" xr:uid="{00000000-0005-0000-0000-0000C4070000}"/>
    <cellStyle name="Calcul 9 6" xfId="3339" xr:uid="{00000000-0005-0000-0000-0000C5070000}"/>
    <cellStyle name="Calcul 9 6 2" xfId="5485" xr:uid="{00000000-0005-0000-0000-0000C6070000}"/>
    <cellStyle name="Calcul 9 6 2 2" xfId="11713" xr:uid="{00000000-0005-0000-0000-0000C7070000}"/>
    <cellStyle name="Calcul 9 6 3" xfId="9596" xr:uid="{00000000-0005-0000-0000-0000C8070000}"/>
    <cellStyle name="Calcul 9 7" xfId="2994" xr:uid="{00000000-0005-0000-0000-0000C9070000}"/>
    <cellStyle name="Calcul 9 7 2" xfId="9251" xr:uid="{00000000-0005-0000-0000-0000CA070000}"/>
    <cellStyle name="Calcul 9 8" xfId="5011" xr:uid="{00000000-0005-0000-0000-0000CB070000}"/>
    <cellStyle name="Calcul 9 8 2" xfId="11250" xr:uid="{00000000-0005-0000-0000-0000CC070000}"/>
    <cellStyle name="Calcul 9 9" xfId="7407" xr:uid="{00000000-0005-0000-0000-0000CD070000}"/>
    <cellStyle name="Calculation 2" xfId="362" xr:uid="{00000000-0005-0000-0000-0000CE070000}"/>
    <cellStyle name="Calculation 2 10" xfId="1497" xr:uid="{00000000-0005-0000-0000-0000CF070000}"/>
    <cellStyle name="Calculation 2 10 2" xfId="3711" xr:uid="{00000000-0005-0000-0000-0000D0070000}"/>
    <cellStyle name="Calculation 2 10 2 2" xfId="9950" xr:uid="{00000000-0005-0000-0000-0000D1070000}"/>
    <cellStyle name="Calculation 2 10 3" xfId="5840" xr:uid="{00000000-0005-0000-0000-0000D2070000}"/>
    <cellStyle name="Calculation 2 10 3 2" xfId="12067" xr:uid="{00000000-0005-0000-0000-0000D3070000}"/>
    <cellStyle name="Calculation 2 10 4" xfId="7761" xr:uid="{00000000-0005-0000-0000-0000D4070000}"/>
    <cellStyle name="Calculation 2 11" xfId="1820" xr:uid="{00000000-0005-0000-0000-0000D5070000}"/>
    <cellStyle name="Calculation 2 11 2" xfId="4032" xr:uid="{00000000-0005-0000-0000-0000D6070000}"/>
    <cellStyle name="Calculation 2 11 2 2" xfId="10271" xr:uid="{00000000-0005-0000-0000-0000D7070000}"/>
    <cellStyle name="Calculation 2 11 3" xfId="6161" xr:uid="{00000000-0005-0000-0000-0000D8070000}"/>
    <cellStyle name="Calculation 2 11 3 2" xfId="12388" xr:uid="{00000000-0005-0000-0000-0000D9070000}"/>
    <cellStyle name="Calculation 2 11 4" xfId="8082" xr:uid="{00000000-0005-0000-0000-0000DA070000}"/>
    <cellStyle name="Calculation 2 12" xfId="2365" xr:uid="{00000000-0005-0000-0000-0000DB070000}"/>
    <cellStyle name="Calculation 2 12 2" xfId="4575" xr:uid="{00000000-0005-0000-0000-0000DC070000}"/>
    <cellStyle name="Calculation 2 12 2 2" xfId="10814" xr:uid="{00000000-0005-0000-0000-0000DD070000}"/>
    <cellStyle name="Calculation 2 12 3" xfId="6704" xr:uid="{00000000-0005-0000-0000-0000DE070000}"/>
    <cellStyle name="Calculation 2 12 3 2" xfId="12931" xr:uid="{00000000-0005-0000-0000-0000DF070000}"/>
    <cellStyle name="Calculation 2 12 4" xfId="8625" xr:uid="{00000000-0005-0000-0000-0000E0070000}"/>
    <cellStyle name="Calculation 2 13" xfId="2582" xr:uid="{00000000-0005-0000-0000-0000E1070000}"/>
    <cellStyle name="Calculation 2 13 2" xfId="4779" xr:uid="{00000000-0005-0000-0000-0000E2070000}"/>
    <cellStyle name="Calculation 2 13 2 2" xfId="11018" xr:uid="{00000000-0005-0000-0000-0000E3070000}"/>
    <cellStyle name="Calculation 2 13 3" xfId="6920" xr:uid="{00000000-0005-0000-0000-0000E4070000}"/>
    <cellStyle name="Calculation 2 13 3 2" xfId="13147" xr:uid="{00000000-0005-0000-0000-0000E5070000}"/>
    <cellStyle name="Calculation 2 13 4" xfId="8841" xr:uid="{00000000-0005-0000-0000-0000E6070000}"/>
    <cellStyle name="Calculation 2 14" xfId="2585" xr:uid="{00000000-0005-0000-0000-0000E7070000}"/>
    <cellStyle name="Calculation 2 14 2" xfId="4782" xr:uid="{00000000-0005-0000-0000-0000E8070000}"/>
    <cellStyle name="Calculation 2 14 2 2" xfId="11021" xr:uid="{00000000-0005-0000-0000-0000E9070000}"/>
    <cellStyle name="Calculation 2 14 3" xfId="6923" xr:uid="{00000000-0005-0000-0000-0000EA070000}"/>
    <cellStyle name="Calculation 2 14 3 2" xfId="13150" xr:uid="{00000000-0005-0000-0000-0000EB070000}"/>
    <cellStyle name="Calculation 2 14 4" xfId="8844" xr:uid="{00000000-0005-0000-0000-0000EC070000}"/>
    <cellStyle name="Calculation 2 15" xfId="2550" xr:uid="{00000000-0005-0000-0000-0000ED070000}"/>
    <cellStyle name="Calculation 2 15 2" xfId="4748" xr:uid="{00000000-0005-0000-0000-0000EE070000}"/>
    <cellStyle name="Calculation 2 15 2 2" xfId="10987" xr:uid="{00000000-0005-0000-0000-0000EF070000}"/>
    <cellStyle name="Calculation 2 15 3" xfId="6888" xr:uid="{00000000-0005-0000-0000-0000F0070000}"/>
    <cellStyle name="Calculation 2 15 3 2" xfId="13115" xr:uid="{00000000-0005-0000-0000-0000F1070000}"/>
    <cellStyle name="Calculation 2 15 4" xfId="8809" xr:uid="{00000000-0005-0000-0000-0000F2070000}"/>
    <cellStyle name="Calculation 2 16" xfId="2541" xr:uid="{00000000-0005-0000-0000-0000F3070000}"/>
    <cellStyle name="Calculation 2 16 2" xfId="4739" xr:uid="{00000000-0005-0000-0000-0000F4070000}"/>
    <cellStyle name="Calculation 2 16 2 2" xfId="10978" xr:uid="{00000000-0005-0000-0000-0000F5070000}"/>
    <cellStyle name="Calculation 2 16 3" xfId="6879" xr:uid="{00000000-0005-0000-0000-0000F6070000}"/>
    <cellStyle name="Calculation 2 16 3 2" xfId="13106" xr:uid="{00000000-0005-0000-0000-0000F7070000}"/>
    <cellStyle name="Calculation 2 16 4" xfId="8800" xr:uid="{00000000-0005-0000-0000-0000F8070000}"/>
    <cellStyle name="Calculation 2 17" xfId="2516" xr:uid="{00000000-0005-0000-0000-0000F9070000}"/>
    <cellStyle name="Calculation 2 17 2" xfId="4718" xr:uid="{00000000-0005-0000-0000-0000FA070000}"/>
    <cellStyle name="Calculation 2 17 2 2" xfId="10957" xr:uid="{00000000-0005-0000-0000-0000FB070000}"/>
    <cellStyle name="Calculation 2 17 3" xfId="6854" xr:uid="{00000000-0005-0000-0000-0000FC070000}"/>
    <cellStyle name="Calculation 2 17 3 2" xfId="13081" xr:uid="{00000000-0005-0000-0000-0000FD070000}"/>
    <cellStyle name="Calculation 2 17 4" xfId="8775" xr:uid="{00000000-0005-0000-0000-0000FE070000}"/>
    <cellStyle name="Calculation 2 18" xfId="2558" xr:uid="{00000000-0005-0000-0000-0000FF070000}"/>
    <cellStyle name="Calculation 2 18 2" xfId="4755" xr:uid="{00000000-0005-0000-0000-000000080000}"/>
    <cellStyle name="Calculation 2 18 2 2" xfId="10994" xr:uid="{00000000-0005-0000-0000-000001080000}"/>
    <cellStyle name="Calculation 2 18 3" xfId="6896" xr:uid="{00000000-0005-0000-0000-000002080000}"/>
    <cellStyle name="Calculation 2 18 3 2" xfId="13123" xr:uid="{00000000-0005-0000-0000-000003080000}"/>
    <cellStyle name="Calculation 2 18 4" xfId="8817" xr:uid="{00000000-0005-0000-0000-000004080000}"/>
    <cellStyle name="Calculation 2 19" xfId="2519" xr:uid="{00000000-0005-0000-0000-000005080000}"/>
    <cellStyle name="Calculation 2 19 2" xfId="4721" xr:uid="{00000000-0005-0000-0000-000006080000}"/>
    <cellStyle name="Calculation 2 19 2 2" xfId="10960" xr:uid="{00000000-0005-0000-0000-000007080000}"/>
    <cellStyle name="Calculation 2 19 3" xfId="6857" xr:uid="{00000000-0005-0000-0000-000008080000}"/>
    <cellStyle name="Calculation 2 19 3 2" xfId="13084" xr:uid="{00000000-0005-0000-0000-000009080000}"/>
    <cellStyle name="Calculation 2 19 4" xfId="8778" xr:uid="{00000000-0005-0000-0000-00000A080000}"/>
    <cellStyle name="Calculation 2 2" xfId="852" xr:uid="{00000000-0005-0000-0000-00000B080000}"/>
    <cellStyle name="Calculation 2 2 2" xfId="1174" xr:uid="{00000000-0005-0000-0000-00000C080000}"/>
    <cellStyle name="Calculation 2 2 2 2" xfId="3440" xr:uid="{00000000-0005-0000-0000-00000D080000}"/>
    <cellStyle name="Calculation 2 2 2 2 2" xfId="9697" xr:uid="{00000000-0005-0000-0000-00000E080000}"/>
    <cellStyle name="Calculation 2 2 2 3" xfId="5587" xr:uid="{00000000-0005-0000-0000-00000F080000}"/>
    <cellStyle name="Calculation 2 2 2 3 2" xfId="11814" xr:uid="{00000000-0005-0000-0000-000010080000}"/>
    <cellStyle name="Calculation 2 2 2 4" xfId="7508" xr:uid="{00000000-0005-0000-0000-000011080000}"/>
    <cellStyle name="Calculation 2 2 3" xfId="1631" xr:uid="{00000000-0005-0000-0000-000012080000}"/>
    <cellStyle name="Calculation 2 2 3 2" xfId="3845" xr:uid="{00000000-0005-0000-0000-000013080000}"/>
    <cellStyle name="Calculation 2 2 3 2 2" xfId="10084" xr:uid="{00000000-0005-0000-0000-000014080000}"/>
    <cellStyle name="Calculation 2 2 3 3" xfId="5974" xr:uid="{00000000-0005-0000-0000-000015080000}"/>
    <cellStyle name="Calculation 2 2 3 3 2" xfId="12201" xr:uid="{00000000-0005-0000-0000-000016080000}"/>
    <cellStyle name="Calculation 2 2 3 4" xfId="7895" xr:uid="{00000000-0005-0000-0000-000017080000}"/>
    <cellStyle name="Calculation 2 2 4" xfId="1898" xr:uid="{00000000-0005-0000-0000-000018080000}"/>
    <cellStyle name="Calculation 2 2 4 2" xfId="4110" xr:uid="{00000000-0005-0000-0000-000019080000}"/>
    <cellStyle name="Calculation 2 2 4 2 2" xfId="10349" xr:uid="{00000000-0005-0000-0000-00001A080000}"/>
    <cellStyle name="Calculation 2 2 4 3" xfId="6239" xr:uid="{00000000-0005-0000-0000-00001B080000}"/>
    <cellStyle name="Calculation 2 2 4 3 2" xfId="12466" xr:uid="{00000000-0005-0000-0000-00001C080000}"/>
    <cellStyle name="Calculation 2 2 4 4" xfId="8160" xr:uid="{00000000-0005-0000-0000-00001D080000}"/>
    <cellStyle name="Calculation 2 2 5" xfId="2248" xr:uid="{00000000-0005-0000-0000-00001E080000}"/>
    <cellStyle name="Calculation 2 2 5 2" xfId="4458" xr:uid="{00000000-0005-0000-0000-00001F080000}"/>
    <cellStyle name="Calculation 2 2 5 2 2" xfId="10697" xr:uid="{00000000-0005-0000-0000-000020080000}"/>
    <cellStyle name="Calculation 2 2 5 3" xfId="6587" xr:uid="{00000000-0005-0000-0000-000021080000}"/>
    <cellStyle name="Calculation 2 2 5 3 2" xfId="12814" xr:uid="{00000000-0005-0000-0000-000022080000}"/>
    <cellStyle name="Calculation 2 2 5 4" xfId="8508" xr:uid="{00000000-0005-0000-0000-000023080000}"/>
    <cellStyle name="Calculation 2 2 6" xfId="3211" xr:uid="{00000000-0005-0000-0000-000024080000}"/>
    <cellStyle name="Calculation 2 2 6 2" xfId="5355" xr:uid="{00000000-0005-0000-0000-000025080000}"/>
    <cellStyle name="Calculation 2 2 6 2 2" xfId="11585" xr:uid="{00000000-0005-0000-0000-000026080000}"/>
    <cellStyle name="Calculation 2 2 6 3" xfId="9468" xr:uid="{00000000-0005-0000-0000-000027080000}"/>
    <cellStyle name="Calculation 2 2 7" xfId="2866" xr:uid="{00000000-0005-0000-0000-000028080000}"/>
    <cellStyle name="Calculation 2 2 7 2" xfId="9123" xr:uid="{00000000-0005-0000-0000-000029080000}"/>
    <cellStyle name="Calculation 2 2 8" xfId="5012" xr:uid="{00000000-0005-0000-0000-00002A080000}"/>
    <cellStyle name="Calculation 2 2 8 2" xfId="11251" xr:uid="{00000000-0005-0000-0000-00002B080000}"/>
    <cellStyle name="Calculation 2 2 9" xfId="7279" xr:uid="{00000000-0005-0000-0000-00002C080000}"/>
    <cellStyle name="Calculation 2 20" xfId="2597" xr:uid="{00000000-0005-0000-0000-00002D080000}"/>
    <cellStyle name="Calculation 2 20 2" xfId="4794" xr:uid="{00000000-0005-0000-0000-00002E080000}"/>
    <cellStyle name="Calculation 2 20 2 2" xfId="11033" xr:uid="{00000000-0005-0000-0000-00002F080000}"/>
    <cellStyle name="Calculation 2 20 3" xfId="6935" xr:uid="{00000000-0005-0000-0000-000030080000}"/>
    <cellStyle name="Calculation 2 20 3 2" xfId="13162" xr:uid="{00000000-0005-0000-0000-000031080000}"/>
    <cellStyle name="Calculation 2 20 4" xfId="8856" xr:uid="{00000000-0005-0000-0000-000032080000}"/>
    <cellStyle name="Calculation 2 21" xfId="2505" xr:uid="{00000000-0005-0000-0000-000033080000}"/>
    <cellStyle name="Calculation 2 21 2" xfId="6843" xr:uid="{00000000-0005-0000-0000-000034080000}"/>
    <cellStyle name="Calculation 2 21 2 2" xfId="13070" xr:uid="{00000000-0005-0000-0000-000035080000}"/>
    <cellStyle name="Calculation 2 21 3" xfId="8764" xr:uid="{00000000-0005-0000-0000-000036080000}"/>
    <cellStyle name="Calculation 2 22" xfId="4934" xr:uid="{00000000-0005-0000-0000-000037080000}"/>
    <cellStyle name="Calculation 2 22 2" xfId="11173" xr:uid="{00000000-0005-0000-0000-000038080000}"/>
    <cellStyle name="Calculation 2 23" xfId="7140" xr:uid="{00000000-0005-0000-0000-000039080000}"/>
    <cellStyle name="Calculation 2 3" xfId="839" xr:uid="{00000000-0005-0000-0000-00003A080000}"/>
    <cellStyle name="Calculation 2 3 2" xfId="1175" xr:uid="{00000000-0005-0000-0000-00003B080000}"/>
    <cellStyle name="Calculation 2 3 2 2" xfId="3441" xr:uid="{00000000-0005-0000-0000-00003C080000}"/>
    <cellStyle name="Calculation 2 3 2 2 2" xfId="9698" xr:uid="{00000000-0005-0000-0000-00003D080000}"/>
    <cellStyle name="Calculation 2 3 2 3" xfId="5588" xr:uid="{00000000-0005-0000-0000-00003E080000}"/>
    <cellStyle name="Calculation 2 3 2 3 2" xfId="11815" xr:uid="{00000000-0005-0000-0000-00003F080000}"/>
    <cellStyle name="Calculation 2 3 2 4" xfId="7509" xr:uid="{00000000-0005-0000-0000-000040080000}"/>
    <cellStyle name="Calculation 2 3 3" xfId="1618" xr:uid="{00000000-0005-0000-0000-000041080000}"/>
    <cellStyle name="Calculation 2 3 3 2" xfId="3832" xr:uid="{00000000-0005-0000-0000-000042080000}"/>
    <cellStyle name="Calculation 2 3 3 2 2" xfId="10071" xr:uid="{00000000-0005-0000-0000-000043080000}"/>
    <cellStyle name="Calculation 2 3 3 3" xfId="5961" xr:uid="{00000000-0005-0000-0000-000044080000}"/>
    <cellStyle name="Calculation 2 3 3 3 2" xfId="12188" xr:uid="{00000000-0005-0000-0000-000045080000}"/>
    <cellStyle name="Calculation 2 3 3 4" xfId="7882" xr:uid="{00000000-0005-0000-0000-000046080000}"/>
    <cellStyle name="Calculation 2 3 4" xfId="1899" xr:uid="{00000000-0005-0000-0000-000047080000}"/>
    <cellStyle name="Calculation 2 3 4 2" xfId="4111" xr:uid="{00000000-0005-0000-0000-000048080000}"/>
    <cellStyle name="Calculation 2 3 4 2 2" xfId="10350" xr:uid="{00000000-0005-0000-0000-000049080000}"/>
    <cellStyle name="Calculation 2 3 4 3" xfId="6240" xr:uid="{00000000-0005-0000-0000-00004A080000}"/>
    <cellStyle name="Calculation 2 3 4 3 2" xfId="12467" xr:uid="{00000000-0005-0000-0000-00004B080000}"/>
    <cellStyle name="Calculation 2 3 4 4" xfId="8161" xr:uid="{00000000-0005-0000-0000-00004C080000}"/>
    <cellStyle name="Calculation 2 3 5" xfId="2147" xr:uid="{00000000-0005-0000-0000-00004D080000}"/>
    <cellStyle name="Calculation 2 3 5 2" xfId="4357" xr:uid="{00000000-0005-0000-0000-00004E080000}"/>
    <cellStyle name="Calculation 2 3 5 2 2" xfId="10596" xr:uid="{00000000-0005-0000-0000-00004F080000}"/>
    <cellStyle name="Calculation 2 3 5 3" xfId="6486" xr:uid="{00000000-0005-0000-0000-000050080000}"/>
    <cellStyle name="Calculation 2 3 5 3 2" xfId="12713" xr:uid="{00000000-0005-0000-0000-000051080000}"/>
    <cellStyle name="Calculation 2 3 5 4" xfId="8407" xr:uid="{00000000-0005-0000-0000-000052080000}"/>
    <cellStyle name="Calculation 2 3 6" xfId="3198" xr:uid="{00000000-0005-0000-0000-000053080000}"/>
    <cellStyle name="Calculation 2 3 6 2" xfId="5342" xr:uid="{00000000-0005-0000-0000-000054080000}"/>
    <cellStyle name="Calculation 2 3 6 2 2" xfId="11572" xr:uid="{00000000-0005-0000-0000-000055080000}"/>
    <cellStyle name="Calculation 2 3 6 3" xfId="9455" xr:uid="{00000000-0005-0000-0000-000056080000}"/>
    <cellStyle name="Calculation 2 3 7" xfId="2853" xr:uid="{00000000-0005-0000-0000-000057080000}"/>
    <cellStyle name="Calculation 2 3 7 2" xfId="9110" xr:uid="{00000000-0005-0000-0000-000058080000}"/>
    <cellStyle name="Calculation 2 3 8" xfId="5013" xr:uid="{00000000-0005-0000-0000-000059080000}"/>
    <cellStyle name="Calculation 2 3 8 2" xfId="11252" xr:uid="{00000000-0005-0000-0000-00005A080000}"/>
    <cellStyle name="Calculation 2 3 9" xfId="7266" xr:uid="{00000000-0005-0000-0000-00005B080000}"/>
    <cellStyle name="Calculation 2 4" xfId="868" xr:uid="{00000000-0005-0000-0000-00005C080000}"/>
    <cellStyle name="Calculation 2 4 2" xfId="1176" xr:uid="{00000000-0005-0000-0000-00005D080000}"/>
    <cellStyle name="Calculation 2 4 2 2" xfId="3442" xr:uid="{00000000-0005-0000-0000-00005E080000}"/>
    <cellStyle name="Calculation 2 4 2 2 2" xfId="9699" xr:uid="{00000000-0005-0000-0000-00005F080000}"/>
    <cellStyle name="Calculation 2 4 2 3" xfId="5589" xr:uid="{00000000-0005-0000-0000-000060080000}"/>
    <cellStyle name="Calculation 2 4 2 3 2" xfId="11816" xr:uid="{00000000-0005-0000-0000-000061080000}"/>
    <cellStyle name="Calculation 2 4 2 4" xfId="7510" xr:uid="{00000000-0005-0000-0000-000062080000}"/>
    <cellStyle name="Calculation 2 4 3" xfId="1647" xr:uid="{00000000-0005-0000-0000-000063080000}"/>
    <cellStyle name="Calculation 2 4 3 2" xfId="3861" xr:uid="{00000000-0005-0000-0000-000064080000}"/>
    <cellStyle name="Calculation 2 4 3 2 2" xfId="10100" xr:uid="{00000000-0005-0000-0000-000065080000}"/>
    <cellStyle name="Calculation 2 4 3 3" xfId="5990" xr:uid="{00000000-0005-0000-0000-000066080000}"/>
    <cellStyle name="Calculation 2 4 3 3 2" xfId="12217" xr:uid="{00000000-0005-0000-0000-000067080000}"/>
    <cellStyle name="Calculation 2 4 3 4" xfId="7911" xr:uid="{00000000-0005-0000-0000-000068080000}"/>
    <cellStyle name="Calculation 2 4 4" xfId="1900" xr:uid="{00000000-0005-0000-0000-000069080000}"/>
    <cellStyle name="Calculation 2 4 4 2" xfId="4112" xr:uid="{00000000-0005-0000-0000-00006A080000}"/>
    <cellStyle name="Calculation 2 4 4 2 2" xfId="10351" xr:uid="{00000000-0005-0000-0000-00006B080000}"/>
    <cellStyle name="Calculation 2 4 4 3" xfId="6241" xr:uid="{00000000-0005-0000-0000-00006C080000}"/>
    <cellStyle name="Calculation 2 4 4 3 2" xfId="12468" xr:uid="{00000000-0005-0000-0000-00006D080000}"/>
    <cellStyle name="Calculation 2 4 4 4" xfId="8162" xr:uid="{00000000-0005-0000-0000-00006E080000}"/>
    <cellStyle name="Calculation 2 4 5" xfId="2386" xr:uid="{00000000-0005-0000-0000-00006F080000}"/>
    <cellStyle name="Calculation 2 4 5 2" xfId="4596" xr:uid="{00000000-0005-0000-0000-000070080000}"/>
    <cellStyle name="Calculation 2 4 5 2 2" xfId="10835" xr:uid="{00000000-0005-0000-0000-000071080000}"/>
    <cellStyle name="Calculation 2 4 5 3" xfId="6725" xr:uid="{00000000-0005-0000-0000-000072080000}"/>
    <cellStyle name="Calculation 2 4 5 3 2" xfId="12952" xr:uid="{00000000-0005-0000-0000-000073080000}"/>
    <cellStyle name="Calculation 2 4 5 4" xfId="8646" xr:uid="{00000000-0005-0000-0000-000074080000}"/>
    <cellStyle name="Calculation 2 4 6" xfId="3227" xr:uid="{00000000-0005-0000-0000-000075080000}"/>
    <cellStyle name="Calculation 2 4 6 2" xfId="5371" xr:uid="{00000000-0005-0000-0000-000076080000}"/>
    <cellStyle name="Calculation 2 4 6 2 2" xfId="11601" xr:uid="{00000000-0005-0000-0000-000077080000}"/>
    <cellStyle name="Calculation 2 4 6 3" xfId="9484" xr:uid="{00000000-0005-0000-0000-000078080000}"/>
    <cellStyle name="Calculation 2 4 7" xfId="2882" xr:uid="{00000000-0005-0000-0000-000079080000}"/>
    <cellStyle name="Calculation 2 4 7 2" xfId="9139" xr:uid="{00000000-0005-0000-0000-00007A080000}"/>
    <cellStyle name="Calculation 2 4 8" xfId="5014" xr:uid="{00000000-0005-0000-0000-00007B080000}"/>
    <cellStyle name="Calculation 2 4 8 2" xfId="11253" xr:uid="{00000000-0005-0000-0000-00007C080000}"/>
    <cellStyle name="Calculation 2 4 9" xfId="7295" xr:uid="{00000000-0005-0000-0000-00007D080000}"/>
    <cellStyle name="Calculation 2 5" xfId="860" xr:uid="{00000000-0005-0000-0000-00007E080000}"/>
    <cellStyle name="Calculation 2 5 2" xfId="1177" xr:uid="{00000000-0005-0000-0000-00007F080000}"/>
    <cellStyle name="Calculation 2 5 2 2" xfId="3443" xr:uid="{00000000-0005-0000-0000-000080080000}"/>
    <cellStyle name="Calculation 2 5 2 2 2" xfId="9700" xr:uid="{00000000-0005-0000-0000-000081080000}"/>
    <cellStyle name="Calculation 2 5 2 3" xfId="5590" xr:uid="{00000000-0005-0000-0000-000082080000}"/>
    <cellStyle name="Calculation 2 5 2 3 2" xfId="11817" xr:uid="{00000000-0005-0000-0000-000083080000}"/>
    <cellStyle name="Calculation 2 5 2 4" xfId="7511" xr:uid="{00000000-0005-0000-0000-000084080000}"/>
    <cellStyle name="Calculation 2 5 3" xfId="1639" xr:uid="{00000000-0005-0000-0000-000085080000}"/>
    <cellStyle name="Calculation 2 5 3 2" xfId="3853" xr:uid="{00000000-0005-0000-0000-000086080000}"/>
    <cellStyle name="Calculation 2 5 3 2 2" xfId="10092" xr:uid="{00000000-0005-0000-0000-000087080000}"/>
    <cellStyle name="Calculation 2 5 3 3" xfId="5982" xr:uid="{00000000-0005-0000-0000-000088080000}"/>
    <cellStyle name="Calculation 2 5 3 3 2" xfId="12209" xr:uid="{00000000-0005-0000-0000-000089080000}"/>
    <cellStyle name="Calculation 2 5 3 4" xfId="7903" xr:uid="{00000000-0005-0000-0000-00008A080000}"/>
    <cellStyle name="Calculation 2 5 4" xfId="1901" xr:uid="{00000000-0005-0000-0000-00008B080000}"/>
    <cellStyle name="Calculation 2 5 4 2" xfId="4113" xr:uid="{00000000-0005-0000-0000-00008C080000}"/>
    <cellStyle name="Calculation 2 5 4 2 2" xfId="10352" xr:uid="{00000000-0005-0000-0000-00008D080000}"/>
    <cellStyle name="Calculation 2 5 4 3" xfId="6242" xr:uid="{00000000-0005-0000-0000-00008E080000}"/>
    <cellStyle name="Calculation 2 5 4 3 2" xfId="12469" xr:uid="{00000000-0005-0000-0000-00008F080000}"/>
    <cellStyle name="Calculation 2 5 4 4" xfId="8163" xr:uid="{00000000-0005-0000-0000-000090080000}"/>
    <cellStyle name="Calculation 2 5 5" xfId="2240" xr:uid="{00000000-0005-0000-0000-000091080000}"/>
    <cellStyle name="Calculation 2 5 5 2" xfId="4450" xr:uid="{00000000-0005-0000-0000-000092080000}"/>
    <cellStyle name="Calculation 2 5 5 2 2" xfId="10689" xr:uid="{00000000-0005-0000-0000-000093080000}"/>
    <cellStyle name="Calculation 2 5 5 3" xfId="6579" xr:uid="{00000000-0005-0000-0000-000094080000}"/>
    <cellStyle name="Calculation 2 5 5 3 2" xfId="12806" xr:uid="{00000000-0005-0000-0000-000095080000}"/>
    <cellStyle name="Calculation 2 5 5 4" xfId="8500" xr:uid="{00000000-0005-0000-0000-000096080000}"/>
    <cellStyle name="Calculation 2 5 6" xfId="3219" xr:uid="{00000000-0005-0000-0000-000097080000}"/>
    <cellStyle name="Calculation 2 5 6 2" xfId="5363" xr:uid="{00000000-0005-0000-0000-000098080000}"/>
    <cellStyle name="Calculation 2 5 6 2 2" xfId="11593" xr:uid="{00000000-0005-0000-0000-000099080000}"/>
    <cellStyle name="Calculation 2 5 6 3" xfId="9476" xr:uid="{00000000-0005-0000-0000-00009A080000}"/>
    <cellStyle name="Calculation 2 5 7" xfId="2874" xr:uid="{00000000-0005-0000-0000-00009B080000}"/>
    <cellStyle name="Calculation 2 5 7 2" xfId="9131" xr:uid="{00000000-0005-0000-0000-00009C080000}"/>
    <cellStyle name="Calculation 2 5 8" xfId="5015" xr:uid="{00000000-0005-0000-0000-00009D080000}"/>
    <cellStyle name="Calculation 2 5 8 2" xfId="11254" xr:uid="{00000000-0005-0000-0000-00009E080000}"/>
    <cellStyle name="Calculation 2 5 9" xfId="7287" xr:uid="{00000000-0005-0000-0000-00009F080000}"/>
    <cellStyle name="Calculation 2 6" xfId="875" xr:uid="{00000000-0005-0000-0000-0000A0080000}"/>
    <cellStyle name="Calculation 2 6 2" xfId="1178" xr:uid="{00000000-0005-0000-0000-0000A1080000}"/>
    <cellStyle name="Calculation 2 6 2 2" xfId="3444" xr:uid="{00000000-0005-0000-0000-0000A2080000}"/>
    <cellStyle name="Calculation 2 6 2 2 2" xfId="9701" xr:uid="{00000000-0005-0000-0000-0000A3080000}"/>
    <cellStyle name="Calculation 2 6 2 3" xfId="5591" xr:uid="{00000000-0005-0000-0000-0000A4080000}"/>
    <cellStyle name="Calculation 2 6 2 3 2" xfId="11818" xr:uid="{00000000-0005-0000-0000-0000A5080000}"/>
    <cellStyle name="Calculation 2 6 2 4" xfId="7512" xr:uid="{00000000-0005-0000-0000-0000A6080000}"/>
    <cellStyle name="Calculation 2 6 3" xfId="1654" xr:uid="{00000000-0005-0000-0000-0000A7080000}"/>
    <cellStyle name="Calculation 2 6 3 2" xfId="3868" xr:uid="{00000000-0005-0000-0000-0000A8080000}"/>
    <cellStyle name="Calculation 2 6 3 2 2" xfId="10107" xr:uid="{00000000-0005-0000-0000-0000A9080000}"/>
    <cellStyle name="Calculation 2 6 3 3" xfId="5997" xr:uid="{00000000-0005-0000-0000-0000AA080000}"/>
    <cellStyle name="Calculation 2 6 3 3 2" xfId="12224" xr:uid="{00000000-0005-0000-0000-0000AB080000}"/>
    <cellStyle name="Calculation 2 6 3 4" xfId="7918" xr:uid="{00000000-0005-0000-0000-0000AC080000}"/>
    <cellStyle name="Calculation 2 6 4" xfId="1902" xr:uid="{00000000-0005-0000-0000-0000AD080000}"/>
    <cellStyle name="Calculation 2 6 4 2" xfId="4114" xr:uid="{00000000-0005-0000-0000-0000AE080000}"/>
    <cellStyle name="Calculation 2 6 4 2 2" xfId="10353" xr:uid="{00000000-0005-0000-0000-0000AF080000}"/>
    <cellStyle name="Calculation 2 6 4 3" xfId="6243" xr:uid="{00000000-0005-0000-0000-0000B0080000}"/>
    <cellStyle name="Calculation 2 6 4 3 2" xfId="12470" xr:uid="{00000000-0005-0000-0000-0000B1080000}"/>
    <cellStyle name="Calculation 2 6 4 4" xfId="8164" xr:uid="{00000000-0005-0000-0000-0000B2080000}"/>
    <cellStyle name="Calculation 2 6 5" xfId="2145" xr:uid="{00000000-0005-0000-0000-0000B3080000}"/>
    <cellStyle name="Calculation 2 6 5 2" xfId="4355" xr:uid="{00000000-0005-0000-0000-0000B4080000}"/>
    <cellStyle name="Calculation 2 6 5 2 2" xfId="10594" xr:uid="{00000000-0005-0000-0000-0000B5080000}"/>
    <cellStyle name="Calculation 2 6 5 3" xfId="6484" xr:uid="{00000000-0005-0000-0000-0000B6080000}"/>
    <cellStyle name="Calculation 2 6 5 3 2" xfId="12711" xr:uid="{00000000-0005-0000-0000-0000B7080000}"/>
    <cellStyle name="Calculation 2 6 5 4" xfId="8405" xr:uid="{00000000-0005-0000-0000-0000B8080000}"/>
    <cellStyle name="Calculation 2 6 6" xfId="3234" xr:uid="{00000000-0005-0000-0000-0000B9080000}"/>
    <cellStyle name="Calculation 2 6 6 2" xfId="5378" xr:uid="{00000000-0005-0000-0000-0000BA080000}"/>
    <cellStyle name="Calculation 2 6 6 2 2" xfId="11608" xr:uid="{00000000-0005-0000-0000-0000BB080000}"/>
    <cellStyle name="Calculation 2 6 6 3" xfId="9491" xr:uid="{00000000-0005-0000-0000-0000BC080000}"/>
    <cellStyle name="Calculation 2 6 7" xfId="2889" xr:uid="{00000000-0005-0000-0000-0000BD080000}"/>
    <cellStyle name="Calculation 2 6 7 2" xfId="9146" xr:uid="{00000000-0005-0000-0000-0000BE080000}"/>
    <cellStyle name="Calculation 2 6 8" xfId="5016" xr:uid="{00000000-0005-0000-0000-0000BF080000}"/>
    <cellStyle name="Calculation 2 6 8 2" xfId="11255" xr:uid="{00000000-0005-0000-0000-0000C0080000}"/>
    <cellStyle name="Calculation 2 6 9" xfId="7302" xr:uid="{00000000-0005-0000-0000-0000C1080000}"/>
    <cellStyle name="Calculation 2 7" xfId="836" xr:uid="{00000000-0005-0000-0000-0000C2080000}"/>
    <cellStyle name="Calculation 2 7 2" xfId="1179" xr:uid="{00000000-0005-0000-0000-0000C3080000}"/>
    <cellStyle name="Calculation 2 7 2 2" xfId="3445" xr:uid="{00000000-0005-0000-0000-0000C4080000}"/>
    <cellStyle name="Calculation 2 7 2 2 2" xfId="9702" xr:uid="{00000000-0005-0000-0000-0000C5080000}"/>
    <cellStyle name="Calculation 2 7 2 3" xfId="5592" xr:uid="{00000000-0005-0000-0000-0000C6080000}"/>
    <cellStyle name="Calculation 2 7 2 3 2" xfId="11819" xr:uid="{00000000-0005-0000-0000-0000C7080000}"/>
    <cellStyle name="Calculation 2 7 2 4" xfId="7513" xr:uid="{00000000-0005-0000-0000-0000C8080000}"/>
    <cellStyle name="Calculation 2 7 3" xfId="1615" xr:uid="{00000000-0005-0000-0000-0000C9080000}"/>
    <cellStyle name="Calculation 2 7 3 2" xfId="3829" xr:uid="{00000000-0005-0000-0000-0000CA080000}"/>
    <cellStyle name="Calculation 2 7 3 2 2" xfId="10068" xr:uid="{00000000-0005-0000-0000-0000CB080000}"/>
    <cellStyle name="Calculation 2 7 3 3" xfId="5958" xr:uid="{00000000-0005-0000-0000-0000CC080000}"/>
    <cellStyle name="Calculation 2 7 3 3 2" xfId="12185" xr:uid="{00000000-0005-0000-0000-0000CD080000}"/>
    <cellStyle name="Calculation 2 7 3 4" xfId="7879" xr:uid="{00000000-0005-0000-0000-0000CE080000}"/>
    <cellStyle name="Calculation 2 7 4" xfId="1903" xr:uid="{00000000-0005-0000-0000-0000CF080000}"/>
    <cellStyle name="Calculation 2 7 4 2" xfId="4115" xr:uid="{00000000-0005-0000-0000-0000D0080000}"/>
    <cellStyle name="Calculation 2 7 4 2 2" xfId="10354" xr:uid="{00000000-0005-0000-0000-0000D1080000}"/>
    <cellStyle name="Calculation 2 7 4 3" xfId="6244" xr:uid="{00000000-0005-0000-0000-0000D2080000}"/>
    <cellStyle name="Calculation 2 7 4 3 2" xfId="12471" xr:uid="{00000000-0005-0000-0000-0000D3080000}"/>
    <cellStyle name="Calculation 2 7 4 4" xfId="8165" xr:uid="{00000000-0005-0000-0000-0000D4080000}"/>
    <cellStyle name="Calculation 2 7 5" xfId="2263" xr:uid="{00000000-0005-0000-0000-0000D5080000}"/>
    <cellStyle name="Calculation 2 7 5 2" xfId="4473" xr:uid="{00000000-0005-0000-0000-0000D6080000}"/>
    <cellStyle name="Calculation 2 7 5 2 2" xfId="10712" xr:uid="{00000000-0005-0000-0000-0000D7080000}"/>
    <cellStyle name="Calculation 2 7 5 3" xfId="6602" xr:uid="{00000000-0005-0000-0000-0000D8080000}"/>
    <cellStyle name="Calculation 2 7 5 3 2" xfId="12829" xr:uid="{00000000-0005-0000-0000-0000D9080000}"/>
    <cellStyle name="Calculation 2 7 5 4" xfId="8523" xr:uid="{00000000-0005-0000-0000-0000DA080000}"/>
    <cellStyle name="Calculation 2 7 6" xfId="3195" xr:uid="{00000000-0005-0000-0000-0000DB080000}"/>
    <cellStyle name="Calculation 2 7 6 2" xfId="5339" xr:uid="{00000000-0005-0000-0000-0000DC080000}"/>
    <cellStyle name="Calculation 2 7 6 2 2" xfId="11569" xr:uid="{00000000-0005-0000-0000-0000DD080000}"/>
    <cellStyle name="Calculation 2 7 6 3" xfId="9452" xr:uid="{00000000-0005-0000-0000-0000DE080000}"/>
    <cellStyle name="Calculation 2 7 7" xfId="2850" xr:uid="{00000000-0005-0000-0000-0000DF080000}"/>
    <cellStyle name="Calculation 2 7 7 2" xfId="9107" xr:uid="{00000000-0005-0000-0000-0000E0080000}"/>
    <cellStyle name="Calculation 2 7 8" xfId="5017" xr:uid="{00000000-0005-0000-0000-0000E1080000}"/>
    <cellStyle name="Calculation 2 7 8 2" xfId="11256" xr:uid="{00000000-0005-0000-0000-0000E2080000}"/>
    <cellStyle name="Calculation 2 7 9" xfId="7263" xr:uid="{00000000-0005-0000-0000-0000E3080000}"/>
    <cellStyle name="Calculation 2 8" xfId="886" xr:uid="{00000000-0005-0000-0000-0000E4080000}"/>
    <cellStyle name="Calculation 2 8 2" xfId="1180" xr:uid="{00000000-0005-0000-0000-0000E5080000}"/>
    <cellStyle name="Calculation 2 8 2 2" xfId="3446" xr:uid="{00000000-0005-0000-0000-0000E6080000}"/>
    <cellStyle name="Calculation 2 8 2 2 2" xfId="9703" xr:uid="{00000000-0005-0000-0000-0000E7080000}"/>
    <cellStyle name="Calculation 2 8 2 3" xfId="5593" xr:uid="{00000000-0005-0000-0000-0000E8080000}"/>
    <cellStyle name="Calculation 2 8 2 3 2" xfId="11820" xr:uid="{00000000-0005-0000-0000-0000E9080000}"/>
    <cellStyle name="Calculation 2 8 2 4" xfId="7514" xr:uid="{00000000-0005-0000-0000-0000EA080000}"/>
    <cellStyle name="Calculation 2 8 3" xfId="1665" xr:uid="{00000000-0005-0000-0000-0000EB080000}"/>
    <cellStyle name="Calculation 2 8 3 2" xfId="3879" xr:uid="{00000000-0005-0000-0000-0000EC080000}"/>
    <cellStyle name="Calculation 2 8 3 2 2" xfId="10118" xr:uid="{00000000-0005-0000-0000-0000ED080000}"/>
    <cellStyle name="Calculation 2 8 3 3" xfId="6008" xr:uid="{00000000-0005-0000-0000-0000EE080000}"/>
    <cellStyle name="Calculation 2 8 3 3 2" xfId="12235" xr:uid="{00000000-0005-0000-0000-0000EF080000}"/>
    <cellStyle name="Calculation 2 8 3 4" xfId="7929" xr:uid="{00000000-0005-0000-0000-0000F0080000}"/>
    <cellStyle name="Calculation 2 8 4" xfId="1904" xr:uid="{00000000-0005-0000-0000-0000F1080000}"/>
    <cellStyle name="Calculation 2 8 4 2" xfId="4116" xr:uid="{00000000-0005-0000-0000-0000F2080000}"/>
    <cellStyle name="Calculation 2 8 4 2 2" xfId="10355" xr:uid="{00000000-0005-0000-0000-0000F3080000}"/>
    <cellStyle name="Calculation 2 8 4 3" xfId="6245" xr:uid="{00000000-0005-0000-0000-0000F4080000}"/>
    <cellStyle name="Calculation 2 8 4 3 2" xfId="12472" xr:uid="{00000000-0005-0000-0000-0000F5080000}"/>
    <cellStyle name="Calculation 2 8 4 4" xfId="8166" xr:uid="{00000000-0005-0000-0000-0000F6080000}"/>
    <cellStyle name="Calculation 2 8 5" xfId="2225" xr:uid="{00000000-0005-0000-0000-0000F7080000}"/>
    <cellStyle name="Calculation 2 8 5 2" xfId="4435" xr:uid="{00000000-0005-0000-0000-0000F8080000}"/>
    <cellStyle name="Calculation 2 8 5 2 2" xfId="10674" xr:uid="{00000000-0005-0000-0000-0000F9080000}"/>
    <cellStyle name="Calculation 2 8 5 3" xfId="6564" xr:uid="{00000000-0005-0000-0000-0000FA080000}"/>
    <cellStyle name="Calculation 2 8 5 3 2" xfId="12791" xr:uid="{00000000-0005-0000-0000-0000FB080000}"/>
    <cellStyle name="Calculation 2 8 5 4" xfId="8485" xr:uid="{00000000-0005-0000-0000-0000FC080000}"/>
    <cellStyle name="Calculation 2 8 6" xfId="3245" xr:uid="{00000000-0005-0000-0000-0000FD080000}"/>
    <cellStyle name="Calculation 2 8 6 2" xfId="5389" xr:uid="{00000000-0005-0000-0000-0000FE080000}"/>
    <cellStyle name="Calculation 2 8 6 2 2" xfId="11619" xr:uid="{00000000-0005-0000-0000-0000FF080000}"/>
    <cellStyle name="Calculation 2 8 6 3" xfId="9502" xr:uid="{00000000-0005-0000-0000-000000090000}"/>
    <cellStyle name="Calculation 2 8 7" xfId="2900" xr:uid="{00000000-0005-0000-0000-000001090000}"/>
    <cellStyle name="Calculation 2 8 7 2" xfId="9157" xr:uid="{00000000-0005-0000-0000-000002090000}"/>
    <cellStyle name="Calculation 2 8 8" xfId="5018" xr:uid="{00000000-0005-0000-0000-000003090000}"/>
    <cellStyle name="Calculation 2 8 8 2" xfId="11257" xr:uid="{00000000-0005-0000-0000-000004090000}"/>
    <cellStyle name="Calculation 2 8 9" xfId="7313" xr:uid="{00000000-0005-0000-0000-000005090000}"/>
    <cellStyle name="Calculation 2 9" xfId="1027" xr:uid="{00000000-0005-0000-0000-000006090000}"/>
    <cellStyle name="Calculation 2 9 2" xfId="3362" xr:uid="{00000000-0005-0000-0000-000007090000}"/>
    <cellStyle name="Calculation 2 9 2 2" xfId="9619" xr:uid="{00000000-0005-0000-0000-000008090000}"/>
    <cellStyle name="Calculation 2 9 3" xfId="5509" xr:uid="{00000000-0005-0000-0000-000009090000}"/>
    <cellStyle name="Calculation 2 9 3 2" xfId="11736" xr:uid="{00000000-0005-0000-0000-00000A090000}"/>
    <cellStyle name="Calculation 2 9 4" xfId="7430" xr:uid="{00000000-0005-0000-0000-00000B090000}"/>
    <cellStyle name="Calculation 3" xfId="363" xr:uid="{00000000-0005-0000-0000-00000C090000}"/>
    <cellStyle name="Calculation 3 10" xfId="1498" xr:uid="{00000000-0005-0000-0000-00000D090000}"/>
    <cellStyle name="Calculation 3 10 2" xfId="3712" xr:uid="{00000000-0005-0000-0000-00000E090000}"/>
    <cellStyle name="Calculation 3 10 2 2" xfId="9951" xr:uid="{00000000-0005-0000-0000-00000F090000}"/>
    <cellStyle name="Calculation 3 10 3" xfId="5841" xr:uid="{00000000-0005-0000-0000-000010090000}"/>
    <cellStyle name="Calculation 3 10 3 2" xfId="12068" xr:uid="{00000000-0005-0000-0000-000011090000}"/>
    <cellStyle name="Calculation 3 10 4" xfId="7762" xr:uid="{00000000-0005-0000-0000-000012090000}"/>
    <cellStyle name="Calculation 3 11" xfId="1821" xr:uid="{00000000-0005-0000-0000-000013090000}"/>
    <cellStyle name="Calculation 3 11 2" xfId="4033" xr:uid="{00000000-0005-0000-0000-000014090000}"/>
    <cellStyle name="Calculation 3 11 2 2" xfId="10272" xr:uid="{00000000-0005-0000-0000-000015090000}"/>
    <cellStyle name="Calculation 3 11 3" xfId="6162" xr:uid="{00000000-0005-0000-0000-000016090000}"/>
    <cellStyle name="Calculation 3 11 3 2" xfId="12389" xr:uid="{00000000-0005-0000-0000-000017090000}"/>
    <cellStyle name="Calculation 3 11 4" xfId="8083" xr:uid="{00000000-0005-0000-0000-000018090000}"/>
    <cellStyle name="Calculation 3 12" xfId="2364" xr:uid="{00000000-0005-0000-0000-000019090000}"/>
    <cellStyle name="Calculation 3 12 2" xfId="4574" xr:uid="{00000000-0005-0000-0000-00001A090000}"/>
    <cellStyle name="Calculation 3 12 2 2" xfId="10813" xr:uid="{00000000-0005-0000-0000-00001B090000}"/>
    <cellStyle name="Calculation 3 12 3" xfId="6703" xr:uid="{00000000-0005-0000-0000-00001C090000}"/>
    <cellStyle name="Calculation 3 12 3 2" xfId="12930" xr:uid="{00000000-0005-0000-0000-00001D090000}"/>
    <cellStyle name="Calculation 3 12 4" xfId="8624" xr:uid="{00000000-0005-0000-0000-00001E090000}"/>
    <cellStyle name="Calculation 3 13" xfId="2583" xr:uid="{00000000-0005-0000-0000-00001F090000}"/>
    <cellStyle name="Calculation 3 13 2" xfId="4780" xr:uid="{00000000-0005-0000-0000-000020090000}"/>
    <cellStyle name="Calculation 3 13 2 2" xfId="11019" xr:uid="{00000000-0005-0000-0000-000021090000}"/>
    <cellStyle name="Calculation 3 13 3" xfId="6921" xr:uid="{00000000-0005-0000-0000-000022090000}"/>
    <cellStyle name="Calculation 3 13 3 2" xfId="13148" xr:uid="{00000000-0005-0000-0000-000023090000}"/>
    <cellStyle name="Calculation 3 13 4" xfId="8842" xr:uid="{00000000-0005-0000-0000-000024090000}"/>
    <cellStyle name="Calculation 3 14" xfId="2584" xr:uid="{00000000-0005-0000-0000-000025090000}"/>
    <cellStyle name="Calculation 3 14 2" xfId="4781" xr:uid="{00000000-0005-0000-0000-000026090000}"/>
    <cellStyle name="Calculation 3 14 2 2" xfId="11020" xr:uid="{00000000-0005-0000-0000-000027090000}"/>
    <cellStyle name="Calculation 3 14 3" xfId="6922" xr:uid="{00000000-0005-0000-0000-000028090000}"/>
    <cellStyle name="Calculation 3 14 3 2" xfId="13149" xr:uid="{00000000-0005-0000-0000-000029090000}"/>
    <cellStyle name="Calculation 3 14 4" xfId="8843" xr:uid="{00000000-0005-0000-0000-00002A090000}"/>
    <cellStyle name="Calculation 3 15" xfId="2551" xr:uid="{00000000-0005-0000-0000-00002B090000}"/>
    <cellStyle name="Calculation 3 15 2" xfId="4749" xr:uid="{00000000-0005-0000-0000-00002C090000}"/>
    <cellStyle name="Calculation 3 15 2 2" xfId="10988" xr:uid="{00000000-0005-0000-0000-00002D090000}"/>
    <cellStyle name="Calculation 3 15 3" xfId="6889" xr:uid="{00000000-0005-0000-0000-00002E090000}"/>
    <cellStyle name="Calculation 3 15 3 2" xfId="13116" xr:uid="{00000000-0005-0000-0000-00002F090000}"/>
    <cellStyle name="Calculation 3 15 4" xfId="8810" xr:uid="{00000000-0005-0000-0000-000030090000}"/>
    <cellStyle name="Calculation 3 16" xfId="2540" xr:uid="{00000000-0005-0000-0000-000031090000}"/>
    <cellStyle name="Calculation 3 16 2" xfId="4738" xr:uid="{00000000-0005-0000-0000-000032090000}"/>
    <cellStyle name="Calculation 3 16 2 2" xfId="10977" xr:uid="{00000000-0005-0000-0000-000033090000}"/>
    <cellStyle name="Calculation 3 16 3" xfId="6878" xr:uid="{00000000-0005-0000-0000-000034090000}"/>
    <cellStyle name="Calculation 3 16 3 2" xfId="13105" xr:uid="{00000000-0005-0000-0000-000035090000}"/>
    <cellStyle name="Calculation 3 16 4" xfId="8799" xr:uid="{00000000-0005-0000-0000-000036090000}"/>
    <cellStyle name="Calculation 3 17" xfId="2517" xr:uid="{00000000-0005-0000-0000-000037090000}"/>
    <cellStyle name="Calculation 3 17 2" xfId="4719" xr:uid="{00000000-0005-0000-0000-000038090000}"/>
    <cellStyle name="Calculation 3 17 2 2" xfId="10958" xr:uid="{00000000-0005-0000-0000-000039090000}"/>
    <cellStyle name="Calculation 3 17 3" xfId="6855" xr:uid="{00000000-0005-0000-0000-00003A090000}"/>
    <cellStyle name="Calculation 3 17 3 2" xfId="13082" xr:uid="{00000000-0005-0000-0000-00003B090000}"/>
    <cellStyle name="Calculation 3 17 4" xfId="8776" xr:uid="{00000000-0005-0000-0000-00003C090000}"/>
    <cellStyle name="Calculation 3 18" xfId="2557" xr:uid="{00000000-0005-0000-0000-00003D090000}"/>
    <cellStyle name="Calculation 3 18 2" xfId="4754" xr:uid="{00000000-0005-0000-0000-00003E090000}"/>
    <cellStyle name="Calculation 3 18 2 2" xfId="10993" xr:uid="{00000000-0005-0000-0000-00003F090000}"/>
    <cellStyle name="Calculation 3 18 3" xfId="6895" xr:uid="{00000000-0005-0000-0000-000040090000}"/>
    <cellStyle name="Calculation 3 18 3 2" xfId="13122" xr:uid="{00000000-0005-0000-0000-000041090000}"/>
    <cellStyle name="Calculation 3 18 4" xfId="8816" xr:uid="{00000000-0005-0000-0000-000042090000}"/>
    <cellStyle name="Calculation 3 19" xfId="2520" xr:uid="{00000000-0005-0000-0000-000043090000}"/>
    <cellStyle name="Calculation 3 19 2" xfId="4722" xr:uid="{00000000-0005-0000-0000-000044090000}"/>
    <cellStyle name="Calculation 3 19 2 2" xfId="10961" xr:uid="{00000000-0005-0000-0000-000045090000}"/>
    <cellStyle name="Calculation 3 19 3" xfId="6858" xr:uid="{00000000-0005-0000-0000-000046090000}"/>
    <cellStyle name="Calculation 3 19 3 2" xfId="13085" xr:uid="{00000000-0005-0000-0000-000047090000}"/>
    <cellStyle name="Calculation 3 19 4" xfId="8779" xr:uid="{00000000-0005-0000-0000-000048090000}"/>
    <cellStyle name="Calculation 3 2" xfId="853" xr:uid="{00000000-0005-0000-0000-000049090000}"/>
    <cellStyle name="Calculation 3 2 2" xfId="1181" xr:uid="{00000000-0005-0000-0000-00004A090000}"/>
    <cellStyle name="Calculation 3 2 2 2" xfId="3447" xr:uid="{00000000-0005-0000-0000-00004B090000}"/>
    <cellStyle name="Calculation 3 2 2 2 2" xfId="9704" xr:uid="{00000000-0005-0000-0000-00004C090000}"/>
    <cellStyle name="Calculation 3 2 2 3" xfId="5594" xr:uid="{00000000-0005-0000-0000-00004D090000}"/>
    <cellStyle name="Calculation 3 2 2 3 2" xfId="11821" xr:uid="{00000000-0005-0000-0000-00004E090000}"/>
    <cellStyle name="Calculation 3 2 2 4" xfId="7515" xr:uid="{00000000-0005-0000-0000-00004F090000}"/>
    <cellStyle name="Calculation 3 2 3" xfId="1632" xr:uid="{00000000-0005-0000-0000-000050090000}"/>
    <cellStyle name="Calculation 3 2 3 2" xfId="3846" xr:uid="{00000000-0005-0000-0000-000051090000}"/>
    <cellStyle name="Calculation 3 2 3 2 2" xfId="10085" xr:uid="{00000000-0005-0000-0000-000052090000}"/>
    <cellStyle name="Calculation 3 2 3 3" xfId="5975" xr:uid="{00000000-0005-0000-0000-000053090000}"/>
    <cellStyle name="Calculation 3 2 3 3 2" xfId="12202" xr:uid="{00000000-0005-0000-0000-000054090000}"/>
    <cellStyle name="Calculation 3 2 3 4" xfId="7896" xr:uid="{00000000-0005-0000-0000-000055090000}"/>
    <cellStyle name="Calculation 3 2 4" xfId="1905" xr:uid="{00000000-0005-0000-0000-000056090000}"/>
    <cellStyle name="Calculation 3 2 4 2" xfId="4117" xr:uid="{00000000-0005-0000-0000-000057090000}"/>
    <cellStyle name="Calculation 3 2 4 2 2" xfId="10356" xr:uid="{00000000-0005-0000-0000-000058090000}"/>
    <cellStyle name="Calculation 3 2 4 3" xfId="6246" xr:uid="{00000000-0005-0000-0000-000059090000}"/>
    <cellStyle name="Calculation 3 2 4 3 2" xfId="12473" xr:uid="{00000000-0005-0000-0000-00005A090000}"/>
    <cellStyle name="Calculation 3 2 4 4" xfId="8167" xr:uid="{00000000-0005-0000-0000-00005B090000}"/>
    <cellStyle name="Calculation 3 2 5" xfId="2247" xr:uid="{00000000-0005-0000-0000-00005C090000}"/>
    <cellStyle name="Calculation 3 2 5 2" xfId="4457" xr:uid="{00000000-0005-0000-0000-00005D090000}"/>
    <cellStyle name="Calculation 3 2 5 2 2" xfId="10696" xr:uid="{00000000-0005-0000-0000-00005E090000}"/>
    <cellStyle name="Calculation 3 2 5 3" xfId="6586" xr:uid="{00000000-0005-0000-0000-00005F090000}"/>
    <cellStyle name="Calculation 3 2 5 3 2" xfId="12813" xr:uid="{00000000-0005-0000-0000-000060090000}"/>
    <cellStyle name="Calculation 3 2 5 4" xfId="8507" xr:uid="{00000000-0005-0000-0000-000061090000}"/>
    <cellStyle name="Calculation 3 2 6" xfId="3212" xr:uid="{00000000-0005-0000-0000-000062090000}"/>
    <cellStyle name="Calculation 3 2 6 2" xfId="5356" xr:uid="{00000000-0005-0000-0000-000063090000}"/>
    <cellStyle name="Calculation 3 2 6 2 2" xfId="11586" xr:uid="{00000000-0005-0000-0000-000064090000}"/>
    <cellStyle name="Calculation 3 2 6 3" xfId="9469" xr:uid="{00000000-0005-0000-0000-000065090000}"/>
    <cellStyle name="Calculation 3 2 7" xfId="2867" xr:uid="{00000000-0005-0000-0000-000066090000}"/>
    <cellStyle name="Calculation 3 2 7 2" xfId="9124" xr:uid="{00000000-0005-0000-0000-000067090000}"/>
    <cellStyle name="Calculation 3 2 8" xfId="5019" xr:uid="{00000000-0005-0000-0000-000068090000}"/>
    <cellStyle name="Calculation 3 2 8 2" xfId="11258" xr:uid="{00000000-0005-0000-0000-000069090000}"/>
    <cellStyle name="Calculation 3 2 9" xfId="7280" xr:uid="{00000000-0005-0000-0000-00006A090000}"/>
    <cellStyle name="Calculation 3 20" xfId="2591" xr:uid="{00000000-0005-0000-0000-00006B090000}"/>
    <cellStyle name="Calculation 3 20 2" xfId="4788" xr:uid="{00000000-0005-0000-0000-00006C090000}"/>
    <cellStyle name="Calculation 3 20 2 2" xfId="11027" xr:uid="{00000000-0005-0000-0000-00006D090000}"/>
    <cellStyle name="Calculation 3 20 3" xfId="6929" xr:uid="{00000000-0005-0000-0000-00006E090000}"/>
    <cellStyle name="Calculation 3 20 3 2" xfId="13156" xr:uid="{00000000-0005-0000-0000-00006F090000}"/>
    <cellStyle name="Calculation 3 20 4" xfId="8850" xr:uid="{00000000-0005-0000-0000-000070090000}"/>
    <cellStyle name="Calculation 3 21" xfId="2506" xr:uid="{00000000-0005-0000-0000-000071090000}"/>
    <cellStyle name="Calculation 3 21 2" xfId="6844" xr:uid="{00000000-0005-0000-0000-000072090000}"/>
    <cellStyle name="Calculation 3 21 2 2" xfId="13071" xr:uid="{00000000-0005-0000-0000-000073090000}"/>
    <cellStyle name="Calculation 3 21 3" xfId="8765" xr:uid="{00000000-0005-0000-0000-000074090000}"/>
    <cellStyle name="Calculation 3 22" xfId="4935" xr:uid="{00000000-0005-0000-0000-000075090000}"/>
    <cellStyle name="Calculation 3 22 2" xfId="11174" xr:uid="{00000000-0005-0000-0000-000076090000}"/>
    <cellStyle name="Calculation 3 23" xfId="7141" xr:uid="{00000000-0005-0000-0000-000077090000}"/>
    <cellStyle name="Calculation 3 3" xfId="838" xr:uid="{00000000-0005-0000-0000-000078090000}"/>
    <cellStyle name="Calculation 3 3 2" xfId="1182" xr:uid="{00000000-0005-0000-0000-000079090000}"/>
    <cellStyle name="Calculation 3 3 2 2" xfId="3448" xr:uid="{00000000-0005-0000-0000-00007A090000}"/>
    <cellStyle name="Calculation 3 3 2 2 2" xfId="9705" xr:uid="{00000000-0005-0000-0000-00007B090000}"/>
    <cellStyle name="Calculation 3 3 2 3" xfId="5595" xr:uid="{00000000-0005-0000-0000-00007C090000}"/>
    <cellStyle name="Calculation 3 3 2 3 2" xfId="11822" xr:uid="{00000000-0005-0000-0000-00007D090000}"/>
    <cellStyle name="Calculation 3 3 2 4" xfId="7516" xr:uid="{00000000-0005-0000-0000-00007E090000}"/>
    <cellStyle name="Calculation 3 3 3" xfId="1617" xr:uid="{00000000-0005-0000-0000-00007F090000}"/>
    <cellStyle name="Calculation 3 3 3 2" xfId="3831" xr:uid="{00000000-0005-0000-0000-000080090000}"/>
    <cellStyle name="Calculation 3 3 3 2 2" xfId="10070" xr:uid="{00000000-0005-0000-0000-000081090000}"/>
    <cellStyle name="Calculation 3 3 3 3" xfId="5960" xr:uid="{00000000-0005-0000-0000-000082090000}"/>
    <cellStyle name="Calculation 3 3 3 3 2" xfId="12187" xr:uid="{00000000-0005-0000-0000-000083090000}"/>
    <cellStyle name="Calculation 3 3 3 4" xfId="7881" xr:uid="{00000000-0005-0000-0000-000084090000}"/>
    <cellStyle name="Calculation 3 3 4" xfId="1906" xr:uid="{00000000-0005-0000-0000-000085090000}"/>
    <cellStyle name="Calculation 3 3 4 2" xfId="4118" xr:uid="{00000000-0005-0000-0000-000086090000}"/>
    <cellStyle name="Calculation 3 3 4 2 2" xfId="10357" xr:uid="{00000000-0005-0000-0000-000087090000}"/>
    <cellStyle name="Calculation 3 3 4 3" xfId="6247" xr:uid="{00000000-0005-0000-0000-000088090000}"/>
    <cellStyle name="Calculation 3 3 4 3 2" xfId="12474" xr:uid="{00000000-0005-0000-0000-000089090000}"/>
    <cellStyle name="Calculation 3 3 4 4" xfId="8168" xr:uid="{00000000-0005-0000-0000-00008A090000}"/>
    <cellStyle name="Calculation 3 3 5" xfId="2261" xr:uid="{00000000-0005-0000-0000-00008B090000}"/>
    <cellStyle name="Calculation 3 3 5 2" xfId="4471" xr:uid="{00000000-0005-0000-0000-00008C090000}"/>
    <cellStyle name="Calculation 3 3 5 2 2" xfId="10710" xr:uid="{00000000-0005-0000-0000-00008D090000}"/>
    <cellStyle name="Calculation 3 3 5 3" xfId="6600" xr:uid="{00000000-0005-0000-0000-00008E090000}"/>
    <cellStyle name="Calculation 3 3 5 3 2" xfId="12827" xr:uid="{00000000-0005-0000-0000-00008F090000}"/>
    <cellStyle name="Calculation 3 3 5 4" xfId="8521" xr:uid="{00000000-0005-0000-0000-000090090000}"/>
    <cellStyle name="Calculation 3 3 6" xfId="3197" xr:uid="{00000000-0005-0000-0000-000091090000}"/>
    <cellStyle name="Calculation 3 3 6 2" xfId="5341" xr:uid="{00000000-0005-0000-0000-000092090000}"/>
    <cellStyle name="Calculation 3 3 6 2 2" xfId="11571" xr:uid="{00000000-0005-0000-0000-000093090000}"/>
    <cellStyle name="Calculation 3 3 6 3" xfId="9454" xr:uid="{00000000-0005-0000-0000-000094090000}"/>
    <cellStyle name="Calculation 3 3 7" xfId="2852" xr:uid="{00000000-0005-0000-0000-000095090000}"/>
    <cellStyle name="Calculation 3 3 7 2" xfId="9109" xr:uid="{00000000-0005-0000-0000-000096090000}"/>
    <cellStyle name="Calculation 3 3 8" xfId="5020" xr:uid="{00000000-0005-0000-0000-000097090000}"/>
    <cellStyle name="Calculation 3 3 8 2" xfId="11259" xr:uid="{00000000-0005-0000-0000-000098090000}"/>
    <cellStyle name="Calculation 3 3 9" xfId="7265" xr:uid="{00000000-0005-0000-0000-000099090000}"/>
    <cellStyle name="Calculation 3 4" xfId="867" xr:uid="{00000000-0005-0000-0000-00009A090000}"/>
    <cellStyle name="Calculation 3 4 2" xfId="1183" xr:uid="{00000000-0005-0000-0000-00009B090000}"/>
    <cellStyle name="Calculation 3 4 2 2" xfId="3449" xr:uid="{00000000-0005-0000-0000-00009C090000}"/>
    <cellStyle name="Calculation 3 4 2 2 2" xfId="9706" xr:uid="{00000000-0005-0000-0000-00009D090000}"/>
    <cellStyle name="Calculation 3 4 2 3" xfId="5596" xr:uid="{00000000-0005-0000-0000-00009E090000}"/>
    <cellStyle name="Calculation 3 4 2 3 2" xfId="11823" xr:uid="{00000000-0005-0000-0000-00009F090000}"/>
    <cellStyle name="Calculation 3 4 2 4" xfId="7517" xr:uid="{00000000-0005-0000-0000-0000A0090000}"/>
    <cellStyle name="Calculation 3 4 3" xfId="1646" xr:uid="{00000000-0005-0000-0000-0000A1090000}"/>
    <cellStyle name="Calculation 3 4 3 2" xfId="3860" xr:uid="{00000000-0005-0000-0000-0000A2090000}"/>
    <cellStyle name="Calculation 3 4 3 2 2" xfId="10099" xr:uid="{00000000-0005-0000-0000-0000A3090000}"/>
    <cellStyle name="Calculation 3 4 3 3" xfId="5989" xr:uid="{00000000-0005-0000-0000-0000A4090000}"/>
    <cellStyle name="Calculation 3 4 3 3 2" xfId="12216" xr:uid="{00000000-0005-0000-0000-0000A5090000}"/>
    <cellStyle name="Calculation 3 4 3 4" xfId="7910" xr:uid="{00000000-0005-0000-0000-0000A6090000}"/>
    <cellStyle name="Calculation 3 4 4" xfId="1907" xr:uid="{00000000-0005-0000-0000-0000A7090000}"/>
    <cellStyle name="Calculation 3 4 4 2" xfId="4119" xr:uid="{00000000-0005-0000-0000-0000A8090000}"/>
    <cellStyle name="Calculation 3 4 4 2 2" xfId="10358" xr:uid="{00000000-0005-0000-0000-0000A9090000}"/>
    <cellStyle name="Calculation 3 4 4 3" xfId="6248" xr:uid="{00000000-0005-0000-0000-0000AA090000}"/>
    <cellStyle name="Calculation 3 4 4 3 2" xfId="12475" xr:uid="{00000000-0005-0000-0000-0000AB090000}"/>
    <cellStyle name="Calculation 3 4 4 4" xfId="8169" xr:uid="{00000000-0005-0000-0000-0000AC090000}"/>
    <cellStyle name="Calculation 3 4 5" xfId="2387" xr:uid="{00000000-0005-0000-0000-0000AD090000}"/>
    <cellStyle name="Calculation 3 4 5 2" xfId="4597" xr:uid="{00000000-0005-0000-0000-0000AE090000}"/>
    <cellStyle name="Calculation 3 4 5 2 2" xfId="10836" xr:uid="{00000000-0005-0000-0000-0000AF090000}"/>
    <cellStyle name="Calculation 3 4 5 3" xfId="6726" xr:uid="{00000000-0005-0000-0000-0000B0090000}"/>
    <cellStyle name="Calculation 3 4 5 3 2" xfId="12953" xr:uid="{00000000-0005-0000-0000-0000B1090000}"/>
    <cellStyle name="Calculation 3 4 5 4" xfId="8647" xr:uid="{00000000-0005-0000-0000-0000B2090000}"/>
    <cellStyle name="Calculation 3 4 6" xfId="3226" xr:uid="{00000000-0005-0000-0000-0000B3090000}"/>
    <cellStyle name="Calculation 3 4 6 2" xfId="5370" xr:uid="{00000000-0005-0000-0000-0000B4090000}"/>
    <cellStyle name="Calculation 3 4 6 2 2" xfId="11600" xr:uid="{00000000-0005-0000-0000-0000B5090000}"/>
    <cellStyle name="Calculation 3 4 6 3" xfId="9483" xr:uid="{00000000-0005-0000-0000-0000B6090000}"/>
    <cellStyle name="Calculation 3 4 7" xfId="2881" xr:uid="{00000000-0005-0000-0000-0000B7090000}"/>
    <cellStyle name="Calculation 3 4 7 2" xfId="9138" xr:uid="{00000000-0005-0000-0000-0000B8090000}"/>
    <cellStyle name="Calculation 3 4 8" xfId="5021" xr:uid="{00000000-0005-0000-0000-0000B9090000}"/>
    <cellStyle name="Calculation 3 4 8 2" xfId="11260" xr:uid="{00000000-0005-0000-0000-0000BA090000}"/>
    <cellStyle name="Calculation 3 4 9" xfId="7294" xr:uid="{00000000-0005-0000-0000-0000BB090000}"/>
    <cellStyle name="Calculation 3 5" xfId="861" xr:uid="{00000000-0005-0000-0000-0000BC090000}"/>
    <cellStyle name="Calculation 3 5 2" xfId="1184" xr:uid="{00000000-0005-0000-0000-0000BD090000}"/>
    <cellStyle name="Calculation 3 5 2 2" xfId="3450" xr:uid="{00000000-0005-0000-0000-0000BE090000}"/>
    <cellStyle name="Calculation 3 5 2 2 2" xfId="9707" xr:uid="{00000000-0005-0000-0000-0000BF090000}"/>
    <cellStyle name="Calculation 3 5 2 3" xfId="5597" xr:uid="{00000000-0005-0000-0000-0000C0090000}"/>
    <cellStyle name="Calculation 3 5 2 3 2" xfId="11824" xr:uid="{00000000-0005-0000-0000-0000C1090000}"/>
    <cellStyle name="Calculation 3 5 2 4" xfId="7518" xr:uid="{00000000-0005-0000-0000-0000C2090000}"/>
    <cellStyle name="Calculation 3 5 3" xfId="1640" xr:uid="{00000000-0005-0000-0000-0000C3090000}"/>
    <cellStyle name="Calculation 3 5 3 2" xfId="3854" xr:uid="{00000000-0005-0000-0000-0000C4090000}"/>
    <cellStyle name="Calculation 3 5 3 2 2" xfId="10093" xr:uid="{00000000-0005-0000-0000-0000C5090000}"/>
    <cellStyle name="Calculation 3 5 3 3" xfId="5983" xr:uid="{00000000-0005-0000-0000-0000C6090000}"/>
    <cellStyle name="Calculation 3 5 3 3 2" xfId="12210" xr:uid="{00000000-0005-0000-0000-0000C7090000}"/>
    <cellStyle name="Calculation 3 5 3 4" xfId="7904" xr:uid="{00000000-0005-0000-0000-0000C8090000}"/>
    <cellStyle name="Calculation 3 5 4" xfId="1908" xr:uid="{00000000-0005-0000-0000-0000C9090000}"/>
    <cellStyle name="Calculation 3 5 4 2" xfId="4120" xr:uid="{00000000-0005-0000-0000-0000CA090000}"/>
    <cellStyle name="Calculation 3 5 4 2 2" xfId="10359" xr:uid="{00000000-0005-0000-0000-0000CB090000}"/>
    <cellStyle name="Calculation 3 5 4 3" xfId="6249" xr:uid="{00000000-0005-0000-0000-0000CC090000}"/>
    <cellStyle name="Calculation 3 5 4 3 2" xfId="12476" xr:uid="{00000000-0005-0000-0000-0000CD090000}"/>
    <cellStyle name="Calculation 3 5 4 4" xfId="8170" xr:uid="{00000000-0005-0000-0000-0000CE090000}"/>
    <cellStyle name="Calculation 3 5 5" xfId="2239" xr:uid="{00000000-0005-0000-0000-0000CF090000}"/>
    <cellStyle name="Calculation 3 5 5 2" xfId="4449" xr:uid="{00000000-0005-0000-0000-0000D0090000}"/>
    <cellStyle name="Calculation 3 5 5 2 2" xfId="10688" xr:uid="{00000000-0005-0000-0000-0000D1090000}"/>
    <cellStyle name="Calculation 3 5 5 3" xfId="6578" xr:uid="{00000000-0005-0000-0000-0000D2090000}"/>
    <cellStyle name="Calculation 3 5 5 3 2" xfId="12805" xr:uid="{00000000-0005-0000-0000-0000D3090000}"/>
    <cellStyle name="Calculation 3 5 5 4" xfId="8499" xr:uid="{00000000-0005-0000-0000-0000D4090000}"/>
    <cellStyle name="Calculation 3 5 6" xfId="3220" xr:uid="{00000000-0005-0000-0000-0000D5090000}"/>
    <cellStyle name="Calculation 3 5 6 2" xfId="5364" xr:uid="{00000000-0005-0000-0000-0000D6090000}"/>
    <cellStyle name="Calculation 3 5 6 2 2" xfId="11594" xr:uid="{00000000-0005-0000-0000-0000D7090000}"/>
    <cellStyle name="Calculation 3 5 6 3" xfId="9477" xr:uid="{00000000-0005-0000-0000-0000D8090000}"/>
    <cellStyle name="Calculation 3 5 7" xfId="2875" xr:uid="{00000000-0005-0000-0000-0000D9090000}"/>
    <cellStyle name="Calculation 3 5 7 2" xfId="9132" xr:uid="{00000000-0005-0000-0000-0000DA090000}"/>
    <cellStyle name="Calculation 3 5 8" xfId="5022" xr:uid="{00000000-0005-0000-0000-0000DB090000}"/>
    <cellStyle name="Calculation 3 5 8 2" xfId="11261" xr:uid="{00000000-0005-0000-0000-0000DC090000}"/>
    <cellStyle name="Calculation 3 5 9" xfId="7288" xr:uid="{00000000-0005-0000-0000-0000DD090000}"/>
    <cellStyle name="Calculation 3 6" xfId="874" xr:uid="{00000000-0005-0000-0000-0000DE090000}"/>
    <cellStyle name="Calculation 3 6 2" xfId="1185" xr:uid="{00000000-0005-0000-0000-0000DF090000}"/>
    <cellStyle name="Calculation 3 6 2 2" xfId="3451" xr:uid="{00000000-0005-0000-0000-0000E0090000}"/>
    <cellStyle name="Calculation 3 6 2 2 2" xfId="9708" xr:uid="{00000000-0005-0000-0000-0000E1090000}"/>
    <cellStyle name="Calculation 3 6 2 3" xfId="5598" xr:uid="{00000000-0005-0000-0000-0000E2090000}"/>
    <cellStyle name="Calculation 3 6 2 3 2" xfId="11825" xr:uid="{00000000-0005-0000-0000-0000E3090000}"/>
    <cellStyle name="Calculation 3 6 2 4" xfId="7519" xr:uid="{00000000-0005-0000-0000-0000E4090000}"/>
    <cellStyle name="Calculation 3 6 3" xfId="1653" xr:uid="{00000000-0005-0000-0000-0000E5090000}"/>
    <cellStyle name="Calculation 3 6 3 2" xfId="3867" xr:uid="{00000000-0005-0000-0000-0000E6090000}"/>
    <cellStyle name="Calculation 3 6 3 2 2" xfId="10106" xr:uid="{00000000-0005-0000-0000-0000E7090000}"/>
    <cellStyle name="Calculation 3 6 3 3" xfId="5996" xr:uid="{00000000-0005-0000-0000-0000E8090000}"/>
    <cellStyle name="Calculation 3 6 3 3 2" xfId="12223" xr:uid="{00000000-0005-0000-0000-0000E9090000}"/>
    <cellStyle name="Calculation 3 6 3 4" xfId="7917" xr:uid="{00000000-0005-0000-0000-0000EA090000}"/>
    <cellStyle name="Calculation 3 6 4" xfId="1909" xr:uid="{00000000-0005-0000-0000-0000EB090000}"/>
    <cellStyle name="Calculation 3 6 4 2" xfId="4121" xr:uid="{00000000-0005-0000-0000-0000EC090000}"/>
    <cellStyle name="Calculation 3 6 4 2 2" xfId="10360" xr:uid="{00000000-0005-0000-0000-0000ED090000}"/>
    <cellStyle name="Calculation 3 6 4 3" xfId="6250" xr:uid="{00000000-0005-0000-0000-0000EE090000}"/>
    <cellStyle name="Calculation 3 6 4 3 2" xfId="12477" xr:uid="{00000000-0005-0000-0000-0000EF090000}"/>
    <cellStyle name="Calculation 3 6 4 4" xfId="8171" xr:uid="{00000000-0005-0000-0000-0000F0090000}"/>
    <cellStyle name="Calculation 3 6 5" xfId="2233" xr:uid="{00000000-0005-0000-0000-0000F1090000}"/>
    <cellStyle name="Calculation 3 6 5 2" xfId="4443" xr:uid="{00000000-0005-0000-0000-0000F2090000}"/>
    <cellStyle name="Calculation 3 6 5 2 2" xfId="10682" xr:uid="{00000000-0005-0000-0000-0000F3090000}"/>
    <cellStyle name="Calculation 3 6 5 3" xfId="6572" xr:uid="{00000000-0005-0000-0000-0000F4090000}"/>
    <cellStyle name="Calculation 3 6 5 3 2" xfId="12799" xr:uid="{00000000-0005-0000-0000-0000F5090000}"/>
    <cellStyle name="Calculation 3 6 5 4" xfId="8493" xr:uid="{00000000-0005-0000-0000-0000F6090000}"/>
    <cellStyle name="Calculation 3 6 6" xfId="3233" xr:uid="{00000000-0005-0000-0000-0000F7090000}"/>
    <cellStyle name="Calculation 3 6 6 2" xfId="5377" xr:uid="{00000000-0005-0000-0000-0000F8090000}"/>
    <cellStyle name="Calculation 3 6 6 2 2" xfId="11607" xr:uid="{00000000-0005-0000-0000-0000F9090000}"/>
    <cellStyle name="Calculation 3 6 6 3" xfId="9490" xr:uid="{00000000-0005-0000-0000-0000FA090000}"/>
    <cellStyle name="Calculation 3 6 7" xfId="2888" xr:uid="{00000000-0005-0000-0000-0000FB090000}"/>
    <cellStyle name="Calculation 3 6 7 2" xfId="9145" xr:uid="{00000000-0005-0000-0000-0000FC090000}"/>
    <cellStyle name="Calculation 3 6 8" xfId="5023" xr:uid="{00000000-0005-0000-0000-0000FD090000}"/>
    <cellStyle name="Calculation 3 6 8 2" xfId="11262" xr:uid="{00000000-0005-0000-0000-0000FE090000}"/>
    <cellStyle name="Calculation 3 6 9" xfId="7301" xr:uid="{00000000-0005-0000-0000-0000FF090000}"/>
    <cellStyle name="Calculation 3 7" xfId="837" xr:uid="{00000000-0005-0000-0000-0000000A0000}"/>
    <cellStyle name="Calculation 3 7 2" xfId="1186" xr:uid="{00000000-0005-0000-0000-0000010A0000}"/>
    <cellStyle name="Calculation 3 7 2 2" xfId="3452" xr:uid="{00000000-0005-0000-0000-0000020A0000}"/>
    <cellStyle name="Calculation 3 7 2 2 2" xfId="9709" xr:uid="{00000000-0005-0000-0000-0000030A0000}"/>
    <cellStyle name="Calculation 3 7 2 3" xfId="5599" xr:uid="{00000000-0005-0000-0000-0000040A0000}"/>
    <cellStyle name="Calculation 3 7 2 3 2" xfId="11826" xr:uid="{00000000-0005-0000-0000-0000050A0000}"/>
    <cellStyle name="Calculation 3 7 2 4" xfId="7520" xr:uid="{00000000-0005-0000-0000-0000060A0000}"/>
    <cellStyle name="Calculation 3 7 3" xfId="1616" xr:uid="{00000000-0005-0000-0000-0000070A0000}"/>
    <cellStyle name="Calculation 3 7 3 2" xfId="3830" xr:uid="{00000000-0005-0000-0000-0000080A0000}"/>
    <cellStyle name="Calculation 3 7 3 2 2" xfId="10069" xr:uid="{00000000-0005-0000-0000-0000090A0000}"/>
    <cellStyle name="Calculation 3 7 3 3" xfId="5959" xr:uid="{00000000-0005-0000-0000-00000A0A0000}"/>
    <cellStyle name="Calculation 3 7 3 3 2" xfId="12186" xr:uid="{00000000-0005-0000-0000-00000B0A0000}"/>
    <cellStyle name="Calculation 3 7 3 4" xfId="7880" xr:uid="{00000000-0005-0000-0000-00000C0A0000}"/>
    <cellStyle name="Calculation 3 7 4" xfId="1910" xr:uid="{00000000-0005-0000-0000-00000D0A0000}"/>
    <cellStyle name="Calculation 3 7 4 2" xfId="4122" xr:uid="{00000000-0005-0000-0000-00000E0A0000}"/>
    <cellStyle name="Calculation 3 7 4 2 2" xfId="10361" xr:uid="{00000000-0005-0000-0000-00000F0A0000}"/>
    <cellStyle name="Calculation 3 7 4 3" xfId="6251" xr:uid="{00000000-0005-0000-0000-0000100A0000}"/>
    <cellStyle name="Calculation 3 7 4 3 2" xfId="12478" xr:uid="{00000000-0005-0000-0000-0000110A0000}"/>
    <cellStyle name="Calculation 3 7 4 4" xfId="8172" xr:uid="{00000000-0005-0000-0000-0000120A0000}"/>
    <cellStyle name="Calculation 3 7 5" xfId="2262" xr:uid="{00000000-0005-0000-0000-0000130A0000}"/>
    <cellStyle name="Calculation 3 7 5 2" xfId="4472" xr:uid="{00000000-0005-0000-0000-0000140A0000}"/>
    <cellStyle name="Calculation 3 7 5 2 2" xfId="10711" xr:uid="{00000000-0005-0000-0000-0000150A0000}"/>
    <cellStyle name="Calculation 3 7 5 3" xfId="6601" xr:uid="{00000000-0005-0000-0000-0000160A0000}"/>
    <cellStyle name="Calculation 3 7 5 3 2" xfId="12828" xr:uid="{00000000-0005-0000-0000-0000170A0000}"/>
    <cellStyle name="Calculation 3 7 5 4" xfId="8522" xr:uid="{00000000-0005-0000-0000-0000180A0000}"/>
    <cellStyle name="Calculation 3 7 6" xfId="3196" xr:uid="{00000000-0005-0000-0000-0000190A0000}"/>
    <cellStyle name="Calculation 3 7 6 2" xfId="5340" xr:uid="{00000000-0005-0000-0000-00001A0A0000}"/>
    <cellStyle name="Calculation 3 7 6 2 2" xfId="11570" xr:uid="{00000000-0005-0000-0000-00001B0A0000}"/>
    <cellStyle name="Calculation 3 7 6 3" xfId="9453" xr:uid="{00000000-0005-0000-0000-00001C0A0000}"/>
    <cellStyle name="Calculation 3 7 7" xfId="2851" xr:uid="{00000000-0005-0000-0000-00001D0A0000}"/>
    <cellStyle name="Calculation 3 7 7 2" xfId="9108" xr:uid="{00000000-0005-0000-0000-00001E0A0000}"/>
    <cellStyle name="Calculation 3 7 8" xfId="5024" xr:uid="{00000000-0005-0000-0000-00001F0A0000}"/>
    <cellStyle name="Calculation 3 7 8 2" xfId="11263" xr:uid="{00000000-0005-0000-0000-0000200A0000}"/>
    <cellStyle name="Calculation 3 7 9" xfId="7264" xr:uid="{00000000-0005-0000-0000-0000210A0000}"/>
    <cellStyle name="Calculation 3 8" xfId="885" xr:uid="{00000000-0005-0000-0000-0000220A0000}"/>
    <cellStyle name="Calculation 3 8 2" xfId="1187" xr:uid="{00000000-0005-0000-0000-0000230A0000}"/>
    <cellStyle name="Calculation 3 8 2 2" xfId="3453" xr:uid="{00000000-0005-0000-0000-0000240A0000}"/>
    <cellStyle name="Calculation 3 8 2 2 2" xfId="9710" xr:uid="{00000000-0005-0000-0000-0000250A0000}"/>
    <cellStyle name="Calculation 3 8 2 3" xfId="5600" xr:uid="{00000000-0005-0000-0000-0000260A0000}"/>
    <cellStyle name="Calculation 3 8 2 3 2" xfId="11827" xr:uid="{00000000-0005-0000-0000-0000270A0000}"/>
    <cellStyle name="Calculation 3 8 2 4" xfId="7521" xr:uid="{00000000-0005-0000-0000-0000280A0000}"/>
    <cellStyle name="Calculation 3 8 3" xfId="1664" xr:uid="{00000000-0005-0000-0000-0000290A0000}"/>
    <cellStyle name="Calculation 3 8 3 2" xfId="3878" xr:uid="{00000000-0005-0000-0000-00002A0A0000}"/>
    <cellStyle name="Calculation 3 8 3 2 2" xfId="10117" xr:uid="{00000000-0005-0000-0000-00002B0A0000}"/>
    <cellStyle name="Calculation 3 8 3 3" xfId="6007" xr:uid="{00000000-0005-0000-0000-00002C0A0000}"/>
    <cellStyle name="Calculation 3 8 3 3 2" xfId="12234" xr:uid="{00000000-0005-0000-0000-00002D0A0000}"/>
    <cellStyle name="Calculation 3 8 3 4" xfId="7928" xr:uid="{00000000-0005-0000-0000-00002E0A0000}"/>
    <cellStyle name="Calculation 3 8 4" xfId="1911" xr:uid="{00000000-0005-0000-0000-00002F0A0000}"/>
    <cellStyle name="Calculation 3 8 4 2" xfId="4123" xr:uid="{00000000-0005-0000-0000-0000300A0000}"/>
    <cellStyle name="Calculation 3 8 4 2 2" xfId="10362" xr:uid="{00000000-0005-0000-0000-0000310A0000}"/>
    <cellStyle name="Calculation 3 8 4 3" xfId="6252" xr:uid="{00000000-0005-0000-0000-0000320A0000}"/>
    <cellStyle name="Calculation 3 8 4 3 2" xfId="12479" xr:uid="{00000000-0005-0000-0000-0000330A0000}"/>
    <cellStyle name="Calculation 3 8 4 4" xfId="8173" xr:uid="{00000000-0005-0000-0000-0000340A0000}"/>
    <cellStyle name="Calculation 3 8 5" xfId="2226" xr:uid="{00000000-0005-0000-0000-0000350A0000}"/>
    <cellStyle name="Calculation 3 8 5 2" xfId="4436" xr:uid="{00000000-0005-0000-0000-0000360A0000}"/>
    <cellStyle name="Calculation 3 8 5 2 2" xfId="10675" xr:uid="{00000000-0005-0000-0000-0000370A0000}"/>
    <cellStyle name="Calculation 3 8 5 3" xfId="6565" xr:uid="{00000000-0005-0000-0000-0000380A0000}"/>
    <cellStyle name="Calculation 3 8 5 3 2" xfId="12792" xr:uid="{00000000-0005-0000-0000-0000390A0000}"/>
    <cellStyle name="Calculation 3 8 5 4" xfId="8486" xr:uid="{00000000-0005-0000-0000-00003A0A0000}"/>
    <cellStyle name="Calculation 3 8 6" xfId="3244" xr:uid="{00000000-0005-0000-0000-00003B0A0000}"/>
    <cellStyle name="Calculation 3 8 6 2" xfId="5388" xr:uid="{00000000-0005-0000-0000-00003C0A0000}"/>
    <cellStyle name="Calculation 3 8 6 2 2" xfId="11618" xr:uid="{00000000-0005-0000-0000-00003D0A0000}"/>
    <cellStyle name="Calculation 3 8 6 3" xfId="9501" xr:uid="{00000000-0005-0000-0000-00003E0A0000}"/>
    <cellStyle name="Calculation 3 8 7" xfId="2899" xr:uid="{00000000-0005-0000-0000-00003F0A0000}"/>
    <cellStyle name="Calculation 3 8 7 2" xfId="9156" xr:uid="{00000000-0005-0000-0000-0000400A0000}"/>
    <cellStyle name="Calculation 3 8 8" xfId="5025" xr:uid="{00000000-0005-0000-0000-0000410A0000}"/>
    <cellStyle name="Calculation 3 8 8 2" xfId="11264" xr:uid="{00000000-0005-0000-0000-0000420A0000}"/>
    <cellStyle name="Calculation 3 8 9" xfId="7312" xr:uid="{00000000-0005-0000-0000-0000430A0000}"/>
    <cellStyle name="Calculation 3 9" xfId="1028" xr:uid="{00000000-0005-0000-0000-0000440A0000}"/>
    <cellStyle name="Calculation 3 9 2" xfId="3363" xr:uid="{00000000-0005-0000-0000-0000450A0000}"/>
    <cellStyle name="Calculation 3 9 2 2" xfId="9620" xr:uid="{00000000-0005-0000-0000-0000460A0000}"/>
    <cellStyle name="Calculation 3 9 3" xfId="5510" xr:uid="{00000000-0005-0000-0000-0000470A0000}"/>
    <cellStyle name="Calculation 3 9 3 2" xfId="11737" xr:uid="{00000000-0005-0000-0000-0000480A0000}"/>
    <cellStyle name="Calculation 3 9 4" xfId="7431" xr:uid="{00000000-0005-0000-0000-0000490A0000}"/>
    <cellStyle name="Calculation 4" xfId="1188" xr:uid="{00000000-0005-0000-0000-00004A0A0000}"/>
    <cellStyle name="Calculation 4 2" xfId="1488" xr:uid="{00000000-0005-0000-0000-00004B0A0000}"/>
    <cellStyle name="Calculation 4 2 2" xfId="3702" xr:uid="{00000000-0005-0000-0000-00004C0A0000}"/>
    <cellStyle name="Calculation 4 2 2 2" xfId="9941" xr:uid="{00000000-0005-0000-0000-00004D0A0000}"/>
    <cellStyle name="Calculation 4 2 3" xfId="5831" xr:uid="{00000000-0005-0000-0000-00004E0A0000}"/>
    <cellStyle name="Calculation 4 2 3 2" xfId="12058" xr:uid="{00000000-0005-0000-0000-00004F0A0000}"/>
    <cellStyle name="Calculation 4 2 4" xfId="7752" xr:uid="{00000000-0005-0000-0000-0000500A0000}"/>
    <cellStyle name="Calculation 4 3" xfId="1912" xr:uid="{00000000-0005-0000-0000-0000510A0000}"/>
    <cellStyle name="Calculation 4 3 2" xfId="4124" xr:uid="{00000000-0005-0000-0000-0000520A0000}"/>
    <cellStyle name="Calculation 4 3 2 2" xfId="10363" xr:uid="{00000000-0005-0000-0000-0000530A0000}"/>
    <cellStyle name="Calculation 4 3 3" xfId="6253" xr:uid="{00000000-0005-0000-0000-0000540A0000}"/>
    <cellStyle name="Calculation 4 3 3 2" xfId="12480" xr:uid="{00000000-0005-0000-0000-0000550A0000}"/>
    <cellStyle name="Calculation 4 3 4" xfId="8174" xr:uid="{00000000-0005-0000-0000-0000560A0000}"/>
    <cellStyle name="Calculation 4 4" xfId="2399" xr:uid="{00000000-0005-0000-0000-0000570A0000}"/>
    <cellStyle name="Calculation 4 4 2" xfId="4609" xr:uid="{00000000-0005-0000-0000-0000580A0000}"/>
    <cellStyle name="Calculation 4 4 2 2" xfId="10848" xr:uid="{00000000-0005-0000-0000-0000590A0000}"/>
    <cellStyle name="Calculation 4 4 3" xfId="6738" xr:uid="{00000000-0005-0000-0000-00005A0A0000}"/>
    <cellStyle name="Calculation 4 4 3 2" xfId="12965" xr:uid="{00000000-0005-0000-0000-00005B0A0000}"/>
    <cellStyle name="Calculation 4 4 4" xfId="8659" xr:uid="{00000000-0005-0000-0000-00005C0A0000}"/>
    <cellStyle name="Calculation 4 5" xfId="3454" xr:uid="{00000000-0005-0000-0000-00005D0A0000}"/>
    <cellStyle name="Calculation 4 5 2" xfId="5601" xr:uid="{00000000-0005-0000-0000-00005E0A0000}"/>
    <cellStyle name="Calculation 4 5 2 2" xfId="11828" xr:uid="{00000000-0005-0000-0000-00005F0A0000}"/>
    <cellStyle name="Calculation 4 5 3" xfId="9711" xr:uid="{00000000-0005-0000-0000-0000600A0000}"/>
    <cellStyle name="Calculation 4 6" xfId="2758" xr:uid="{00000000-0005-0000-0000-0000610A0000}"/>
    <cellStyle name="Calculation 4 6 2" xfId="9015" xr:uid="{00000000-0005-0000-0000-0000620A0000}"/>
    <cellStyle name="Calculation 4 7" xfId="5026" xr:uid="{00000000-0005-0000-0000-0000630A0000}"/>
    <cellStyle name="Calculation 4 7 2" xfId="11265" xr:uid="{00000000-0005-0000-0000-0000640A0000}"/>
    <cellStyle name="Calculation 4 8" xfId="7522" xr:uid="{00000000-0005-0000-0000-0000650A0000}"/>
    <cellStyle name="Calculation 5" xfId="7124" xr:uid="{00000000-0005-0000-0000-0000660A0000}"/>
    <cellStyle name="Card" xfId="364" xr:uid="{00000000-0005-0000-0000-0000670A0000}"/>
    <cellStyle name="Card B" xfId="365" xr:uid="{00000000-0005-0000-0000-0000680A0000}"/>
    <cellStyle name="Card BL" xfId="366" xr:uid="{00000000-0005-0000-0000-0000690A0000}"/>
    <cellStyle name="Card BR" xfId="367" xr:uid="{00000000-0005-0000-0000-00006A0A0000}"/>
    <cellStyle name="Card L" xfId="368" xr:uid="{00000000-0005-0000-0000-00006B0A0000}"/>
    <cellStyle name="Card R" xfId="369" xr:uid="{00000000-0005-0000-0000-00006C0A0000}"/>
    <cellStyle name="Card T" xfId="370" xr:uid="{00000000-0005-0000-0000-00006D0A0000}"/>
    <cellStyle name="Card TL" xfId="371" xr:uid="{00000000-0005-0000-0000-00006E0A0000}"/>
    <cellStyle name="Card TR" xfId="372" xr:uid="{00000000-0005-0000-0000-00006F0A0000}"/>
    <cellStyle name="Cellule liée" xfId="373" xr:uid="{00000000-0005-0000-0000-0000700A0000}"/>
    <cellStyle name="Check Cell 2" xfId="374" xr:uid="{00000000-0005-0000-0000-0000710A0000}"/>
    <cellStyle name="Check Cell 3" xfId="375" xr:uid="{00000000-0005-0000-0000-0000720A0000}"/>
    <cellStyle name="Check Cell 4" xfId="1189" xr:uid="{00000000-0005-0000-0000-0000730A0000}"/>
    <cellStyle name="Check Cell 5" xfId="7118" xr:uid="{00000000-0005-0000-0000-0000740A0000}"/>
    <cellStyle name="Column Header" xfId="376" xr:uid="{00000000-0005-0000-0000-0000750A0000}"/>
    <cellStyle name="Comma [0] 2" xfId="710" xr:uid="{00000000-0005-0000-0000-0000760A0000}"/>
    <cellStyle name="Comma 2" xfId="1029" xr:uid="{00000000-0005-0000-0000-0000770A0000}"/>
    <cellStyle name="Comma 3" xfId="1030" xr:uid="{00000000-0005-0000-0000-0000780A0000}"/>
    <cellStyle name="Commentaire" xfId="377" xr:uid="{00000000-0005-0000-0000-0000790A0000}"/>
    <cellStyle name="Commentaire 10" xfId="821" xr:uid="{00000000-0005-0000-0000-00007A0A0000}"/>
    <cellStyle name="Commentaire 10 2" xfId="1190" xr:uid="{00000000-0005-0000-0000-00007B0A0000}"/>
    <cellStyle name="Commentaire 10 2 2" xfId="3455" xr:uid="{00000000-0005-0000-0000-00007C0A0000}"/>
    <cellStyle name="Commentaire 10 2 2 2" xfId="9712" xr:uid="{00000000-0005-0000-0000-00007D0A0000}"/>
    <cellStyle name="Commentaire 10 2 3" xfId="5602" xr:uid="{00000000-0005-0000-0000-00007E0A0000}"/>
    <cellStyle name="Commentaire 10 2 3 2" xfId="11829" xr:uid="{00000000-0005-0000-0000-00007F0A0000}"/>
    <cellStyle name="Commentaire 10 2 4" xfId="7523" xr:uid="{00000000-0005-0000-0000-0000800A0000}"/>
    <cellStyle name="Commentaire 10 3" xfId="1600" xr:uid="{00000000-0005-0000-0000-0000810A0000}"/>
    <cellStyle name="Commentaire 10 3 2" xfId="3814" xr:uid="{00000000-0005-0000-0000-0000820A0000}"/>
    <cellStyle name="Commentaire 10 3 2 2" xfId="10053" xr:uid="{00000000-0005-0000-0000-0000830A0000}"/>
    <cellStyle name="Commentaire 10 3 3" xfId="5943" xr:uid="{00000000-0005-0000-0000-0000840A0000}"/>
    <cellStyle name="Commentaire 10 3 3 2" xfId="12170" xr:uid="{00000000-0005-0000-0000-0000850A0000}"/>
    <cellStyle name="Commentaire 10 3 4" xfId="7864" xr:uid="{00000000-0005-0000-0000-0000860A0000}"/>
    <cellStyle name="Commentaire 10 4" xfId="1913" xr:uid="{00000000-0005-0000-0000-0000870A0000}"/>
    <cellStyle name="Commentaire 10 4 2" xfId="4125" xr:uid="{00000000-0005-0000-0000-0000880A0000}"/>
    <cellStyle name="Commentaire 10 4 2 2" xfId="10364" xr:uid="{00000000-0005-0000-0000-0000890A0000}"/>
    <cellStyle name="Commentaire 10 4 3" xfId="6254" xr:uid="{00000000-0005-0000-0000-00008A0A0000}"/>
    <cellStyle name="Commentaire 10 4 3 2" xfId="12481" xr:uid="{00000000-0005-0000-0000-00008B0A0000}"/>
    <cellStyle name="Commentaire 10 4 4" xfId="8175" xr:uid="{00000000-0005-0000-0000-00008C0A0000}"/>
    <cellStyle name="Commentaire 10 5" xfId="2278" xr:uid="{00000000-0005-0000-0000-00008D0A0000}"/>
    <cellStyle name="Commentaire 10 5 2" xfId="4488" xr:uid="{00000000-0005-0000-0000-00008E0A0000}"/>
    <cellStyle name="Commentaire 10 5 2 2" xfId="10727" xr:uid="{00000000-0005-0000-0000-00008F0A0000}"/>
    <cellStyle name="Commentaire 10 5 3" xfId="6617" xr:uid="{00000000-0005-0000-0000-0000900A0000}"/>
    <cellStyle name="Commentaire 10 5 3 2" xfId="12844" xr:uid="{00000000-0005-0000-0000-0000910A0000}"/>
    <cellStyle name="Commentaire 10 5 4" xfId="8538" xr:uid="{00000000-0005-0000-0000-0000920A0000}"/>
    <cellStyle name="Commentaire 10 6" xfId="3180" xr:uid="{00000000-0005-0000-0000-0000930A0000}"/>
    <cellStyle name="Commentaire 10 6 2" xfId="5324" xr:uid="{00000000-0005-0000-0000-0000940A0000}"/>
    <cellStyle name="Commentaire 10 6 2 2" xfId="11554" xr:uid="{00000000-0005-0000-0000-0000950A0000}"/>
    <cellStyle name="Commentaire 10 6 3" xfId="9437" xr:uid="{00000000-0005-0000-0000-0000960A0000}"/>
    <cellStyle name="Commentaire 10 7" xfId="2835" xr:uid="{00000000-0005-0000-0000-0000970A0000}"/>
    <cellStyle name="Commentaire 10 7 2" xfId="9092" xr:uid="{00000000-0005-0000-0000-0000980A0000}"/>
    <cellStyle name="Commentaire 10 8" xfId="5027" xr:uid="{00000000-0005-0000-0000-0000990A0000}"/>
    <cellStyle name="Commentaire 10 8 2" xfId="11266" xr:uid="{00000000-0005-0000-0000-00009A0A0000}"/>
    <cellStyle name="Commentaire 10 9" xfId="7248" xr:uid="{00000000-0005-0000-0000-00009B0A0000}"/>
    <cellStyle name="Commentaire 11" xfId="1031" xr:uid="{00000000-0005-0000-0000-00009C0A0000}"/>
    <cellStyle name="Commentaire 11 2" xfId="3364" xr:uid="{00000000-0005-0000-0000-00009D0A0000}"/>
    <cellStyle name="Commentaire 11 2 2" xfId="9621" xr:uid="{00000000-0005-0000-0000-00009E0A0000}"/>
    <cellStyle name="Commentaire 11 3" xfId="5511" xr:uid="{00000000-0005-0000-0000-00009F0A0000}"/>
    <cellStyle name="Commentaire 11 3 2" xfId="11738" xr:uid="{00000000-0005-0000-0000-0000A00A0000}"/>
    <cellStyle name="Commentaire 11 4" xfId="7432" xr:uid="{00000000-0005-0000-0000-0000A10A0000}"/>
    <cellStyle name="Commentaire 12" xfId="1499" xr:uid="{00000000-0005-0000-0000-0000A20A0000}"/>
    <cellStyle name="Commentaire 12 2" xfId="3713" xr:uid="{00000000-0005-0000-0000-0000A30A0000}"/>
    <cellStyle name="Commentaire 12 2 2" xfId="9952" xr:uid="{00000000-0005-0000-0000-0000A40A0000}"/>
    <cellStyle name="Commentaire 12 3" xfId="5842" xr:uid="{00000000-0005-0000-0000-0000A50A0000}"/>
    <cellStyle name="Commentaire 12 3 2" xfId="12069" xr:uid="{00000000-0005-0000-0000-0000A60A0000}"/>
    <cellStyle name="Commentaire 12 4" xfId="7763" xr:uid="{00000000-0005-0000-0000-0000A70A0000}"/>
    <cellStyle name="Commentaire 13" xfId="1822" xr:uid="{00000000-0005-0000-0000-0000A80A0000}"/>
    <cellStyle name="Commentaire 13 2" xfId="4034" xr:uid="{00000000-0005-0000-0000-0000A90A0000}"/>
    <cellStyle name="Commentaire 13 2 2" xfId="10273" xr:uid="{00000000-0005-0000-0000-0000AA0A0000}"/>
    <cellStyle name="Commentaire 13 3" xfId="6163" xr:uid="{00000000-0005-0000-0000-0000AB0A0000}"/>
    <cellStyle name="Commentaire 13 3 2" xfId="12390" xr:uid="{00000000-0005-0000-0000-0000AC0A0000}"/>
    <cellStyle name="Commentaire 13 4" xfId="8084" xr:uid="{00000000-0005-0000-0000-0000AD0A0000}"/>
    <cellStyle name="Commentaire 14" xfId="2363" xr:uid="{00000000-0005-0000-0000-0000AE0A0000}"/>
    <cellStyle name="Commentaire 14 2" xfId="4573" xr:uid="{00000000-0005-0000-0000-0000AF0A0000}"/>
    <cellStyle name="Commentaire 14 2 2" xfId="10812" xr:uid="{00000000-0005-0000-0000-0000B00A0000}"/>
    <cellStyle name="Commentaire 14 3" xfId="6702" xr:uid="{00000000-0005-0000-0000-0000B10A0000}"/>
    <cellStyle name="Commentaire 14 3 2" xfId="12929" xr:uid="{00000000-0005-0000-0000-0000B20A0000}"/>
    <cellStyle name="Commentaire 14 4" xfId="8623" xr:uid="{00000000-0005-0000-0000-0000B30A0000}"/>
    <cellStyle name="Commentaire 15" xfId="2592" xr:uid="{00000000-0005-0000-0000-0000B40A0000}"/>
    <cellStyle name="Commentaire 15 2" xfId="4789" xr:uid="{00000000-0005-0000-0000-0000B50A0000}"/>
    <cellStyle name="Commentaire 15 2 2" xfId="11028" xr:uid="{00000000-0005-0000-0000-0000B60A0000}"/>
    <cellStyle name="Commentaire 15 3" xfId="6930" xr:uid="{00000000-0005-0000-0000-0000B70A0000}"/>
    <cellStyle name="Commentaire 15 3 2" xfId="13157" xr:uid="{00000000-0005-0000-0000-0000B80A0000}"/>
    <cellStyle name="Commentaire 15 4" xfId="8851" xr:uid="{00000000-0005-0000-0000-0000B90A0000}"/>
    <cellStyle name="Commentaire 16" xfId="2567" xr:uid="{00000000-0005-0000-0000-0000BA0A0000}"/>
    <cellStyle name="Commentaire 16 2" xfId="4764" xr:uid="{00000000-0005-0000-0000-0000BB0A0000}"/>
    <cellStyle name="Commentaire 16 2 2" xfId="11003" xr:uid="{00000000-0005-0000-0000-0000BC0A0000}"/>
    <cellStyle name="Commentaire 16 3" xfId="6905" xr:uid="{00000000-0005-0000-0000-0000BD0A0000}"/>
    <cellStyle name="Commentaire 16 3 2" xfId="13132" xr:uid="{00000000-0005-0000-0000-0000BE0A0000}"/>
    <cellStyle name="Commentaire 16 4" xfId="8826" xr:uid="{00000000-0005-0000-0000-0000BF0A0000}"/>
    <cellStyle name="Commentaire 17" xfId="2560" xr:uid="{00000000-0005-0000-0000-0000C00A0000}"/>
    <cellStyle name="Commentaire 17 2" xfId="4757" xr:uid="{00000000-0005-0000-0000-0000C10A0000}"/>
    <cellStyle name="Commentaire 17 2 2" xfId="10996" xr:uid="{00000000-0005-0000-0000-0000C20A0000}"/>
    <cellStyle name="Commentaire 17 3" xfId="6898" xr:uid="{00000000-0005-0000-0000-0000C30A0000}"/>
    <cellStyle name="Commentaire 17 3 2" xfId="13125" xr:uid="{00000000-0005-0000-0000-0000C40A0000}"/>
    <cellStyle name="Commentaire 17 4" xfId="8819" xr:uid="{00000000-0005-0000-0000-0000C50A0000}"/>
    <cellStyle name="Commentaire 18" xfId="2526" xr:uid="{00000000-0005-0000-0000-0000C60A0000}"/>
    <cellStyle name="Commentaire 18 2" xfId="4728" xr:uid="{00000000-0005-0000-0000-0000C70A0000}"/>
    <cellStyle name="Commentaire 18 2 2" xfId="10967" xr:uid="{00000000-0005-0000-0000-0000C80A0000}"/>
    <cellStyle name="Commentaire 18 3" xfId="6864" xr:uid="{00000000-0005-0000-0000-0000C90A0000}"/>
    <cellStyle name="Commentaire 18 3 2" xfId="13091" xr:uid="{00000000-0005-0000-0000-0000CA0A0000}"/>
    <cellStyle name="Commentaire 18 4" xfId="8785" xr:uid="{00000000-0005-0000-0000-0000CB0A0000}"/>
    <cellStyle name="Commentaire 19" xfId="2534" xr:uid="{00000000-0005-0000-0000-0000CC0A0000}"/>
    <cellStyle name="Commentaire 19 2" xfId="4733" xr:uid="{00000000-0005-0000-0000-0000CD0A0000}"/>
    <cellStyle name="Commentaire 19 2 2" xfId="10972" xr:uid="{00000000-0005-0000-0000-0000CE0A0000}"/>
    <cellStyle name="Commentaire 19 3" xfId="6872" xr:uid="{00000000-0005-0000-0000-0000CF0A0000}"/>
    <cellStyle name="Commentaire 19 3 2" xfId="13099" xr:uid="{00000000-0005-0000-0000-0000D00A0000}"/>
    <cellStyle name="Commentaire 19 4" xfId="8793" xr:uid="{00000000-0005-0000-0000-0000D10A0000}"/>
    <cellStyle name="Commentaire 2" xfId="378" xr:uid="{00000000-0005-0000-0000-0000D20A0000}"/>
    <cellStyle name="Commentaire 2 10" xfId="1032" xr:uid="{00000000-0005-0000-0000-0000D30A0000}"/>
    <cellStyle name="Commentaire 2 10 2" xfId="3365" xr:uid="{00000000-0005-0000-0000-0000D40A0000}"/>
    <cellStyle name="Commentaire 2 10 2 2" xfId="9622" xr:uid="{00000000-0005-0000-0000-0000D50A0000}"/>
    <cellStyle name="Commentaire 2 10 3" xfId="5512" xr:uid="{00000000-0005-0000-0000-0000D60A0000}"/>
    <cellStyle name="Commentaire 2 10 3 2" xfId="11739" xr:uid="{00000000-0005-0000-0000-0000D70A0000}"/>
    <cellStyle name="Commentaire 2 10 4" xfId="7433" xr:uid="{00000000-0005-0000-0000-0000D80A0000}"/>
    <cellStyle name="Commentaire 2 11" xfId="1500" xr:uid="{00000000-0005-0000-0000-0000D90A0000}"/>
    <cellStyle name="Commentaire 2 11 2" xfId="3714" xr:uid="{00000000-0005-0000-0000-0000DA0A0000}"/>
    <cellStyle name="Commentaire 2 11 2 2" xfId="9953" xr:uid="{00000000-0005-0000-0000-0000DB0A0000}"/>
    <cellStyle name="Commentaire 2 11 3" xfId="5843" xr:uid="{00000000-0005-0000-0000-0000DC0A0000}"/>
    <cellStyle name="Commentaire 2 11 3 2" xfId="12070" xr:uid="{00000000-0005-0000-0000-0000DD0A0000}"/>
    <cellStyle name="Commentaire 2 11 4" xfId="7764" xr:uid="{00000000-0005-0000-0000-0000DE0A0000}"/>
    <cellStyle name="Commentaire 2 12" xfId="1823" xr:uid="{00000000-0005-0000-0000-0000DF0A0000}"/>
    <cellStyle name="Commentaire 2 12 2" xfId="4035" xr:uid="{00000000-0005-0000-0000-0000E00A0000}"/>
    <cellStyle name="Commentaire 2 12 2 2" xfId="10274" xr:uid="{00000000-0005-0000-0000-0000E10A0000}"/>
    <cellStyle name="Commentaire 2 12 3" xfId="6164" xr:uid="{00000000-0005-0000-0000-0000E20A0000}"/>
    <cellStyle name="Commentaire 2 12 3 2" xfId="12391" xr:uid="{00000000-0005-0000-0000-0000E30A0000}"/>
    <cellStyle name="Commentaire 2 12 4" xfId="8085" xr:uid="{00000000-0005-0000-0000-0000E40A0000}"/>
    <cellStyle name="Commentaire 2 13" xfId="2432" xr:uid="{00000000-0005-0000-0000-0000E50A0000}"/>
    <cellStyle name="Commentaire 2 13 2" xfId="4642" xr:uid="{00000000-0005-0000-0000-0000E60A0000}"/>
    <cellStyle name="Commentaire 2 13 2 2" xfId="10881" xr:uid="{00000000-0005-0000-0000-0000E70A0000}"/>
    <cellStyle name="Commentaire 2 13 3" xfId="6771" xr:uid="{00000000-0005-0000-0000-0000E80A0000}"/>
    <cellStyle name="Commentaire 2 13 3 2" xfId="12998" xr:uid="{00000000-0005-0000-0000-0000E90A0000}"/>
    <cellStyle name="Commentaire 2 13 4" xfId="8692" xr:uid="{00000000-0005-0000-0000-0000EA0A0000}"/>
    <cellStyle name="Commentaire 2 14" xfId="2593" xr:uid="{00000000-0005-0000-0000-0000EB0A0000}"/>
    <cellStyle name="Commentaire 2 14 2" xfId="4790" xr:uid="{00000000-0005-0000-0000-0000EC0A0000}"/>
    <cellStyle name="Commentaire 2 14 2 2" xfId="11029" xr:uid="{00000000-0005-0000-0000-0000ED0A0000}"/>
    <cellStyle name="Commentaire 2 14 3" xfId="6931" xr:uid="{00000000-0005-0000-0000-0000EE0A0000}"/>
    <cellStyle name="Commentaire 2 14 3 2" xfId="13158" xr:uid="{00000000-0005-0000-0000-0000EF0A0000}"/>
    <cellStyle name="Commentaire 2 14 4" xfId="8852" xr:uid="{00000000-0005-0000-0000-0000F00A0000}"/>
    <cellStyle name="Commentaire 2 15" xfId="2566" xr:uid="{00000000-0005-0000-0000-0000F10A0000}"/>
    <cellStyle name="Commentaire 2 15 2" xfId="4763" xr:uid="{00000000-0005-0000-0000-0000F20A0000}"/>
    <cellStyle name="Commentaire 2 15 2 2" xfId="11002" xr:uid="{00000000-0005-0000-0000-0000F30A0000}"/>
    <cellStyle name="Commentaire 2 15 3" xfId="6904" xr:uid="{00000000-0005-0000-0000-0000F40A0000}"/>
    <cellStyle name="Commentaire 2 15 3 2" xfId="13131" xr:uid="{00000000-0005-0000-0000-0000F50A0000}"/>
    <cellStyle name="Commentaire 2 15 4" xfId="8825" xr:uid="{00000000-0005-0000-0000-0000F60A0000}"/>
    <cellStyle name="Commentaire 2 16" xfId="2561" xr:uid="{00000000-0005-0000-0000-0000F70A0000}"/>
    <cellStyle name="Commentaire 2 16 2" xfId="4758" xr:uid="{00000000-0005-0000-0000-0000F80A0000}"/>
    <cellStyle name="Commentaire 2 16 2 2" xfId="10997" xr:uid="{00000000-0005-0000-0000-0000F90A0000}"/>
    <cellStyle name="Commentaire 2 16 3" xfId="6899" xr:uid="{00000000-0005-0000-0000-0000FA0A0000}"/>
    <cellStyle name="Commentaire 2 16 3 2" xfId="13126" xr:uid="{00000000-0005-0000-0000-0000FB0A0000}"/>
    <cellStyle name="Commentaire 2 16 4" xfId="8820" xr:uid="{00000000-0005-0000-0000-0000FC0A0000}"/>
    <cellStyle name="Commentaire 2 17" xfId="2525" xr:uid="{00000000-0005-0000-0000-0000FD0A0000}"/>
    <cellStyle name="Commentaire 2 17 2" xfId="4727" xr:uid="{00000000-0005-0000-0000-0000FE0A0000}"/>
    <cellStyle name="Commentaire 2 17 2 2" xfId="10966" xr:uid="{00000000-0005-0000-0000-0000FF0A0000}"/>
    <cellStyle name="Commentaire 2 17 3" xfId="6863" xr:uid="{00000000-0005-0000-0000-0000000B0000}"/>
    <cellStyle name="Commentaire 2 17 3 2" xfId="13090" xr:uid="{00000000-0005-0000-0000-0000010B0000}"/>
    <cellStyle name="Commentaire 2 17 4" xfId="8784" xr:uid="{00000000-0005-0000-0000-0000020B0000}"/>
    <cellStyle name="Commentaire 2 18" xfId="2535" xr:uid="{00000000-0005-0000-0000-0000030B0000}"/>
    <cellStyle name="Commentaire 2 18 2" xfId="4734" xr:uid="{00000000-0005-0000-0000-0000040B0000}"/>
    <cellStyle name="Commentaire 2 18 2 2" xfId="10973" xr:uid="{00000000-0005-0000-0000-0000050B0000}"/>
    <cellStyle name="Commentaire 2 18 3" xfId="6873" xr:uid="{00000000-0005-0000-0000-0000060B0000}"/>
    <cellStyle name="Commentaire 2 18 3 2" xfId="13100" xr:uid="{00000000-0005-0000-0000-0000070B0000}"/>
    <cellStyle name="Commentaire 2 18 4" xfId="8794" xr:uid="{00000000-0005-0000-0000-0000080B0000}"/>
    <cellStyle name="Commentaire 2 19" xfId="2529" xr:uid="{00000000-0005-0000-0000-0000090B0000}"/>
    <cellStyle name="Commentaire 2 19 2" xfId="4731" xr:uid="{00000000-0005-0000-0000-00000A0B0000}"/>
    <cellStyle name="Commentaire 2 19 2 2" xfId="10970" xr:uid="{00000000-0005-0000-0000-00000B0B0000}"/>
    <cellStyle name="Commentaire 2 19 3" xfId="6867" xr:uid="{00000000-0005-0000-0000-00000C0B0000}"/>
    <cellStyle name="Commentaire 2 19 3 2" xfId="13094" xr:uid="{00000000-0005-0000-0000-00000D0B0000}"/>
    <cellStyle name="Commentaire 2 19 4" xfId="8788" xr:uid="{00000000-0005-0000-0000-00000E0B0000}"/>
    <cellStyle name="Commentaire 2 2" xfId="379" xr:uid="{00000000-0005-0000-0000-00000F0B0000}"/>
    <cellStyle name="Commentaire 2 2 10" xfId="1501" xr:uid="{00000000-0005-0000-0000-0000100B0000}"/>
    <cellStyle name="Commentaire 2 2 10 2" xfId="3715" xr:uid="{00000000-0005-0000-0000-0000110B0000}"/>
    <cellStyle name="Commentaire 2 2 10 2 2" xfId="9954" xr:uid="{00000000-0005-0000-0000-0000120B0000}"/>
    <cellStyle name="Commentaire 2 2 10 3" xfId="5844" xr:uid="{00000000-0005-0000-0000-0000130B0000}"/>
    <cellStyle name="Commentaire 2 2 10 3 2" xfId="12071" xr:uid="{00000000-0005-0000-0000-0000140B0000}"/>
    <cellStyle name="Commentaire 2 2 10 4" xfId="7765" xr:uid="{00000000-0005-0000-0000-0000150B0000}"/>
    <cellStyle name="Commentaire 2 2 11" xfId="1824" xr:uid="{00000000-0005-0000-0000-0000160B0000}"/>
    <cellStyle name="Commentaire 2 2 11 2" xfId="4036" xr:uid="{00000000-0005-0000-0000-0000170B0000}"/>
    <cellStyle name="Commentaire 2 2 11 2 2" xfId="10275" xr:uid="{00000000-0005-0000-0000-0000180B0000}"/>
    <cellStyle name="Commentaire 2 2 11 3" xfId="6165" xr:uid="{00000000-0005-0000-0000-0000190B0000}"/>
    <cellStyle name="Commentaire 2 2 11 3 2" xfId="12392" xr:uid="{00000000-0005-0000-0000-00001A0B0000}"/>
    <cellStyle name="Commentaire 2 2 11 4" xfId="8086" xr:uid="{00000000-0005-0000-0000-00001B0B0000}"/>
    <cellStyle name="Commentaire 2 2 12" xfId="2413" xr:uid="{00000000-0005-0000-0000-00001C0B0000}"/>
    <cellStyle name="Commentaire 2 2 12 2" xfId="4623" xr:uid="{00000000-0005-0000-0000-00001D0B0000}"/>
    <cellStyle name="Commentaire 2 2 12 2 2" xfId="10862" xr:uid="{00000000-0005-0000-0000-00001E0B0000}"/>
    <cellStyle name="Commentaire 2 2 12 3" xfId="6752" xr:uid="{00000000-0005-0000-0000-00001F0B0000}"/>
    <cellStyle name="Commentaire 2 2 12 3 2" xfId="12979" xr:uid="{00000000-0005-0000-0000-0000200B0000}"/>
    <cellStyle name="Commentaire 2 2 12 4" xfId="8673" xr:uid="{00000000-0005-0000-0000-0000210B0000}"/>
    <cellStyle name="Commentaire 2 2 13" xfId="2594" xr:uid="{00000000-0005-0000-0000-0000220B0000}"/>
    <cellStyle name="Commentaire 2 2 13 2" xfId="4791" xr:uid="{00000000-0005-0000-0000-0000230B0000}"/>
    <cellStyle name="Commentaire 2 2 13 2 2" xfId="11030" xr:uid="{00000000-0005-0000-0000-0000240B0000}"/>
    <cellStyle name="Commentaire 2 2 13 3" xfId="6932" xr:uid="{00000000-0005-0000-0000-0000250B0000}"/>
    <cellStyle name="Commentaire 2 2 13 3 2" xfId="13159" xr:uid="{00000000-0005-0000-0000-0000260B0000}"/>
    <cellStyle name="Commentaire 2 2 13 4" xfId="8853" xr:uid="{00000000-0005-0000-0000-0000270B0000}"/>
    <cellStyle name="Commentaire 2 2 14" xfId="2565" xr:uid="{00000000-0005-0000-0000-0000280B0000}"/>
    <cellStyle name="Commentaire 2 2 14 2" xfId="4762" xr:uid="{00000000-0005-0000-0000-0000290B0000}"/>
    <cellStyle name="Commentaire 2 2 14 2 2" xfId="11001" xr:uid="{00000000-0005-0000-0000-00002A0B0000}"/>
    <cellStyle name="Commentaire 2 2 14 3" xfId="6903" xr:uid="{00000000-0005-0000-0000-00002B0B0000}"/>
    <cellStyle name="Commentaire 2 2 14 3 2" xfId="13130" xr:uid="{00000000-0005-0000-0000-00002C0B0000}"/>
    <cellStyle name="Commentaire 2 2 14 4" xfId="8824" xr:uid="{00000000-0005-0000-0000-00002D0B0000}"/>
    <cellStyle name="Commentaire 2 2 15" xfId="2562" xr:uid="{00000000-0005-0000-0000-00002E0B0000}"/>
    <cellStyle name="Commentaire 2 2 15 2" xfId="4759" xr:uid="{00000000-0005-0000-0000-00002F0B0000}"/>
    <cellStyle name="Commentaire 2 2 15 2 2" xfId="10998" xr:uid="{00000000-0005-0000-0000-0000300B0000}"/>
    <cellStyle name="Commentaire 2 2 15 3" xfId="6900" xr:uid="{00000000-0005-0000-0000-0000310B0000}"/>
    <cellStyle name="Commentaire 2 2 15 3 2" xfId="13127" xr:uid="{00000000-0005-0000-0000-0000320B0000}"/>
    <cellStyle name="Commentaire 2 2 15 4" xfId="8821" xr:uid="{00000000-0005-0000-0000-0000330B0000}"/>
    <cellStyle name="Commentaire 2 2 16" xfId="2524" xr:uid="{00000000-0005-0000-0000-0000340B0000}"/>
    <cellStyle name="Commentaire 2 2 16 2" xfId="4726" xr:uid="{00000000-0005-0000-0000-0000350B0000}"/>
    <cellStyle name="Commentaire 2 2 16 2 2" xfId="10965" xr:uid="{00000000-0005-0000-0000-0000360B0000}"/>
    <cellStyle name="Commentaire 2 2 16 3" xfId="6862" xr:uid="{00000000-0005-0000-0000-0000370B0000}"/>
    <cellStyle name="Commentaire 2 2 16 3 2" xfId="13089" xr:uid="{00000000-0005-0000-0000-0000380B0000}"/>
    <cellStyle name="Commentaire 2 2 16 4" xfId="8783" xr:uid="{00000000-0005-0000-0000-0000390B0000}"/>
    <cellStyle name="Commentaire 2 2 17" xfId="2536" xr:uid="{00000000-0005-0000-0000-00003A0B0000}"/>
    <cellStyle name="Commentaire 2 2 17 2" xfId="4735" xr:uid="{00000000-0005-0000-0000-00003B0B0000}"/>
    <cellStyle name="Commentaire 2 2 17 2 2" xfId="10974" xr:uid="{00000000-0005-0000-0000-00003C0B0000}"/>
    <cellStyle name="Commentaire 2 2 17 3" xfId="6874" xr:uid="{00000000-0005-0000-0000-00003D0B0000}"/>
    <cellStyle name="Commentaire 2 2 17 3 2" xfId="13101" xr:uid="{00000000-0005-0000-0000-00003E0B0000}"/>
    <cellStyle name="Commentaire 2 2 17 4" xfId="8795" xr:uid="{00000000-0005-0000-0000-00003F0B0000}"/>
    <cellStyle name="Commentaire 2 2 18" xfId="2528" xr:uid="{00000000-0005-0000-0000-0000400B0000}"/>
    <cellStyle name="Commentaire 2 2 18 2" xfId="4730" xr:uid="{00000000-0005-0000-0000-0000410B0000}"/>
    <cellStyle name="Commentaire 2 2 18 2 2" xfId="10969" xr:uid="{00000000-0005-0000-0000-0000420B0000}"/>
    <cellStyle name="Commentaire 2 2 18 3" xfId="6866" xr:uid="{00000000-0005-0000-0000-0000430B0000}"/>
    <cellStyle name="Commentaire 2 2 18 3 2" xfId="13093" xr:uid="{00000000-0005-0000-0000-0000440B0000}"/>
    <cellStyle name="Commentaire 2 2 18 4" xfId="8787" xr:uid="{00000000-0005-0000-0000-0000450B0000}"/>
    <cellStyle name="Commentaire 2 2 19" xfId="2574" xr:uid="{00000000-0005-0000-0000-0000460B0000}"/>
    <cellStyle name="Commentaire 2 2 19 2" xfId="4771" xr:uid="{00000000-0005-0000-0000-0000470B0000}"/>
    <cellStyle name="Commentaire 2 2 19 2 2" xfId="11010" xr:uid="{00000000-0005-0000-0000-0000480B0000}"/>
    <cellStyle name="Commentaire 2 2 19 3" xfId="6912" xr:uid="{00000000-0005-0000-0000-0000490B0000}"/>
    <cellStyle name="Commentaire 2 2 19 3 2" xfId="13139" xr:uid="{00000000-0005-0000-0000-00004A0B0000}"/>
    <cellStyle name="Commentaire 2 2 19 4" xfId="8833" xr:uid="{00000000-0005-0000-0000-00004B0B0000}"/>
    <cellStyle name="Commentaire 2 2 2" xfId="864" xr:uid="{00000000-0005-0000-0000-00004C0B0000}"/>
    <cellStyle name="Commentaire 2 2 2 2" xfId="1191" xr:uid="{00000000-0005-0000-0000-00004D0B0000}"/>
    <cellStyle name="Commentaire 2 2 2 2 2" xfId="3456" xr:uid="{00000000-0005-0000-0000-00004E0B0000}"/>
    <cellStyle name="Commentaire 2 2 2 2 2 2" xfId="9713" xr:uid="{00000000-0005-0000-0000-00004F0B0000}"/>
    <cellStyle name="Commentaire 2 2 2 2 3" xfId="5603" xr:uid="{00000000-0005-0000-0000-0000500B0000}"/>
    <cellStyle name="Commentaire 2 2 2 2 3 2" xfId="11830" xr:uid="{00000000-0005-0000-0000-0000510B0000}"/>
    <cellStyle name="Commentaire 2 2 2 2 4" xfId="7524" xr:uid="{00000000-0005-0000-0000-0000520B0000}"/>
    <cellStyle name="Commentaire 2 2 2 3" xfId="1643" xr:uid="{00000000-0005-0000-0000-0000530B0000}"/>
    <cellStyle name="Commentaire 2 2 2 3 2" xfId="3857" xr:uid="{00000000-0005-0000-0000-0000540B0000}"/>
    <cellStyle name="Commentaire 2 2 2 3 2 2" xfId="10096" xr:uid="{00000000-0005-0000-0000-0000550B0000}"/>
    <cellStyle name="Commentaire 2 2 2 3 3" xfId="5986" xr:uid="{00000000-0005-0000-0000-0000560B0000}"/>
    <cellStyle name="Commentaire 2 2 2 3 3 2" xfId="12213" xr:uid="{00000000-0005-0000-0000-0000570B0000}"/>
    <cellStyle name="Commentaire 2 2 2 3 4" xfId="7907" xr:uid="{00000000-0005-0000-0000-0000580B0000}"/>
    <cellStyle name="Commentaire 2 2 2 4" xfId="1914" xr:uid="{00000000-0005-0000-0000-0000590B0000}"/>
    <cellStyle name="Commentaire 2 2 2 4 2" xfId="4126" xr:uid="{00000000-0005-0000-0000-00005A0B0000}"/>
    <cellStyle name="Commentaire 2 2 2 4 2 2" xfId="10365" xr:uid="{00000000-0005-0000-0000-00005B0B0000}"/>
    <cellStyle name="Commentaire 2 2 2 4 3" xfId="6255" xr:uid="{00000000-0005-0000-0000-00005C0B0000}"/>
    <cellStyle name="Commentaire 2 2 2 4 3 2" xfId="12482" xr:uid="{00000000-0005-0000-0000-00005D0B0000}"/>
    <cellStyle name="Commentaire 2 2 2 4 4" xfId="8176" xr:uid="{00000000-0005-0000-0000-00005E0B0000}"/>
    <cellStyle name="Commentaire 2 2 2 5" xfId="2236" xr:uid="{00000000-0005-0000-0000-00005F0B0000}"/>
    <cellStyle name="Commentaire 2 2 2 5 2" xfId="4446" xr:uid="{00000000-0005-0000-0000-0000600B0000}"/>
    <cellStyle name="Commentaire 2 2 2 5 2 2" xfId="10685" xr:uid="{00000000-0005-0000-0000-0000610B0000}"/>
    <cellStyle name="Commentaire 2 2 2 5 3" xfId="6575" xr:uid="{00000000-0005-0000-0000-0000620B0000}"/>
    <cellStyle name="Commentaire 2 2 2 5 3 2" xfId="12802" xr:uid="{00000000-0005-0000-0000-0000630B0000}"/>
    <cellStyle name="Commentaire 2 2 2 5 4" xfId="8496" xr:uid="{00000000-0005-0000-0000-0000640B0000}"/>
    <cellStyle name="Commentaire 2 2 2 6" xfId="3223" xr:uid="{00000000-0005-0000-0000-0000650B0000}"/>
    <cellStyle name="Commentaire 2 2 2 6 2" xfId="5367" xr:uid="{00000000-0005-0000-0000-0000660B0000}"/>
    <cellStyle name="Commentaire 2 2 2 6 2 2" xfId="11597" xr:uid="{00000000-0005-0000-0000-0000670B0000}"/>
    <cellStyle name="Commentaire 2 2 2 6 3" xfId="9480" xr:uid="{00000000-0005-0000-0000-0000680B0000}"/>
    <cellStyle name="Commentaire 2 2 2 7" xfId="2878" xr:uid="{00000000-0005-0000-0000-0000690B0000}"/>
    <cellStyle name="Commentaire 2 2 2 7 2" xfId="9135" xr:uid="{00000000-0005-0000-0000-00006A0B0000}"/>
    <cellStyle name="Commentaire 2 2 2 8" xfId="5028" xr:uid="{00000000-0005-0000-0000-00006B0B0000}"/>
    <cellStyle name="Commentaire 2 2 2 8 2" xfId="11267" xr:uid="{00000000-0005-0000-0000-00006C0B0000}"/>
    <cellStyle name="Commentaire 2 2 2 9" xfId="7291" xr:uid="{00000000-0005-0000-0000-00006D0B0000}"/>
    <cellStyle name="Commentaire 2 2 20" xfId="2533" xr:uid="{00000000-0005-0000-0000-00006E0B0000}"/>
    <cellStyle name="Commentaire 2 2 20 2" xfId="6871" xr:uid="{00000000-0005-0000-0000-00006F0B0000}"/>
    <cellStyle name="Commentaire 2 2 20 2 2" xfId="13098" xr:uid="{00000000-0005-0000-0000-0000700B0000}"/>
    <cellStyle name="Commentaire 2 2 20 3" xfId="8792" xr:uid="{00000000-0005-0000-0000-0000710B0000}"/>
    <cellStyle name="Commentaire 2 2 21" xfId="4938" xr:uid="{00000000-0005-0000-0000-0000720B0000}"/>
    <cellStyle name="Commentaire 2 2 21 2" xfId="11177" xr:uid="{00000000-0005-0000-0000-0000730B0000}"/>
    <cellStyle name="Commentaire 2 2 22" xfId="7144" xr:uid="{00000000-0005-0000-0000-0000740B0000}"/>
    <cellStyle name="Commentaire 2 2 3" xfId="824" xr:uid="{00000000-0005-0000-0000-0000750B0000}"/>
    <cellStyle name="Commentaire 2 2 3 2" xfId="1192" xr:uid="{00000000-0005-0000-0000-0000760B0000}"/>
    <cellStyle name="Commentaire 2 2 3 2 2" xfId="3457" xr:uid="{00000000-0005-0000-0000-0000770B0000}"/>
    <cellStyle name="Commentaire 2 2 3 2 2 2" xfId="9714" xr:uid="{00000000-0005-0000-0000-0000780B0000}"/>
    <cellStyle name="Commentaire 2 2 3 2 3" xfId="5604" xr:uid="{00000000-0005-0000-0000-0000790B0000}"/>
    <cellStyle name="Commentaire 2 2 3 2 3 2" xfId="11831" xr:uid="{00000000-0005-0000-0000-00007A0B0000}"/>
    <cellStyle name="Commentaire 2 2 3 2 4" xfId="7525" xr:uid="{00000000-0005-0000-0000-00007B0B0000}"/>
    <cellStyle name="Commentaire 2 2 3 3" xfId="1603" xr:uid="{00000000-0005-0000-0000-00007C0B0000}"/>
    <cellStyle name="Commentaire 2 2 3 3 2" xfId="3817" xr:uid="{00000000-0005-0000-0000-00007D0B0000}"/>
    <cellStyle name="Commentaire 2 2 3 3 2 2" xfId="10056" xr:uid="{00000000-0005-0000-0000-00007E0B0000}"/>
    <cellStyle name="Commentaire 2 2 3 3 3" xfId="5946" xr:uid="{00000000-0005-0000-0000-00007F0B0000}"/>
    <cellStyle name="Commentaire 2 2 3 3 3 2" xfId="12173" xr:uid="{00000000-0005-0000-0000-0000800B0000}"/>
    <cellStyle name="Commentaire 2 2 3 3 4" xfId="7867" xr:uid="{00000000-0005-0000-0000-0000810B0000}"/>
    <cellStyle name="Commentaire 2 2 3 4" xfId="1915" xr:uid="{00000000-0005-0000-0000-0000820B0000}"/>
    <cellStyle name="Commentaire 2 2 3 4 2" xfId="4127" xr:uid="{00000000-0005-0000-0000-0000830B0000}"/>
    <cellStyle name="Commentaire 2 2 3 4 2 2" xfId="10366" xr:uid="{00000000-0005-0000-0000-0000840B0000}"/>
    <cellStyle name="Commentaire 2 2 3 4 3" xfId="6256" xr:uid="{00000000-0005-0000-0000-0000850B0000}"/>
    <cellStyle name="Commentaire 2 2 3 4 3 2" xfId="12483" xr:uid="{00000000-0005-0000-0000-0000860B0000}"/>
    <cellStyle name="Commentaire 2 2 3 4 4" xfId="8177" xr:uid="{00000000-0005-0000-0000-0000870B0000}"/>
    <cellStyle name="Commentaire 2 2 3 5" xfId="2275" xr:uid="{00000000-0005-0000-0000-0000880B0000}"/>
    <cellStyle name="Commentaire 2 2 3 5 2" xfId="4485" xr:uid="{00000000-0005-0000-0000-0000890B0000}"/>
    <cellStyle name="Commentaire 2 2 3 5 2 2" xfId="10724" xr:uid="{00000000-0005-0000-0000-00008A0B0000}"/>
    <cellStyle name="Commentaire 2 2 3 5 3" xfId="6614" xr:uid="{00000000-0005-0000-0000-00008B0B0000}"/>
    <cellStyle name="Commentaire 2 2 3 5 3 2" xfId="12841" xr:uid="{00000000-0005-0000-0000-00008C0B0000}"/>
    <cellStyle name="Commentaire 2 2 3 5 4" xfId="8535" xr:uid="{00000000-0005-0000-0000-00008D0B0000}"/>
    <cellStyle name="Commentaire 2 2 3 6" xfId="3183" xr:uid="{00000000-0005-0000-0000-00008E0B0000}"/>
    <cellStyle name="Commentaire 2 2 3 6 2" xfId="5327" xr:uid="{00000000-0005-0000-0000-00008F0B0000}"/>
    <cellStyle name="Commentaire 2 2 3 6 2 2" xfId="11557" xr:uid="{00000000-0005-0000-0000-0000900B0000}"/>
    <cellStyle name="Commentaire 2 2 3 6 3" xfId="9440" xr:uid="{00000000-0005-0000-0000-0000910B0000}"/>
    <cellStyle name="Commentaire 2 2 3 7" xfId="2838" xr:uid="{00000000-0005-0000-0000-0000920B0000}"/>
    <cellStyle name="Commentaire 2 2 3 7 2" xfId="9095" xr:uid="{00000000-0005-0000-0000-0000930B0000}"/>
    <cellStyle name="Commentaire 2 2 3 8" xfId="5029" xr:uid="{00000000-0005-0000-0000-0000940B0000}"/>
    <cellStyle name="Commentaire 2 2 3 8 2" xfId="11268" xr:uid="{00000000-0005-0000-0000-0000950B0000}"/>
    <cellStyle name="Commentaire 2 2 3 9" xfId="7251" xr:uid="{00000000-0005-0000-0000-0000960B0000}"/>
    <cellStyle name="Commentaire 2 2 4" xfId="846" xr:uid="{00000000-0005-0000-0000-0000970B0000}"/>
    <cellStyle name="Commentaire 2 2 4 2" xfId="1193" xr:uid="{00000000-0005-0000-0000-0000980B0000}"/>
    <cellStyle name="Commentaire 2 2 4 2 2" xfId="3458" xr:uid="{00000000-0005-0000-0000-0000990B0000}"/>
    <cellStyle name="Commentaire 2 2 4 2 2 2" xfId="9715" xr:uid="{00000000-0005-0000-0000-00009A0B0000}"/>
    <cellStyle name="Commentaire 2 2 4 2 3" xfId="5605" xr:uid="{00000000-0005-0000-0000-00009B0B0000}"/>
    <cellStyle name="Commentaire 2 2 4 2 3 2" xfId="11832" xr:uid="{00000000-0005-0000-0000-00009C0B0000}"/>
    <cellStyle name="Commentaire 2 2 4 2 4" xfId="7526" xr:uid="{00000000-0005-0000-0000-00009D0B0000}"/>
    <cellStyle name="Commentaire 2 2 4 3" xfId="1625" xr:uid="{00000000-0005-0000-0000-00009E0B0000}"/>
    <cellStyle name="Commentaire 2 2 4 3 2" xfId="3839" xr:uid="{00000000-0005-0000-0000-00009F0B0000}"/>
    <cellStyle name="Commentaire 2 2 4 3 2 2" xfId="10078" xr:uid="{00000000-0005-0000-0000-0000A00B0000}"/>
    <cellStyle name="Commentaire 2 2 4 3 3" xfId="5968" xr:uid="{00000000-0005-0000-0000-0000A10B0000}"/>
    <cellStyle name="Commentaire 2 2 4 3 3 2" xfId="12195" xr:uid="{00000000-0005-0000-0000-0000A20B0000}"/>
    <cellStyle name="Commentaire 2 2 4 3 4" xfId="7889" xr:uid="{00000000-0005-0000-0000-0000A30B0000}"/>
    <cellStyle name="Commentaire 2 2 4 4" xfId="1916" xr:uid="{00000000-0005-0000-0000-0000A40B0000}"/>
    <cellStyle name="Commentaire 2 2 4 4 2" xfId="4128" xr:uid="{00000000-0005-0000-0000-0000A50B0000}"/>
    <cellStyle name="Commentaire 2 2 4 4 2 2" xfId="10367" xr:uid="{00000000-0005-0000-0000-0000A60B0000}"/>
    <cellStyle name="Commentaire 2 2 4 4 3" xfId="6257" xr:uid="{00000000-0005-0000-0000-0000A70B0000}"/>
    <cellStyle name="Commentaire 2 2 4 4 3 2" xfId="12484" xr:uid="{00000000-0005-0000-0000-0000A80B0000}"/>
    <cellStyle name="Commentaire 2 2 4 4 4" xfId="8178" xr:uid="{00000000-0005-0000-0000-0000A90B0000}"/>
    <cellStyle name="Commentaire 2 2 4 5" xfId="2254" xr:uid="{00000000-0005-0000-0000-0000AA0B0000}"/>
    <cellStyle name="Commentaire 2 2 4 5 2" xfId="4464" xr:uid="{00000000-0005-0000-0000-0000AB0B0000}"/>
    <cellStyle name="Commentaire 2 2 4 5 2 2" xfId="10703" xr:uid="{00000000-0005-0000-0000-0000AC0B0000}"/>
    <cellStyle name="Commentaire 2 2 4 5 3" xfId="6593" xr:uid="{00000000-0005-0000-0000-0000AD0B0000}"/>
    <cellStyle name="Commentaire 2 2 4 5 3 2" xfId="12820" xr:uid="{00000000-0005-0000-0000-0000AE0B0000}"/>
    <cellStyle name="Commentaire 2 2 4 5 4" xfId="8514" xr:uid="{00000000-0005-0000-0000-0000AF0B0000}"/>
    <cellStyle name="Commentaire 2 2 4 6" xfId="3205" xr:uid="{00000000-0005-0000-0000-0000B00B0000}"/>
    <cellStyle name="Commentaire 2 2 4 6 2" xfId="5349" xr:uid="{00000000-0005-0000-0000-0000B10B0000}"/>
    <cellStyle name="Commentaire 2 2 4 6 2 2" xfId="11579" xr:uid="{00000000-0005-0000-0000-0000B20B0000}"/>
    <cellStyle name="Commentaire 2 2 4 6 3" xfId="9462" xr:uid="{00000000-0005-0000-0000-0000B30B0000}"/>
    <cellStyle name="Commentaire 2 2 4 7" xfId="2860" xr:uid="{00000000-0005-0000-0000-0000B40B0000}"/>
    <cellStyle name="Commentaire 2 2 4 7 2" xfId="9117" xr:uid="{00000000-0005-0000-0000-0000B50B0000}"/>
    <cellStyle name="Commentaire 2 2 4 8" xfId="5030" xr:uid="{00000000-0005-0000-0000-0000B60B0000}"/>
    <cellStyle name="Commentaire 2 2 4 8 2" xfId="11269" xr:uid="{00000000-0005-0000-0000-0000B70B0000}"/>
    <cellStyle name="Commentaire 2 2 4 9" xfId="7273" xr:uid="{00000000-0005-0000-0000-0000B80B0000}"/>
    <cellStyle name="Commentaire 2 2 5" xfId="882" xr:uid="{00000000-0005-0000-0000-0000B90B0000}"/>
    <cellStyle name="Commentaire 2 2 5 2" xfId="1194" xr:uid="{00000000-0005-0000-0000-0000BA0B0000}"/>
    <cellStyle name="Commentaire 2 2 5 2 2" xfId="3459" xr:uid="{00000000-0005-0000-0000-0000BB0B0000}"/>
    <cellStyle name="Commentaire 2 2 5 2 2 2" xfId="9716" xr:uid="{00000000-0005-0000-0000-0000BC0B0000}"/>
    <cellStyle name="Commentaire 2 2 5 2 3" xfId="5606" xr:uid="{00000000-0005-0000-0000-0000BD0B0000}"/>
    <cellStyle name="Commentaire 2 2 5 2 3 2" xfId="11833" xr:uid="{00000000-0005-0000-0000-0000BE0B0000}"/>
    <cellStyle name="Commentaire 2 2 5 2 4" xfId="7527" xr:uid="{00000000-0005-0000-0000-0000BF0B0000}"/>
    <cellStyle name="Commentaire 2 2 5 3" xfId="1661" xr:uid="{00000000-0005-0000-0000-0000C00B0000}"/>
    <cellStyle name="Commentaire 2 2 5 3 2" xfId="3875" xr:uid="{00000000-0005-0000-0000-0000C10B0000}"/>
    <cellStyle name="Commentaire 2 2 5 3 2 2" xfId="10114" xr:uid="{00000000-0005-0000-0000-0000C20B0000}"/>
    <cellStyle name="Commentaire 2 2 5 3 3" xfId="6004" xr:uid="{00000000-0005-0000-0000-0000C30B0000}"/>
    <cellStyle name="Commentaire 2 2 5 3 3 2" xfId="12231" xr:uid="{00000000-0005-0000-0000-0000C40B0000}"/>
    <cellStyle name="Commentaire 2 2 5 3 4" xfId="7925" xr:uid="{00000000-0005-0000-0000-0000C50B0000}"/>
    <cellStyle name="Commentaire 2 2 5 4" xfId="1917" xr:uid="{00000000-0005-0000-0000-0000C60B0000}"/>
    <cellStyle name="Commentaire 2 2 5 4 2" xfId="4129" xr:uid="{00000000-0005-0000-0000-0000C70B0000}"/>
    <cellStyle name="Commentaire 2 2 5 4 2 2" xfId="10368" xr:uid="{00000000-0005-0000-0000-0000C80B0000}"/>
    <cellStyle name="Commentaire 2 2 5 4 3" xfId="6258" xr:uid="{00000000-0005-0000-0000-0000C90B0000}"/>
    <cellStyle name="Commentaire 2 2 5 4 3 2" xfId="12485" xr:uid="{00000000-0005-0000-0000-0000CA0B0000}"/>
    <cellStyle name="Commentaire 2 2 5 4 4" xfId="8179" xr:uid="{00000000-0005-0000-0000-0000CB0B0000}"/>
    <cellStyle name="Commentaire 2 2 5 5" xfId="2228" xr:uid="{00000000-0005-0000-0000-0000CC0B0000}"/>
    <cellStyle name="Commentaire 2 2 5 5 2" xfId="4438" xr:uid="{00000000-0005-0000-0000-0000CD0B0000}"/>
    <cellStyle name="Commentaire 2 2 5 5 2 2" xfId="10677" xr:uid="{00000000-0005-0000-0000-0000CE0B0000}"/>
    <cellStyle name="Commentaire 2 2 5 5 3" xfId="6567" xr:uid="{00000000-0005-0000-0000-0000CF0B0000}"/>
    <cellStyle name="Commentaire 2 2 5 5 3 2" xfId="12794" xr:uid="{00000000-0005-0000-0000-0000D00B0000}"/>
    <cellStyle name="Commentaire 2 2 5 5 4" xfId="8488" xr:uid="{00000000-0005-0000-0000-0000D10B0000}"/>
    <cellStyle name="Commentaire 2 2 5 6" xfId="3241" xr:uid="{00000000-0005-0000-0000-0000D20B0000}"/>
    <cellStyle name="Commentaire 2 2 5 6 2" xfId="5385" xr:uid="{00000000-0005-0000-0000-0000D30B0000}"/>
    <cellStyle name="Commentaire 2 2 5 6 2 2" xfId="11615" xr:uid="{00000000-0005-0000-0000-0000D40B0000}"/>
    <cellStyle name="Commentaire 2 2 5 6 3" xfId="9498" xr:uid="{00000000-0005-0000-0000-0000D50B0000}"/>
    <cellStyle name="Commentaire 2 2 5 7" xfId="2896" xr:uid="{00000000-0005-0000-0000-0000D60B0000}"/>
    <cellStyle name="Commentaire 2 2 5 7 2" xfId="9153" xr:uid="{00000000-0005-0000-0000-0000D70B0000}"/>
    <cellStyle name="Commentaire 2 2 5 8" xfId="5031" xr:uid="{00000000-0005-0000-0000-0000D80B0000}"/>
    <cellStyle name="Commentaire 2 2 5 8 2" xfId="11270" xr:uid="{00000000-0005-0000-0000-0000D90B0000}"/>
    <cellStyle name="Commentaire 2 2 5 9" xfId="7309" xr:uid="{00000000-0005-0000-0000-0000DA0B0000}"/>
    <cellStyle name="Commentaire 2 2 6" xfId="829" xr:uid="{00000000-0005-0000-0000-0000DB0B0000}"/>
    <cellStyle name="Commentaire 2 2 6 2" xfId="1195" xr:uid="{00000000-0005-0000-0000-0000DC0B0000}"/>
    <cellStyle name="Commentaire 2 2 6 2 2" xfId="3460" xr:uid="{00000000-0005-0000-0000-0000DD0B0000}"/>
    <cellStyle name="Commentaire 2 2 6 2 2 2" xfId="9717" xr:uid="{00000000-0005-0000-0000-0000DE0B0000}"/>
    <cellStyle name="Commentaire 2 2 6 2 3" xfId="5607" xr:uid="{00000000-0005-0000-0000-0000DF0B0000}"/>
    <cellStyle name="Commentaire 2 2 6 2 3 2" xfId="11834" xr:uid="{00000000-0005-0000-0000-0000E00B0000}"/>
    <cellStyle name="Commentaire 2 2 6 2 4" xfId="7528" xr:uid="{00000000-0005-0000-0000-0000E10B0000}"/>
    <cellStyle name="Commentaire 2 2 6 3" xfId="1608" xr:uid="{00000000-0005-0000-0000-0000E20B0000}"/>
    <cellStyle name="Commentaire 2 2 6 3 2" xfId="3822" xr:uid="{00000000-0005-0000-0000-0000E30B0000}"/>
    <cellStyle name="Commentaire 2 2 6 3 2 2" xfId="10061" xr:uid="{00000000-0005-0000-0000-0000E40B0000}"/>
    <cellStyle name="Commentaire 2 2 6 3 3" xfId="5951" xr:uid="{00000000-0005-0000-0000-0000E50B0000}"/>
    <cellStyle name="Commentaire 2 2 6 3 3 2" xfId="12178" xr:uid="{00000000-0005-0000-0000-0000E60B0000}"/>
    <cellStyle name="Commentaire 2 2 6 3 4" xfId="7872" xr:uid="{00000000-0005-0000-0000-0000E70B0000}"/>
    <cellStyle name="Commentaire 2 2 6 4" xfId="1918" xr:uid="{00000000-0005-0000-0000-0000E80B0000}"/>
    <cellStyle name="Commentaire 2 2 6 4 2" xfId="4130" xr:uid="{00000000-0005-0000-0000-0000E90B0000}"/>
    <cellStyle name="Commentaire 2 2 6 4 2 2" xfId="10369" xr:uid="{00000000-0005-0000-0000-0000EA0B0000}"/>
    <cellStyle name="Commentaire 2 2 6 4 3" xfId="6259" xr:uid="{00000000-0005-0000-0000-0000EB0B0000}"/>
    <cellStyle name="Commentaire 2 2 6 4 3 2" xfId="12486" xr:uid="{00000000-0005-0000-0000-0000EC0B0000}"/>
    <cellStyle name="Commentaire 2 2 6 4 4" xfId="8180" xr:uid="{00000000-0005-0000-0000-0000ED0B0000}"/>
    <cellStyle name="Commentaire 2 2 6 5" xfId="2270" xr:uid="{00000000-0005-0000-0000-0000EE0B0000}"/>
    <cellStyle name="Commentaire 2 2 6 5 2" xfId="4480" xr:uid="{00000000-0005-0000-0000-0000EF0B0000}"/>
    <cellStyle name="Commentaire 2 2 6 5 2 2" xfId="10719" xr:uid="{00000000-0005-0000-0000-0000F00B0000}"/>
    <cellStyle name="Commentaire 2 2 6 5 3" xfId="6609" xr:uid="{00000000-0005-0000-0000-0000F10B0000}"/>
    <cellStyle name="Commentaire 2 2 6 5 3 2" xfId="12836" xr:uid="{00000000-0005-0000-0000-0000F20B0000}"/>
    <cellStyle name="Commentaire 2 2 6 5 4" xfId="8530" xr:uid="{00000000-0005-0000-0000-0000F30B0000}"/>
    <cellStyle name="Commentaire 2 2 6 6" xfId="3188" xr:uid="{00000000-0005-0000-0000-0000F40B0000}"/>
    <cellStyle name="Commentaire 2 2 6 6 2" xfId="5332" xr:uid="{00000000-0005-0000-0000-0000F50B0000}"/>
    <cellStyle name="Commentaire 2 2 6 6 2 2" xfId="11562" xr:uid="{00000000-0005-0000-0000-0000F60B0000}"/>
    <cellStyle name="Commentaire 2 2 6 6 3" xfId="9445" xr:uid="{00000000-0005-0000-0000-0000F70B0000}"/>
    <cellStyle name="Commentaire 2 2 6 7" xfId="2843" xr:uid="{00000000-0005-0000-0000-0000F80B0000}"/>
    <cellStyle name="Commentaire 2 2 6 7 2" xfId="9100" xr:uid="{00000000-0005-0000-0000-0000F90B0000}"/>
    <cellStyle name="Commentaire 2 2 6 8" xfId="5032" xr:uid="{00000000-0005-0000-0000-0000FA0B0000}"/>
    <cellStyle name="Commentaire 2 2 6 8 2" xfId="11271" xr:uid="{00000000-0005-0000-0000-0000FB0B0000}"/>
    <cellStyle name="Commentaire 2 2 6 9" xfId="7256" xr:uid="{00000000-0005-0000-0000-0000FC0B0000}"/>
    <cellStyle name="Commentaire 2 2 7" xfId="893" xr:uid="{00000000-0005-0000-0000-0000FD0B0000}"/>
    <cellStyle name="Commentaire 2 2 7 2" xfId="1196" xr:uid="{00000000-0005-0000-0000-0000FE0B0000}"/>
    <cellStyle name="Commentaire 2 2 7 2 2" xfId="3461" xr:uid="{00000000-0005-0000-0000-0000FF0B0000}"/>
    <cellStyle name="Commentaire 2 2 7 2 2 2" xfId="9718" xr:uid="{00000000-0005-0000-0000-0000000C0000}"/>
    <cellStyle name="Commentaire 2 2 7 2 3" xfId="5608" xr:uid="{00000000-0005-0000-0000-0000010C0000}"/>
    <cellStyle name="Commentaire 2 2 7 2 3 2" xfId="11835" xr:uid="{00000000-0005-0000-0000-0000020C0000}"/>
    <cellStyle name="Commentaire 2 2 7 2 4" xfId="7529" xr:uid="{00000000-0005-0000-0000-0000030C0000}"/>
    <cellStyle name="Commentaire 2 2 7 3" xfId="1672" xr:uid="{00000000-0005-0000-0000-0000040C0000}"/>
    <cellStyle name="Commentaire 2 2 7 3 2" xfId="3886" xr:uid="{00000000-0005-0000-0000-0000050C0000}"/>
    <cellStyle name="Commentaire 2 2 7 3 2 2" xfId="10125" xr:uid="{00000000-0005-0000-0000-0000060C0000}"/>
    <cellStyle name="Commentaire 2 2 7 3 3" xfId="6015" xr:uid="{00000000-0005-0000-0000-0000070C0000}"/>
    <cellStyle name="Commentaire 2 2 7 3 3 2" xfId="12242" xr:uid="{00000000-0005-0000-0000-0000080C0000}"/>
    <cellStyle name="Commentaire 2 2 7 3 4" xfId="7936" xr:uid="{00000000-0005-0000-0000-0000090C0000}"/>
    <cellStyle name="Commentaire 2 2 7 4" xfId="1919" xr:uid="{00000000-0005-0000-0000-00000A0C0000}"/>
    <cellStyle name="Commentaire 2 2 7 4 2" xfId="4131" xr:uid="{00000000-0005-0000-0000-00000B0C0000}"/>
    <cellStyle name="Commentaire 2 2 7 4 2 2" xfId="10370" xr:uid="{00000000-0005-0000-0000-00000C0C0000}"/>
    <cellStyle name="Commentaire 2 2 7 4 3" xfId="6260" xr:uid="{00000000-0005-0000-0000-00000D0C0000}"/>
    <cellStyle name="Commentaire 2 2 7 4 3 2" xfId="12487" xr:uid="{00000000-0005-0000-0000-00000E0C0000}"/>
    <cellStyle name="Commentaire 2 2 7 4 4" xfId="8181" xr:uid="{00000000-0005-0000-0000-00000F0C0000}"/>
    <cellStyle name="Commentaire 2 2 7 5" xfId="2219" xr:uid="{00000000-0005-0000-0000-0000100C0000}"/>
    <cellStyle name="Commentaire 2 2 7 5 2" xfId="4429" xr:uid="{00000000-0005-0000-0000-0000110C0000}"/>
    <cellStyle name="Commentaire 2 2 7 5 2 2" xfId="10668" xr:uid="{00000000-0005-0000-0000-0000120C0000}"/>
    <cellStyle name="Commentaire 2 2 7 5 3" xfId="6558" xr:uid="{00000000-0005-0000-0000-0000130C0000}"/>
    <cellStyle name="Commentaire 2 2 7 5 3 2" xfId="12785" xr:uid="{00000000-0005-0000-0000-0000140C0000}"/>
    <cellStyle name="Commentaire 2 2 7 5 4" xfId="8479" xr:uid="{00000000-0005-0000-0000-0000150C0000}"/>
    <cellStyle name="Commentaire 2 2 7 6" xfId="3252" xr:uid="{00000000-0005-0000-0000-0000160C0000}"/>
    <cellStyle name="Commentaire 2 2 7 6 2" xfId="5396" xr:uid="{00000000-0005-0000-0000-0000170C0000}"/>
    <cellStyle name="Commentaire 2 2 7 6 2 2" xfId="11626" xr:uid="{00000000-0005-0000-0000-0000180C0000}"/>
    <cellStyle name="Commentaire 2 2 7 6 3" xfId="9509" xr:uid="{00000000-0005-0000-0000-0000190C0000}"/>
    <cellStyle name="Commentaire 2 2 7 7" xfId="2907" xr:uid="{00000000-0005-0000-0000-00001A0C0000}"/>
    <cellStyle name="Commentaire 2 2 7 7 2" xfId="9164" xr:uid="{00000000-0005-0000-0000-00001B0C0000}"/>
    <cellStyle name="Commentaire 2 2 7 8" xfId="5033" xr:uid="{00000000-0005-0000-0000-00001C0C0000}"/>
    <cellStyle name="Commentaire 2 2 7 8 2" xfId="11272" xr:uid="{00000000-0005-0000-0000-00001D0C0000}"/>
    <cellStyle name="Commentaire 2 2 7 9" xfId="7320" xr:uid="{00000000-0005-0000-0000-00001E0C0000}"/>
    <cellStyle name="Commentaire 2 2 8" xfId="819" xr:uid="{00000000-0005-0000-0000-00001F0C0000}"/>
    <cellStyle name="Commentaire 2 2 8 2" xfId="1197" xr:uid="{00000000-0005-0000-0000-0000200C0000}"/>
    <cellStyle name="Commentaire 2 2 8 2 2" xfId="3462" xr:uid="{00000000-0005-0000-0000-0000210C0000}"/>
    <cellStyle name="Commentaire 2 2 8 2 2 2" xfId="9719" xr:uid="{00000000-0005-0000-0000-0000220C0000}"/>
    <cellStyle name="Commentaire 2 2 8 2 3" xfId="5609" xr:uid="{00000000-0005-0000-0000-0000230C0000}"/>
    <cellStyle name="Commentaire 2 2 8 2 3 2" xfId="11836" xr:uid="{00000000-0005-0000-0000-0000240C0000}"/>
    <cellStyle name="Commentaire 2 2 8 2 4" xfId="7530" xr:uid="{00000000-0005-0000-0000-0000250C0000}"/>
    <cellStyle name="Commentaire 2 2 8 3" xfId="1598" xr:uid="{00000000-0005-0000-0000-0000260C0000}"/>
    <cellStyle name="Commentaire 2 2 8 3 2" xfId="3812" xr:uid="{00000000-0005-0000-0000-0000270C0000}"/>
    <cellStyle name="Commentaire 2 2 8 3 2 2" xfId="10051" xr:uid="{00000000-0005-0000-0000-0000280C0000}"/>
    <cellStyle name="Commentaire 2 2 8 3 3" xfId="5941" xr:uid="{00000000-0005-0000-0000-0000290C0000}"/>
    <cellStyle name="Commentaire 2 2 8 3 3 2" xfId="12168" xr:uid="{00000000-0005-0000-0000-00002A0C0000}"/>
    <cellStyle name="Commentaire 2 2 8 3 4" xfId="7862" xr:uid="{00000000-0005-0000-0000-00002B0C0000}"/>
    <cellStyle name="Commentaire 2 2 8 4" xfId="1920" xr:uid="{00000000-0005-0000-0000-00002C0C0000}"/>
    <cellStyle name="Commentaire 2 2 8 4 2" xfId="4132" xr:uid="{00000000-0005-0000-0000-00002D0C0000}"/>
    <cellStyle name="Commentaire 2 2 8 4 2 2" xfId="10371" xr:uid="{00000000-0005-0000-0000-00002E0C0000}"/>
    <cellStyle name="Commentaire 2 2 8 4 3" xfId="6261" xr:uid="{00000000-0005-0000-0000-00002F0C0000}"/>
    <cellStyle name="Commentaire 2 2 8 4 3 2" xfId="12488" xr:uid="{00000000-0005-0000-0000-0000300C0000}"/>
    <cellStyle name="Commentaire 2 2 8 4 4" xfId="8182" xr:uid="{00000000-0005-0000-0000-0000310C0000}"/>
    <cellStyle name="Commentaire 2 2 8 5" xfId="2280" xr:uid="{00000000-0005-0000-0000-0000320C0000}"/>
    <cellStyle name="Commentaire 2 2 8 5 2" xfId="4490" xr:uid="{00000000-0005-0000-0000-0000330C0000}"/>
    <cellStyle name="Commentaire 2 2 8 5 2 2" xfId="10729" xr:uid="{00000000-0005-0000-0000-0000340C0000}"/>
    <cellStyle name="Commentaire 2 2 8 5 3" xfId="6619" xr:uid="{00000000-0005-0000-0000-0000350C0000}"/>
    <cellStyle name="Commentaire 2 2 8 5 3 2" xfId="12846" xr:uid="{00000000-0005-0000-0000-0000360C0000}"/>
    <cellStyle name="Commentaire 2 2 8 5 4" xfId="8540" xr:uid="{00000000-0005-0000-0000-0000370C0000}"/>
    <cellStyle name="Commentaire 2 2 8 6" xfId="3178" xr:uid="{00000000-0005-0000-0000-0000380C0000}"/>
    <cellStyle name="Commentaire 2 2 8 6 2" xfId="5322" xr:uid="{00000000-0005-0000-0000-0000390C0000}"/>
    <cellStyle name="Commentaire 2 2 8 6 2 2" xfId="11552" xr:uid="{00000000-0005-0000-0000-00003A0C0000}"/>
    <cellStyle name="Commentaire 2 2 8 6 3" xfId="9435" xr:uid="{00000000-0005-0000-0000-00003B0C0000}"/>
    <cellStyle name="Commentaire 2 2 8 7" xfId="2833" xr:uid="{00000000-0005-0000-0000-00003C0C0000}"/>
    <cellStyle name="Commentaire 2 2 8 7 2" xfId="9090" xr:uid="{00000000-0005-0000-0000-00003D0C0000}"/>
    <cellStyle name="Commentaire 2 2 8 8" xfId="5034" xr:uid="{00000000-0005-0000-0000-00003E0C0000}"/>
    <cellStyle name="Commentaire 2 2 8 8 2" xfId="11273" xr:uid="{00000000-0005-0000-0000-00003F0C0000}"/>
    <cellStyle name="Commentaire 2 2 8 9" xfId="7246" xr:uid="{00000000-0005-0000-0000-0000400C0000}"/>
    <cellStyle name="Commentaire 2 2 9" xfId="1033" xr:uid="{00000000-0005-0000-0000-0000410C0000}"/>
    <cellStyle name="Commentaire 2 2 9 2" xfId="3366" xr:uid="{00000000-0005-0000-0000-0000420C0000}"/>
    <cellStyle name="Commentaire 2 2 9 2 2" xfId="9623" xr:uid="{00000000-0005-0000-0000-0000430C0000}"/>
    <cellStyle name="Commentaire 2 2 9 3" xfId="5513" xr:uid="{00000000-0005-0000-0000-0000440C0000}"/>
    <cellStyle name="Commentaire 2 2 9 3 2" xfId="11740" xr:uid="{00000000-0005-0000-0000-0000450C0000}"/>
    <cellStyle name="Commentaire 2 2 9 4" xfId="7434" xr:uid="{00000000-0005-0000-0000-0000460C0000}"/>
    <cellStyle name="Commentaire 2 20" xfId="2556" xr:uid="{00000000-0005-0000-0000-0000470C0000}"/>
    <cellStyle name="Commentaire 2 20 2" xfId="4753" xr:uid="{00000000-0005-0000-0000-0000480C0000}"/>
    <cellStyle name="Commentaire 2 20 2 2" xfId="10992" xr:uid="{00000000-0005-0000-0000-0000490C0000}"/>
    <cellStyle name="Commentaire 2 20 3" xfId="6894" xr:uid="{00000000-0005-0000-0000-00004A0C0000}"/>
    <cellStyle name="Commentaire 2 20 3 2" xfId="13121" xr:uid="{00000000-0005-0000-0000-00004B0C0000}"/>
    <cellStyle name="Commentaire 2 20 4" xfId="8815" xr:uid="{00000000-0005-0000-0000-00004C0C0000}"/>
    <cellStyle name="Commentaire 2 21" xfId="2539" xr:uid="{00000000-0005-0000-0000-00004D0C0000}"/>
    <cellStyle name="Commentaire 2 21 2" xfId="6877" xr:uid="{00000000-0005-0000-0000-00004E0C0000}"/>
    <cellStyle name="Commentaire 2 21 2 2" xfId="13104" xr:uid="{00000000-0005-0000-0000-00004F0C0000}"/>
    <cellStyle name="Commentaire 2 21 3" xfId="8798" xr:uid="{00000000-0005-0000-0000-0000500C0000}"/>
    <cellStyle name="Commentaire 2 22" xfId="4937" xr:uid="{00000000-0005-0000-0000-0000510C0000}"/>
    <cellStyle name="Commentaire 2 22 2" xfId="11176" xr:uid="{00000000-0005-0000-0000-0000520C0000}"/>
    <cellStyle name="Commentaire 2 23" xfId="7143" xr:uid="{00000000-0005-0000-0000-0000530C0000}"/>
    <cellStyle name="Commentaire 2 3" xfId="863" xr:uid="{00000000-0005-0000-0000-0000540C0000}"/>
    <cellStyle name="Commentaire 2 3 2" xfId="1198" xr:uid="{00000000-0005-0000-0000-0000550C0000}"/>
    <cellStyle name="Commentaire 2 3 2 2" xfId="3463" xr:uid="{00000000-0005-0000-0000-0000560C0000}"/>
    <cellStyle name="Commentaire 2 3 2 2 2" xfId="9720" xr:uid="{00000000-0005-0000-0000-0000570C0000}"/>
    <cellStyle name="Commentaire 2 3 2 3" xfId="5610" xr:uid="{00000000-0005-0000-0000-0000580C0000}"/>
    <cellStyle name="Commentaire 2 3 2 3 2" xfId="11837" xr:uid="{00000000-0005-0000-0000-0000590C0000}"/>
    <cellStyle name="Commentaire 2 3 2 4" xfId="7531" xr:uid="{00000000-0005-0000-0000-00005A0C0000}"/>
    <cellStyle name="Commentaire 2 3 3" xfId="1642" xr:uid="{00000000-0005-0000-0000-00005B0C0000}"/>
    <cellStyle name="Commentaire 2 3 3 2" xfId="3856" xr:uid="{00000000-0005-0000-0000-00005C0C0000}"/>
    <cellStyle name="Commentaire 2 3 3 2 2" xfId="10095" xr:uid="{00000000-0005-0000-0000-00005D0C0000}"/>
    <cellStyle name="Commentaire 2 3 3 3" xfId="5985" xr:uid="{00000000-0005-0000-0000-00005E0C0000}"/>
    <cellStyle name="Commentaire 2 3 3 3 2" xfId="12212" xr:uid="{00000000-0005-0000-0000-00005F0C0000}"/>
    <cellStyle name="Commentaire 2 3 3 4" xfId="7906" xr:uid="{00000000-0005-0000-0000-0000600C0000}"/>
    <cellStyle name="Commentaire 2 3 4" xfId="1921" xr:uid="{00000000-0005-0000-0000-0000610C0000}"/>
    <cellStyle name="Commentaire 2 3 4 2" xfId="4133" xr:uid="{00000000-0005-0000-0000-0000620C0000}"/>
    <cellStyle name="Commentaire 2 3 4 2 2" xfId="10372" xr:uid="{00000000-0005-0000-0000-0000630C0000}"/>
    <cellStyle name="Commentaire 2 3 4 3" xfId="6262" xr:uid="{00000000-0005-0000-0000-0000640C0000}"/>
    <cellStyle name="Commentaire 2 3 4 3 2" xfId="12489" xr:uid="{00000000-0005-0000-0000-0000650C0000}"/>
    <cellStyle name="Commentaire 2 3 4 4" xfId="8183" xr:uid="{00000000-0005-0000-0000-0000660C0000}"/>
    <cellStyle name="Commentaire 2 3 5" xfId="2237" xr:uid="{00000000-0005-0000-0000-0000670C0000}"/>
    <cellStyle name="Commentaire 2 3 5 2" xfId="4447" xr:uid="{00000000-0005-0000-0000-0000680C0000}"/>
    <cellStyle name="Commentaire 2 3 5 2 2" xfId="10686" xr:uid="{00000000-0005-0000-0000-0000690C0000}"/>
    <cellStyle name="Commentaire 2 3 5 3" xfId="6576" xr:uid="{00000000-0005-0000-0000-00006A0C0000}"/>
    <cellStyle name="Commentaire 2 3 5 3 2" xfId="12803" xr:uid="{00000000-0005-0000-0000-00006B0C0000}"/>
    <cellStyle name="Commentaire 2 3 5 4" xfId="8497" xr:uid="{00000000-0005-0000-0000-00006C0C0000}"/>
    <cellStyle name="Commentaire 2 3 6" xfId="3222" xr:uid="{00000000-0005-0000-0000-00006D0C0000}"/>
    <cellStyle name="Commentaire 2 3 6 2" xfId="5366" xr:uid="{00000000-0005-0000-0000-00006E0C0000}"/>
    <cellStyle name="Commentaire 2 3 6 2 2" xfId="11596" xr:uid="{00000000-0005-0000-0000-00006F0C0000}"/>
    <cellStyle name="Commentaire 2 3 6 3" xfId="9479" xr:uid="{00000000-0005-0000-0000-0000700C0000}"/>
    <cellStyle name="Commentaire 2 3 7" xfId="2877" xr:uid="{00000000-0005-0000-0000-0000710C0000}"/>
    <cellStyle name="Commentaire 2 3 7 2" xfId="9134" xr:uid="{00000000-0005-0000-0000-0000720C0000}"/>
    <cellStyle name="Commentaire 2 3 8" xfId="5035" xr:uid="{00000000-0005-0000-0000-0000730C0000}"/>
    <cellStyle name="Commentaire 2 3 8 2" xfId="11274" xr:uid="{00000000-0005-0000-0000-0000740C0000}"/>
    <cellStyle name="Commentaire 2 3 9" xfId="7290" xr:uid="{00000000-0005-0000-0000-0000750C0000}"/>
    <cellStyle name="Commentaire 2 4" xfId="825" xr:uid="{00000000-0005-0000-0000-0000760C0000}"/>
    <cellStyle name="Commentaire 2 4 2" xfId="1199" xr:uid="{00000000-0005-0000-0000-0000770C0000}"/>
    <cellStyle name="Commentaire 2 4 2 2" xfId="3464" xr:uid="{00000000-0005-0000-0000-0000780C0000}"/>
    <cellStyle name="Commentaire 2 4 2 2 2" xfId="9721" xr:uid="{00000000-0005-0000-0000-0000790C0000}"/>
    <cellStyle name="Commentaire 2 4 2 3" xfId="5611" xr:uid="{00000000-0005-0000-0000-00007A0C0000}"/>
    <cellStyle name="Commentaire 2 4 2 3 2" xfId="11838" xr:uid="{00000000-0005-0000-0000-00007B0C0000}"/>
    <cellStyle name="Commentaire 2 4 2 4" xfId="7532" xr:uid="{00000000-0005-0000-0000-00007C0C0000}"/>
    <cellStyle name="Commentaire 2 4 3" xfId="1604" xr:uid="{00000000-0005-0000-0000-00007D0C0000}"/>
    <cellStyle name="Commentaire 2 4 3 2" xfId="3818" xr:uid="{00000000-0005-0000-0000-00007E0C0000}"/>
    <cellStyle name="Commentaire 2 4 3 2 2" xfId="10057" xr:uid="{00000000-0005-0000-0000-00007F0C0000}"/>
    <cellStyle name="Commentaire 2 4 3 3" xfId="5947" xr:uid="{00000000-0005-0000-0000-0000800C0000}"/>
    <cellStyle name="Commentaire 2 4 3 3 2" xfId="12174" xr:uid="{00000000-0005-0000-0000-0000810C0000}"/>
    <cellStyle name="Commentaire 2 4 3 4" xfId="7868" xr:uid="{00000000-0005-0000-0000-0000820C0000}"/>
    <cellStyle name="Commentaire 2 4 4" xfId="1922" xr:uid="{00000000-0005-0000-0000-0000830C0000}"/>
    <cellStyle name="Commentaire 2 4 4 2" xfId="4134" xr:uid="{00000000-0005-0000-0000-0000840C0000}"/>
    <cellStyle name="Commentaire 2 4 4 2 2" xfId="10373" xr:uid="{00000000-0005-0000-0000-0000850C0000}"/>
    <cellStyle name="Commentaire 2 4 4 3" xfId="6263" xr:uid="{00000000-0005-0000-0000-0000860C0000}"/>
    <cellStyle name="Commentaire 2 4 4 3 2" xfId="12490" xr:uid="{00000000-0005-0000-0000-0000870C0000}"/>
    <cellStyle name="Commentaire 2 4 4 4" xfId="8184" xr:uid="{00000000-0005-0000-0000-0000880C0000}"/>
    <cellStyle name="Commentaire 2 4 5" xfId="2274" xr:uid="{00000000-0005-0000-0000-0000890C0000}"/>
    <cellStyle name="Commentaire 2 4 5 2" xfId="4484" xr:uid="{00000000-0005-0000-0000-00008A0C0000}"/>
    <cellStyle name="Commentaire 2 4 5 2 2" xfId="10723" xr:uid="{00000000-0005-0000-0000-00008B0C0000}"/>
    <cellStyle name="Commentaire 2 4 5 3" xfId="6613" xr:uid="{00000000-0005-0000-0000-00008C0C0000}"/>
    <cellStyle name="Commentaire 2 4 5 3 2" xfId="12840" xr:uid="{00000000-0005-0000-0000-00008D0C0000}"/>
    <cellStyle name="Commentaire 2 4 5 4" xfId="8534" xr:uid="{00000000-0005-0000-0000-00008E0C0000}"/>
    <cellStyle name="Commentaire 2 4 6" xfId="3184" xr:uid="{00000000-0005-0000-0000-00008F0C0000}"/>
    <cellStyle name="Commentaire 2 4 6 2" xfId="5328" xr:uid="{00000000-0005-0000-0000-0000900C0000}"/>
    <cellStyle name="Commentaire 2 4 6 2 2" xfId="11558" xr:uid="{00000000-0005-0000-0000-0000910C0000}"/>
    <cellStyle name="Commentaire 2 4 6 3" xfId="9441" xr:uid="{00000000-0005-0000-0000-0000920C0000}"/>
    <cellStyle name="Commentaire 2 4 7" xfId="2839" xr:uid="{00000000-0005-0000-0000-0000930C0000}"/>
    <cellStyle name="Commentaire 2 4 7 2" xfId="9096" xr:uid="{00000000-0005-0000-0000-0000940C0000}"/>
    <cellStyle name="Commentaire 2 4 8" xfId="5036" xr:uid="{00000000-0005-0000-0000-0000950C0000}"/>
    <cellStyle name="Commentaire 2 4 8 2" xfId="11275" xr:uid="{00000000-0005-0000-0000-0000960C0000}"/>
    <cellStyle name="Commentaire 2 4 9" xfId="7252" xr:uid="{00000000-0005-0000-0000-0000970C0000}"/>
    <cellStyle name="Commentaire 2 5" xfId="854" xr:uid="{00000000-0005-0000-0000-0000980C0000}"/>
    <cellStyle name="Commentaire 2 5 2" xfId="1200" xr:uid="{00000000-0005-0000-0000-0000990C0000}"/>
    <cellStyle name="Commentaire 2 5 2 2" xfId="3465" xr:uid="{00000000-0005-0000-0000-00009A0C0000}"/>
    <cellStyle name="Commentaire 2 5 2 2 2" xfId="9722" xr:uid="{00000000-0005-0000-0000-00009B0C0000}"/>
    <cellStyle name="Commentaire 2 5 2 3" xfId="5612" xr:uid="{00000000-0005-0000-0000-00009C0C0000}"/>
    <cellStyle name="Commentaire 2 5 2 3 2" xfId="11839" xr:uid="{00000000-0005-0000-0000-00009D0C0000}"/>
    <cellStyle name="Commentaire 2 5 2 4" xfId="7533" xr:uid="{00000000-0005-0000-0000-00009E0C0000}"/>
    <cellStyle name="Commentaire 2 5 3" xfId="1633" xr:uid="{00000000-0005-0000-0000-00009F0C0000}"/>
    <cellStyle name="Commentaire 2 5 3 2" xfId="3847" xr:uid="{00000000-0005-0000-0000-0000A00C0000}"/>
    <cellStyle name="Commentaire 2 5 3 2 2" xfId="10086" xr:uid="{00000000-0005-0000-0000-0000A10C0000}"/>
    <cellStyle name="Commentaire 2 5 3 3" xfId="5976" xr:uid="{00000000-0005-0000-0000-0000A20C0000}"/>
    <cellStyle name="Commentaire 2 5 3 3 2" xfId="12203" xr:uid="{00000000-0005-0000-0000-0000A30C0000}"/>
    <cellStyle name="Commentaire 2 5 3 4" xfId="7897" xr:uid="{00000000-0005-0000-0000-0000A40C0000}"/>
    <cellStyle name="Commentaire 2 5 4" xfId="1923" xr:uid="{00000000-0005-0000-0000-0000A50C0000}"/>
    <cellStyle name="Commentaire 2 5 4 2" xfId="4135" xr:uid="{00000000-0005-0000-0000-0000A60C0000}"/>
    <cellStyle name="Commentaire 2 5 4 2 2" xfId="10374" xr:uid="{00000000-0005-0000-0000-0000A70C0000}"/>
    <cellStyle name="Commentaire 2 5 4 3" xfId="6264" xr:uid="{00000000-0005-0000-0000-0000A80C0000}"/>
    <cellStyle name="Commentaire 2 5 4 3 2" xfId="12491" xr:uid="{00000000-0005-0000-0000-0000A90C0000}"/>
    <cellStyle name="Commentaire 2 5 4 4" xfId="8185" xr:uid="{00000000-0005-0000-0000-0000AA0C0000}"/>
    <cellStyle name="Commentaire 2 5 5" xfId="2246" xr:uid="{00000000-0005-0000-0000-0000AB0C0000}"/>
    <cellStyle name="Commentaire 2 5 5 2" xfId="4456" xr:uid="{00000000-0005-0000-0000-0000AC0C0000}"/>
    <cellStyle name="Commentaire 2 5 5 2 2" xfId="10695" xr:uid="{00000000-0005-0000-0000-0000AD0C0000}"/>
    <cellStyle name="Commentaire 2 5 5 3" xfId="6585" xr:uid="{00000000-0005-0000-0000-0000AE0C0000}"/>
    <cellStyle name="Commentaire 2 5 5 3 2" xfId="12812" xr:uid="{00000000-0005-0000-0000-0000AF0C0000}"/>
    <cellStyle name="Commentaire 2 5 5 4" xfId="8506" xr:uid="{00000000-0005-0000-0000-0000B00C0000}"/>
    <cellStyle name="Commentaire 2 5 6" xfId="3213" xr:uid="{00000000-0005-0000-0000-0000B10C0000}"/>
    <cellStyle name="Commentaire 2 5 6 2" xfId="5357" xr:uid="{00000000-0005-0000-0000-0000B20C0000}"/>
    <cellStyle name="Commentaire 2 5 6 2 2" xfId="11587" xr:uid="{00000000-0005-0000-0000-0000B30C0000}"/>
    <cellStyle name="Commentaire 2 5 6 3" xfId="9470" xr:uid="{00000000-0005-0000-0000-0000B40C0000}"/>
    <cellStyle name="Commentaire 2 5 7" xfId="2868" xr:uid="{00000000-0005-0000-0000-0000B50C0000}"/>
    <cellStyle name="Commentaire 2 5 7 2" xfId="9125" xr:uid="{00000000-0005-0000-0000-0000B60C0000}"/>
    <cellStyle name="Commentaire 2 5 8" xfId="5037" xr:uid="{00000000-0005-0000-0000-0000B70C0000}"/>
    <cellStyle name="Commentaire 2 5 8 2" xfId="11276" xr:uid="{00000000-0005-0000-0000-0000B80C0000}"/>
    <cellStyle name="Commentaire 2 5 9" xfId="7281" xr:uid="{00000000-0005-0000-0000-0000B90C0000}"/>
    <cellStyle name="Commentaire 2 6" xfId="881" xr:uid="{00000000-0005-0000-0000-0000BA0C0000}"/>
    <cellStyle name="Commentaire 2 6 2" xfId="1201" xr:uid="{00000000-0005-0000-0000-0000BB0C0000}"/>
    <cellStyle name="Commentaire 2 6 2 2" xfId="3466" xr:uid="{00000000-0005-0000-0000-0000BC0C0000}"/>
    <cellStyle name="Commentaire 2 6 2 2 2" xfId="9723" xr:uid="{00000000-0005-0000-0000-0000BD0C0000}"/>
    <cellStyle name="Commentaire 2 6 2 3" xfId="5613" xr:uid="{00000000-0005-0000-0000-0000BE0C0000}"/>
    <cellStyle name="Commentaire 2 6 2 3 2" xfId="11840" xr:uid="{00000000-0005-0000-0000-0000BF0C0000}"/>
    <cellStyle name="Commentaire 2 6 2 4" xfId="7534" xr:uid="{00000000-0005-0000-0000-0000C00C0000}"/>
    <cellStyle name="Commentaire 2 6 3" xfId="1660" xr:uid="{00000000-0005-0000-0000-0000C10C0000}"/>
    <cellStyle name="Commentaire 2 6 3 2" xfId="3874" xr:uid="{00000000-0005-0000-0000-0000C20C0000}"/>
    <cellStyle name="Commentaire 2 6 3 2 2" xfId="10113" xr:uid="{00000000-0005-0000-0000-0000C30C0000}"/>
    <cellStyle name="Commentaire 2 6 3 3" xfId="6003" xr:uid="{00000000-0005-0000-0000-0000C40C0000}"/>
    <cellStyle name="Commentaire 2 6 3 3 2" xfId="12230" xr:uid="{00000000-0005-0000-0000-0000C50C0000}"/>
    <cellStyle name="Commentaire 2 6 3 4" xfId="7924" xr:uid="{00000000-0005-0000-0000-0000C60C0000}"/>
    <cellStyle name="Commentaire 2 6 4" xfId="1924" xr:uid="{00000000-0005-0000-0000-0000C70C0000}"/>
    <cellStyle name="Commentaire 2 6 4 2" xfId="4136" xr:uid="{00000000-0005-0000-0000-0000C80C0000}"/>
    <cellStyle name="Commentaire 2 6 4 2 2" xfId="10375" xr:uid="{00000000-0005-0000-0000-0000C90C0000}"/>
    <cellStyle name="Commentaire 2 6 4 3" xfId="6265" xr:uid="{00000000-0005-0000-0000-0000CA0C0000}"/>
    <cellStyle name="Commentaire 2 6 4 3 2" xfId="12492" xr:uid="{00000000-0005-0000-0000-0000CB0C0000}"/>
    <cellStyle name="Commentaire 2 6 4 4" xfId="8186" xr:uid="{00000000-0005-0000-0000-0000CC0C0000}"/>
    <cellStyle name="Commentaire 2 6 5" xfId="2143" xr:uid="{00000000-0005-0000-0000-0000CD0C0000}"/>
    <cellStyle name="Commentaire 2 6 5 2" xfId="4353" xr:uid="{00000000-0005-0000-0000-0000CE0C0000}"/>
    <cellStyle name="Commentaire 2 6 5 2 2" xfId="10592" xr:uid="{00000000-0005-0000-0000-0000CF0C0000}"/>
    <cellStyle name="Commentaire 2 6 5 3" xfId="6482" xr:uid="{00000000-0005-0000-0000-0000D00C0000}"/>
    <cellStyle name="Commentaire 2 6 5 3 2" xfId="12709" xr:uid="{00000000-0005-0000-0000-0000D10C0000}"/>
    <cellStyle name="Commentaire 2 6 5 4" xfId="8403" xr:uid="{00000000-0005-0000-0000-0000D20C0000}"/>
    <cellStyle name="Commentaire 2 6 6" xfId="3240" xr:uid="{00000000-0005-0000-0000-0000D30C0000}"/>
    <cellStyle name="Commentaire 2 6 6 2" xfId="5384" xr:uid="{00000000-0005-0000-0000-0000D40C0000}"/>
    <cellStyle name="Commentaire 2 6 6 2 2" xfId="11614" xr:uid="{00000000-0005-0000-0000-0000D50C0000}"/>
    <cellStyle name="Commentaire 2 6 6 3" xfId="9497" xr:uid="{00000000-0005-0000-0000-0000D60C0000}"/>
    <cellStyle name="Commentaire 2 6 7" xfId="2895" xr:uid="{00000000-0005-0000-0000-0000D70C0000}"/>
    <cellStyle name="Commentaire 2 6 7 2" xfId="9152" xr:uid="{00000000-0005-0000-0000-0000D80C0000}"/>
    <cellStyle name="Commentaire 2 6 8" xfId="5038" xr:uid="{00000000-0005-0000-0000-0000D90C0000}"/>
    <cellStyle name="Commentaire 2 6 8 2" xfId="11277" xr:uid="{00000000-0005-0000-0000-0000DA0C0000}"/>
    <cellStyle name="Commentaire 2 6 9" xfId="7308" xr:uid="{00000000-0005-0000-0000-0000DB0C0000}"/>
    <cellStyle name="Commentaire 2 7" xfId="830" xr:uid="{00000000-0005-0000-0000-0000DC0C0000}"/>
    <cellStyle name="Commentaire 2 7 2" xfId="1202" xr:uid="{00000000-0005-0000-0000-0000DD0C0000}"/>
    <cellStyle name="Commentaire 2 7 2 2" xfId="3467" xr:uid="{00000000-0005-0000-0000-0000DE0C0000}"/>
    <cellStyle name="Commentaire 2 7 2 2 2" xfId="9724" xr:uid="{00000000-0005-0000-0000-0000DF0C0000}"/>
    <cellStyle name="Commentaire 2 7 2 3" xfId="5614" xr:uid="{00000000-0005-0000-0000-0000E00C0000}"/>
    <cellStyle name="Commentaire 2 7 2 3 2" xfId="11841" xr:uid="{00000000-0005-0000-0000-0000E10C0000}"/>
    <cellStyle name="Commentaire 2 7 2 4" xfId="7535" xr:uid="{00000000-0005-0000-0000-0000E20C0000}"/>
    <cellStyle name="Commentaire 2 7 3" xfId="1609" xr:uid="{00000000-0005-0000-0000-0000E30C0000}"/>
    <cellStyle name="Commentaire 2 7 3 2" xfId="3823" xr:uid="{00000000-0005-0000-0000-0000E40C0000}"/>
    <cellStyle name="Commentaire 2 7 3 2 2" xfId="10062" xr:uid="{00000000-0005-0000-0000-0000E50C0000}"/>
    <cellStyle name="Commentaire 2 7 3 3" xfId="5952" xr:uid="{00000000-0005-0000-0000-0000E60C0000}"/>
    <cellStyle name="Commentaire 2 7 3 3 2" xfId="12179" xr:uid="{00000000-0005-0000-0000-0000E70C0000}"/>
    <cellStyle name="Commentaire 2 7 3 4" xfId="7873" xr:uid="{00000000-0005-0000-0000-0000E80C0000}"/>
    <cellStyle name="Commentaire 2 7 4" xfId="1925" xr:uid="{00000000-0005-0000-0000-0000E90C0000}"/>
    <cellStyle name="Commentaire 2 7 4 2" xfId="4137" xr:uid="{00000000-0005-0000-0000-0000EA0C0000}"/>
    <cellStyle name="Commentaire 2 7 4 2 2" xfId="10376" xr:uid="{00000000-0005-0000-0000-0000EB0C0000}"/>
    <cellStyle name="Commentaire 2 7 4 3" xfId="6266" xr:uid="{00000000-0005-0000-0000-0000EC0C0000}"/>
    <cellStyle name="Commentaire 2 7 4 3 2" xfId="12493" xr:uid="{00000000-0005-0000-0000-0000ED0C0000}"/>
    <cellStyle name="Commentaire 2 7 4 4" xfId="8187" xr:uid="{00000000-0005-0000-0000-0000EE0C0000}"/>
    <cellStyle name="Commentaire 2 7 5" xfId="2269" xr:uid="{00000000-0005-0000-0000-0000EF0C0000}"/>
    <cellStyle name="Commentaire 2 7 5 2" xfId="4479" xr:uid="{00000000-0005-0000-0000-0000F00C0000}"/>
    <cellStyle name="Commentaire 2 7 5 2 2" xfId="10718" xr:uid="{00000000-0005-0000-0000-0000F10C0000}"/>
    <cellStyle name="Commentaire 2 7 5 3" xfId="6608" xr:uid="{00000000-0005-0000-0000-0000F20C0000}"/>
    <cellStyle name="Commentaire 2 7 5 3 2" xfId="12835" xr:uid="{00000000-0005-0000-0000-0000F30C0000}"/>
    <cellStyle name="Commentaire 2 7 5 4" xfId="8529" xr:uid="{00000000-0005-0000-0000-0000F40C0000}"/>
    <cellStyle name="Commentaire 2 7 6" xfId="3189" xr:uid="{00000000-0005-0000-0000-0000F50C0000}"/>
    <cellStyle name="Commentaire 2 7 6 2" xfId="5333" xr:uid="{00000000-0005-0000-0000-0000F60C0000}"/>
    <cellStyle name="Commentaire 2 7 6 2 2" xfId="11563" xr:uid="{00000000-0005-0000-0000-0000F70C0000}"/>
    <cellStyle name="Commentaire 2 7 6 3" xfId="9446" xr:uid="{00000000-0005-0000-0000-0000F80C0000}"/>
    <cellStyle name="Commentaire 2 7 7" xfId="2844" xr:uid="{00000000-0005-0000-0000-0000F90C0000}"/>
    <cellStyle name="Commentaire 2 7 7 2" xfId="9101" xr:uid="{00000000-0005-0000-0000-0000FA0C0000}"/>
    <cellStyle name="Commentaire 2 7 8" xfId="5039" xr:uid="{00000000-0005-0000-0000-0000FB0C0000}"/>
    <cellStyle name="Commentaire 2 7 8 2" xfId="11278" xr:uid="{00000000-0005-0000-0000-0000FC0C0000}"/>
    <cellStyle name="Commentaire 2 7 9" xfId="7257" xr:uid="{00000000-0005-0000-0000-0000FD0C0000}"/>
    <cellStyle name="Commentaire 2 8" xfId="892" xr:uid="{00000000-0005-0000-0000-0000FE0C0000}"/>
    <cellStyle name="Commentaire 2 8 2" xfId="1203" xr:uid="{00000000-0005-0000-0000-0000FF0C0000}"/>
    <cellStyle name="Commentaire 2 8 2 2" xfId="3468" xr:uid="{00000000-0005-0000-0000-0000000D0000}"/>
    <cellStyle name="Commentaire 2 8 2 2 2" xfId="9725" xr:uid="{00000000-0005-0000-0000-0000010D0000}"/>
    <cellStyle name="Commentaire 2 8 2 3" xfId="5615" xr:uid="{00000000-0005-0000-0000-0000020D0000}"/>
    <cellStyle name="Commentaire 2 8 2 3 2" xfId="11842" xr:uid="{00000000-0005-0000-0000-0000030D0000}"/>
    <cellStyle name="Commentaire 2 8 2 4" xfId="7536" xr:uid="{00000000-0005-0000-0000-0000040D0000}"/>
    <cellStyle name="Commentaire 2 8 3" xfId="1671" xr:uid="{00000000-0005-0000-0000-0000050D0000}"/>
    <cellStyle name="Commentaire 2 8 3 2" xfId="3885" xr:uid="{00000000-0005-0000-0000-0000060D0000}"/>
    <cellStyle name="Commentaire 2 8 3 2 2" xfId="10124" xr:uid="{00000000-0005-0000-0000-0000070D0000}"/>
    <cellStyle name="Commentaire 2 8 3 3" xfId="6014" xr:uid="{00000000-0005-0000-0000-0000080D0000}"/>
    <cellStyle name="Commentaire 2 8 3 3 2" xfId="12241" xr:uid="{00000000-0005-0000-0000-0000090D0000}"/>
    <cellStyle name="Commentaire 2 8 3 4" xfId="7935" xr:uid="{00000000-0005-0000-0000-00000A0D0000}"/>
    <cellStyle name="Commentaire 2 8 4" xfId="1926" xr:uid="{00000000-0005-0000-0000-00000B0D0000}"/>
    <cellStyle name="Commentaire 2 8 4 2" xfId="4138" xr:uid="{00000000-0005-0000-0000-00000C0D0000}"/>
    <cellStyle name="Commentaire 2 8 4 2 2" xfId="10377" xr:uid="{00000000-0005-0000-0000-00000D0D0000}"/>
    <cellStyle name="Commentaire 2 8 4 3" xfId="6267" xr:uid="{00000000-0005-0000-0000-00000E0D0000}"/>
    <cellStyle name="Commentaire 2 8 4 3 2" xfId="12494" xr:uid="{00000000-0005-0000-0000-00000F0D0000}"/>
    <cellStyle name="Commentaire 2 8 4 4" xfId="8188" xr:uid="{00000000-0005-0000-0000-0000100D0000}"/>
    <cellStyle name="Commentaire 2 8 5" xfId="2220" xr:uid="{00000000-0005-0000-0000-0000110D0000}"/>
    <cellStyle name="Commentaire 2 8 5 2" xfId="4430" xr:uid="{00000000-0005-0000-0000-0000120D0000}"/>
    <cellStyle name="Commentaire 2 8 5 2 2" xfId="10669" xr:uid="{00000000-0005-0000-0000-0000130D0000}"/>
    <cellStyle name="Commentaire 2 8 5 3" xfId="6559" xr:uid="{00000000-0005-0000-0000-0000140D0000}"/>
    <cellStyle name="Commentaire 2 8 5 3 2" xfId="12786" xr:uid="{00000000-0005-0000-0000-0000150D0000}"/>
    <cellStyle name="Commentaire 2 8 5 4" xfId="8480" xr:uid="{00000000-0005-0000-0000-0000160D0000}"/>
    <cellStyle name="Commentaire 2 8 6" xfId="3251" xr:uid="{00000000-0005-0000-0000-0000170D0000}"/>
    <cellStyle name="Commentaire 2 8 6 2" xfId="5395" xr:uid="{00000000-0005-0000-0000-0000180D0000}"/>
    <cellStyle name="Commentaire 2 8 6 2 2" xfId="11625" xr:uid="{00000000-0005-0000-0000-0000190D0000}"/>
    <cellStyle name="Commentaire 2 8 6 3" xfId="9508" xr:uid="{00000000-0005-0000-0000-00001A0D0000}"/>
    <cellStyle name="Commentaire 2 8 7" xfId="2906" xr:uid="{00000000-0005-0000-0000-00001B0D0000}"/>
    <cellStyle name="Commentaire 2 8 7 2" xfId="9163" xr:uid="{00000000-0005-0000-0000-00001C0D0000}"/>
    <cellStyle name="Commentaire 2 8 8" xfId="5040" xr:uid="{00000000-0005-0000-0000-00001D0D0000}"/>
    <cellStyle name="Commentaire 2 8 8 2" xfId="11279" xr:uid="{00000000-0005-0000-0000-00001E0D0000}"/>
    <cellStyle name="Commentaire 2 8 9" xfId="7319" xr:uid="{00000000-0005-0000-0000-00001F0D0000}"/>
    <cellStyle name="Commentaire 2 9" xfId="820" xr:uid="{00000000-0005-0000-0000-0000200D0000}"/>
    <cellStyle name="Commentaire 2 9 2" xfId="1204" xr:uid="{00000000-0005-0000-0000-0000210D0000}"/>
    <cellStyle name="Commentaire 2 9 2 2" xfId="3469" xr:uid="{00000000-0005-0000-0000-0000220D0000}"/>
    <cellStyle name="Commentaire 2 9 2 2 2" xfId="9726" xr:uid="{00000000-0005-0000-0000-0000230D0000}"/>
    <cellStyle name="Commentaire 2 9 2 3" xfId="5616" xr:uid="{00000000-0005-0000-0000-0000240D0000}"/>
    <cellStyle name="Commentaire 2 9 2 3 2" xfId="11843" xr:uid="{00000000-0005-0000-0000-0000250D0000}"/>
    <cellStyle name="Commentaire 2 9 2 4" xfId="7537" xr:uid="{00000000-0005-0000-0000-0000260D0000}"/>
    <cellStyle name="Commentaire 2 9 3" xfId="1599" xr:uid="{00000000-0005-0000-0000-0000270D0000}"/>
    <cellStyle name="Commentaire 2 9 3 2" xfId="3813" xr:uid="{00000000-0005-0000-0000-0000280D0000}"/>
    <cellStyle name="Commentaire 2 9 3 2 2" xfId="10052" xr:uid="{00000000-0005-0000-0000-0000290D0000}"/>
    <cellStyle name="Commentaire 2 9 3 3" xfId="5942" xr:uid="{00000000-0005-0000-0000-00002A0D0000}"/>
    <cellStyle name="Commentaire 2 9 3 3 2" xfId="12169" xr:uid="{00000000-0005-0000-0000-00002B0D0000}"/>
    <cellStyle name="Commentaire 2 9 3 4" xfId="7863" xr:uid="{00000000-0005-0000-0000-00002C0D0000}"/>
    <cellStyle name="Commentaire 2 9 4" xfId="1927" xr:uid="{00000000-0005-0000-0000-00002D0D0000}"/>
    <cellStyle name="Commentaire 2 9 4 2" xfId="4139" xr:uid="{00000000-0005-0000-0000-00002E0D0000}"/>
    <cellStyle name="Commentaire 2 9 4 2 2" xfId="10378" xr:uid="{00000000-0005-0000-0000-00002F0D0000}"/>
    <cellStyle name="Commentaire 2 9 4 3" xfId="6268" xr:uid="{00000000-0005-0000-0000-0000300D0000}"/>
    <cellStyle name="Commentaire 2 9 4 3 2" xfId="12495" xr:uid="{00000000-0005-0000-0000-0000310D0000}"/>
    <cellStyle name="Commentaire 2 9 4 4" xfId="8189" xr:uid="{00000000-0005-0000-0000-0000320D0000}"/>
    <cellStyle name="Commentaire 2 9 5" xfId="2279" xr:uid="{00000000-0005-0000-0000-0000330D0000}"/>
    <cellStyle name="Commentaire 2 9 5 2" xfId="4489" xr:uid="{00000000-0005-0000-0000-0000340D0000}"/>
    <cellStyle name="Commentaire 2 9 5 2 2" xfId="10728" xr:uid="{00000000-0005-0000-0000-0000350D0000}"/>
    <cellStyle name="Commentaire 2 9 5 3" xfId="6618" xr:uid="{00000000-0005-0000-0000-0000360D0000}"/>
    <cellStyle name="Commentaire 2 9 5 3 2" xfId="12845" xr:uid="{00000000-0005-0000-0000-0000370D0000}"/>
    <cellStyle name="Commentaire 2 9 5 4" xfId="8539" xr:uid="{00000000-0005-0000-0000-0000380D0000}"/>
    <cellStyle name="Commentaire 2 9 6" xfId="3179" xr:uid="{00000000-0005-0000-0000-0000390D0000}"/>
    <cellStyle name="Commentaire 2 9 6 2" xfId="5323" xr:uid="{00000000-0005-0000-0000-00003A0D0000}"/>
    <cellStyle name="Commentaire 2 9 6 2 2" xfId="11553" xr:uid="{00000000-0005-0000-0000-00003B0D0000}"/>
    <cellStyle name="Commentaire 2 9 6 3" xfId="9436" xr:uid="{00000000-0005-0000-0000-00003C0D0000}"/>
    <cellStyle name="Commentaire 2 9 7" xfId="2834" xr:uid="{00000000-0005-0000-0000-00003D0D0000}"/>
    <cellStyle name="Commentaire 2 9 7 2" xfId="9091" xr:uid="{00000000-0005-0000-0000-00003E0D0000}"/>
    <cellStyle name="Commentaire 2 9 8" xfId="5041" xr:uid="{00000000-0005-0000-0000-00003F0D0000}"/>
    <cellStyle name="Commentaire 2 9 8 2" xfId="11280" xr:uid="{00000000-0005-0000-0000-0000400D0000}"/>
    <cellStyle name="Commentaire 2 9 9" xfId="7247" xr:uid="{00000000-0005-0000-0000-0000410D0000}"/>
    <cellStyle name="Commentaire 20" xfId="2530" xr:uid="{00000000-0005-0000-0000-0000420D0000}"/>
    <cellStyle name="Commentaire 20 2" xfId="4732" xr:uid="{00000000-0005-0000-0000-0000430D0000}"/>
    <cellStyle name="Commentaire 20 2 2" xfId="10971" xr:uid="{00000000-0005-0000-0000-0000440D0000}"/>
    <cellStyle name="Commentaire 20 3" xfId="6868" xr:uid="{00000000-0005-0000-0000-0000450D0000}"/>
    <cellStyle name="Commentaire 20 3 2" xfId="13095" xr:uid="{00000000-0005-0000-0000-0000460D0000}"/>
    <cellStyle name="Commentaire 20 4" xfId="8789" xr:uid="{00000000-0005-0000-0000-0000470D0000}"/>
    <cellStyle name="Commentaire 21" xfId="2555" xr:uid="{00000000-0005-0000-0000-0000480D0000}"/>
    <cellStyle name="Commentaire 21 2" xfId="4752" xr:uid="{00000000-0005-0000-0000-0000490D0000}"/>
    <cellStyle name="Commentaire 21 2 2" xfId="10991" xr:uid="{00000000-0005-0000-0000-00004A0D0000}"/>
    <cellStyle name="Commentaire 21 3" xfId="6893" xr:uid="{00000000-0005-0000-0000-00004B0D0000}"/>
    <cellStyle name="Commentaire 21 3 2" xfId="13120" xr:uid="{00000000-0005-0000-0000-00004C0D0000}"/>
    <cellStyle name="Commentaire 21 4" xfId="8814" xr:uid="{00000000-0005-0000-0000-00004D0D0000}"/>
    <cellStyle name="Commentaire 22" xfId="2554" xr:uid="{00000000-0005-0000-0000-00004E0D0000}"/>
    <cellStyle name="Commentaire 22 2" xfId="6892" xr:uid="{00000000-0005-0000-0000-00004F0D0000}"/>
    <cellStyle name="Commentaire 22 2 2" xfId="13119" xr:uid="{00000000-0005-0000-0000-0000500D0000}"/>
    <cellStyle name="Commentaire 22 3" xfId="8813" xr:uid="{00000000-0005-0000-0000-0000510D0000}"/>
    <cellStyle name="Commentaire 23" xfId="4936" xr:uid="{00000000-0005-0000-0000-0000520D0000}"/>
    <cellStyle name="Commentaire 23 2" xfId="11175" xr:uid="{00000000-0005-0000-0000-0000530D0000}"/>
    <cellStyle name="Commentaire 24" xfId="7142" xr:uid="{00000000-0005-0000-0000-0000540D0000}"/>
    <cellStyle name="Commentaire 3" xfId="380" xr:uid="{00000000-0005-0000-0000-0000550D0000}"/>
    <cellStyle name="Commentaire 3 10" xfId="1034" xr:uid="{00000000-0005-0000-0000-0000560D0000}"/>
    <cellStyle name="Commentaire 3 10 2" xfId="3367" xr:uid="{00000000-0005-0000-0000-0000570D0000}"/>
    <cellStyle name="Commentaire 3 10 2 2" xfId="9624" xr:uid="{00000000-0005-0000-0000-0000580D0000}"/>
    <cellStyle name="Commentaire 3 10 3" xfId="5514" xr:uid="{00000000-0005-0000-0000-0000590D0000}"/>
    <cellStyle name="Commentaire 3 10 3 2" xfId="11741" xr:uid="{00000000-0005-0000-0000-00005A0D0000}"/>
    <cellStyle name="Commentaire 3 10 4" xfId="7435" xr:uid="{00000000-0005-0000-0000-00005B0D0000}"/>
    <cellStyle name="Commentaire 3 11" xfId="1502" xr:uid="{00000000-0005-0000-0000-00005C0D0000}"/>
    <cellStyle name="Commentaire 3 11 2" xfId="3716" xr:uid="{00000000-0005-0000-0000-00005D0D0000}"/>
    <cellStyle name="Commentaire 3 11 2 2" xfId="9955" xr:uid="{00000000-0005-0000-0000-00005E0D0000}"/>
    <cellStyle name="Commentaire 3 11 3" xfId="5845" xr:uid="{00000000-0005-0000-0000-00005F0D0000}"/>
    <cellStyle name="Commentaire 3 11 3 2" xfId="12072" xr:uid="{00000000-0005-0000-0000-0000600D0000}"/>
    <cellStyle name="Commentaire 3 11 4" xfId="7766" xr:uid="{00000000-0005-0000-0000-0000610D0000}"/>
    <cellStyle name="Commentaire 3 12" xfId="1825" xr:uid="{00000000-0005-0000-0000-0000620D0000}"/>
    <cellStyle name="Commentaire 3 12 2" xfId="4037" xr:uid="{00000000-0005-0000-0000-0000630D0000}"/>
    <cellStyle name="Commentaire 3 12 2 2" xfId="10276" xr:uid="{00000000-0005-0000-0000-0000640D0000}"/>
    <cellStyle name="Commentaire 3 12 3" xfId="6166" xr:uid="{00000000-0005-0000-0000-0000650D0000}"/>
    <cellStyle name="Commentaire 3 12 3 2" xfId="12393" xr:uid="{00000000-0005-0000-0000-0000660D0000}"/>
    <cellStyle name="Commentaire 3 12 4" xfId="8087" xr:uid="{00000000-0005-0000-0000-0000670D0000}"/>
    <cellStyle name="Commentaire 3 13" xfId="2362" xr:uid="{00000000-0005-0000-0000-0000680D0000}"/>
    <cellStyle name="Commentaire 3 13 2" xfId="4572" xr:uid="{00000000-0005-0000-0000-0000690D0000}"/>
    <cellStyle name="Commentaire 3 13 2 2" xfId="10811" xr:uid="{00000000-0005-0000-0000-00006A0D0000}"/>
    <cellStyle name="Commentaire 3 13 3" xfId="6701" xr:uid="{00000000-0005-0000-0000-00006B0D0000}"/>
    <cellStyle name="Commentaire 3 13 3 2" xfId="12928" xr:uid="{00000000-0005-0000-0000-00006C0D0000}"/>
    <cellStyle name="Commentaire 3 13 4" xfId="8622" xr:uid="{00000000-0005-0000-0000-00006D0D0000}"/>
    <cellStyle name="Commentaire 3 14" xfId="2595" xr:uid="{00000000-0005-0000-0000-00006E0D0000}"/>
    <cellStyle name="Commentaire 3 14 2" xfId="4792" xr:uid="{00000000-0005-0000-0000-00006F0D0000}"/>
    <cellStyle name="Commentaire 3 14 2 2" xfId="11031" xr:uid="{00000000-0005-0000-0000-0000700D0000}"/>
    <cellStyle name="Commentaire 3 14 3" xfId="6933" xr:uid="{00000000-0005-0000-0000-0000710D0000}"/>
    <cellStyle name="Commentaire 3 14 3 2" xfId="13160" xr:uid="{00000000-0005-0000-0000-0000720D0000}"/>
    <cellStyle name="Commentaire 3 14 4" xfId="8854" xr:uid="{00000000-0005-0000-0000-0000730D0000}"/>
    <cellStyle name="Commentaire 3 15" xfId="2564" xr:uid="{00000000-0005-0000-0000-0000740D0000}"/>
    <cellStyle name="Commentaire 3 15 2" xfId="4761" xr:uid="{00000000-0005-0000-0000-0000750D0000}"/>
    <cellStyle name="Commentaire 3 15 2 2" xfId="11000" xr:uid="{00000000-0005-0000-0000-0000760D0000}"/>
    <cellStyle name="Commentaire 3 15 3" xfId="6902" xr:uid="{00000000-0005-0000-0000-0000770D0000}"/>
    <cellStyle name="Commentaire 3 15 3 2" xfId="13129" xr:uid="{00000000-0005-0000-0000-0000780D0000}"/>
    <cellStyle name="Commentaire 3 15 4" xfId="8823" xr:uid="{00000000-0005-0000-0000-0000790D0000}"/>
    <cellStyle name="Commentaire 3 16" xfId="2568" xr:uid="{00000000-0005-0000-0000-00007A0D0000}"/>
    <cellStyle name="Commentaire 3 16 2" xfId="4765" xr:uid="{00000000-0005-0000-0000-00007B0D0000}"/>
    <cellStyle name="Commentaire 3 16 2 2" xfId="11004" xr:uid="{00000000-0005-0000-0000-00007C0D0000}"/>
    <cellStyle name="Commentaire 3 16 3" xfId="6906" xr:uid="{00000000-0005-0000-0000-00007D0D0000}"/>
    <cellStyle name="Commentaire 3 16 3 2" xfId="13133" xr:uid="{00000000-0005-0000-0000-00007E0D0000}"/>
    <cellStyle name="Commentaire 3 16 4" xfId="8827" xr:uid="{00000000-0005-0000-0000-00007F0D0000}"/>
    <cellStyle name="Commentaire 3 17" xfId="2523" xr:uid="{00000000-0005-0000-0000-0000800D0000}"/>
    <cellStyle name="Commentaire 3 17 2" xfId="4725" xr:uid="{00000000-0005-0000-0000-0000810D0000}"/>
    <cellStyle name="Commentaire 3 17 2 2" xfId="10964" xr:uid="{00000000-0005-0000-0000-0000820D0000}"/>
    <cellStyle name="Commentaire 3 17 3" xfId="6861" xr:uid="{00000000-0005-0000-0000-0000830D0000}"/>
    <cellStyle name="Commentaire 3 17 3 2" xfId="13088" xr:uid="{00000000-0005-0000-0000-0000840D0000}"/>
    <cellStyle name="Commentaire 3 17 4" xfId="8782" xr:uid="{00000000-0005-0000-0000-0000850D0000}"/>
    <cellStyle name="Commentaire 3 18" xfId="2537" xr:uid="{00000000-0005-0000-0000-0000860D0000}"/>
    <cellStyle name="Commentaire 3 18 2" xfId="4736" xr:uid="{00000000-0005-0000-0000-0000870D0000}"/>
    <cellStyle name="Commentaire 3 18 2 2" xfId="10975" xr:uid="{00000000-0005-0000-0000-0000880D0000}"/>
    <cellStyle name="Commentaire 3 18 3" xfId="6875" xr:uid="{00000000-0005-0000-0000-0000890D0000}"/>
    <cellStyle name="Commentaire 3 18 3 2" xfId="13102" xr:uid="{00000000-0005-0000-0000-00008A0D0000}"/>
    <cellStyle name="Commentaire 3 18 4" xfId="8796" xr:uid="{00000000-0005-0000-0000-00008B0D0000}"/>
    <cellStyle name="Commentaire 3 19" xfId="2527" xr:uid="{00000000-0005-0000-0000-00008C0D0000}"/>
    <cellStyle name="Commentaire 3 19 2" xfId="4729" xr:uid="{00000000-0005-0000-0000-00008D0D0000}"/>
    <cellStyle name="Commentaire 3 19 2 2" xfId="10968" xr:uid="{00000000-0005-0000-0000-00008E0D0000}"/>
    <cellStyle name="Commentaire 3 19 3" xfId="6865" xr:uid="{00000000-0005-0000-0000-00008F0D0000}"/>
    <cellStyle name="Commentaire 3 19 3 2" xfId="13092" xr:uid="{00000000-0005-0000-0000-0000900D0000}"/>
    <cellStyle name="Commentaire 3 19 4" xfId="8786" xr:uid="{00000000-0005-0000-0000-0000910D0000}"/>
    <cellStyle name="Commentaire 3 2" xfId="381" xr:uid="{00000000-0005-0000-0000-0000920D0000}"/>
    <cellStyle name="Commentaire 3 2 10" xfId="1503" xr:uid="{00000000-0005-0000-0000-0000930D0000}"/>
    <cellStyle name="Commentaire 3 2 10 2" xfId="3717" xr:uid="{00000000-0005-0000-0000-0000940D0000}"/>
    <cellStyle name="Commentaire 3 2 10 2 2" xfId="9956" xr:uid="{00000000-0005-0000-0000-0000950D0000}"/>
    <cellStyle name="Commentaire 3 2 10 3" xfId="5846" xr:uid="{00000000-0005-0000-0000-0000960D0000}"/>
    <cellStyle name="Commentaire 3 2 10 3 2" xfId="12073" xr:uid="{00000000-0005-0000-0000-0000970D0000}"/>
    <cellStyle name="Commentaire 3 2 10 4" xfId="7767" xr:uid="{00000000-0005-0000-0000-0000980D0000}"/>
    <cellStyle name="Commentaire 3 2 11" xfId="1826" xr:uid="{00000000-0005-0000-0000-0000990D0000}"/>
    <cellStyle name="Commentaire 3 2 11 2" xfId="4038" xr:uid="{00000000-0005-0000-0000-00009A0D0000}"/>
    <cellStyle name="Commentaire 3 2 11 2 2" xfId="10277" xr:uid="{00000000-0005-0000-0000-00009B0D0000}"/>
    <cellStyle name="Commentaire 3 2 11 3" xfId="6167" xr:uid="{00000000-0005-0000-0000-00009C0D0000}"/>
    <cellStyle name="Commentaire 3 2 11 3 2" xfId="12394" xr:uid="{00000000-0005-0000-0000-00009D0D0000}"/>
    <cellStyle name="Commentaire 3 2 11 4" xfId="8088" xr:uid="{00000000-0005-0000-0000-00009E0D0000}"/>
    <cellStyle name="Commentaire 3 2 12" xfId="2361" xr:uid="{00000000-0005-0000-0000-00009F0D0000}"/>
    <cellStyle name="Commentaire 3 2 12 2" xfId="4571" xr:uid="{00000000-0005-0000-0000-0000A00D0000}"/>
    <cellStyle name="Commentaire 3 2 12 2 2" xfId="10810" xr:uid="{00000000-0005-0000-0000-0000A10D0000}"/>
    <cellStyle name="Commentaire 3 2 12 3" xfId="6700" xr:uid="{00000000-0005-0000-0000-0000A20D0000}"/>
    <cellStyle name="Commentaire 3 2 12 3 2" xfId="12927" xr:uid="{00000000-0005-0000-0000-0000A30D0000}"/>
    <cellStyle name="Commentaire 3 2 12 4" xfId="8621" xr:uid="{00000000-0005-0000-0000-0000A40D0000}"/>
    <cellStyle name="Commentaire 3 2 13" xfId="2596" xr:uid="{00000000-0005-0000-0000-0000A50D0000}"/>
    <cellStyle name="Commentaire 3 2 13 2" xfId="4793" xr:uid="{00000000-0005-0000-0000-0000A60D0000}"/>
    <cellStyle name="Commentaire 3 2 13 2 2" xfId="11032" xr:uid="{00000000-0005-0000-0000-0000A70D0000}"/>
    <cellStyle name="Commentaire 3 2 13 3" xfId="6934" xr:uid="{00000000-0005-0000-0000-0000A80D0000}"/>
    <cellStyle name="Commentaire 3 2 13 3 2" xfId="13161" xr:uid="{00000000-0005-0000-0000-0000A90D0000}"/>
    <cellStyle name="Commentaire 3 2 13 4" xfId="8855" xr:uid="{00000000-0005-0000-0000-0000AA0D0000}"/>
    <cellStyle name="Commentaire 3 2 14" xfId="2563" xr:uid="{00000000-0005-0000-0000-0000AB0D0000}"/>
    <cellStyle name="Commentaire 3 2 14 2" xfId="4760" xr:uid="{00000000-0005-0000-0000-0000AC0D0000}"/>
    <cellStyle name="Commentaire 3 2 14 2 2" xfId="10999" xr:uid="{00000000-0005-0000-0000-0000AD0D0000}"/>
    <cellStyle name="Commentaire 3 2 14 3" xfId="6901" xr:uid="{00000000-0005-0000-0000-0000AE0D0000}"/>
    <cellStyle name="Commentaire 3 2 14 3 2" xfId="13128" xr:uid="{00000000-0005-0000-0000-0000AF0D0000}"/>
    <cellStyle name="Commentaire 3 2 14 4" xfId="8822" xr:uid="{00000000-0005-0000-0000-0000B00D0000}"/>
    <cellStyle name="Commentaire 3 2 15" xfId="2569" xr:uid="{00000000-0005-0000-0000-0000B10D0000}"/>
    <cellStyle name="Commentaire 3 2 15 2" xfId="4766" xr:uid="{00000000-0005-0000-0000-0000B20D0000}"/>
    <cellStyle name="Commentaire 3 2 15 2 2" xfId="11005" xr:uid="{00000000-0005-0000-0000-0000B30D0000}"/>
    <cellStyle name="Commentaire 3 2 15 3" xfId="6907" xr:uid="{00000000-0005-0000-0000-0000B40D0000}"/>
    <cellStyle name="Commentaire 3 2 15 3 2" xfId="13134" xr:uid="{00000000-0005-0000-0000-0000B50D0000}"/>
    <cellStyle name="Commentaire 3 2 15 4" xfId="8828" xr:uid="{00000000-0005-0000-0000-0000B60D0000}"/>
    <cellStyle name="Commentaire 3 2 16" xfId="2522" xr:uid="{00000000-0005-0000-0000-0000B70D0000}"/>
    <cellStyle name="Commentaire 3 2 16 2" xfId="4724" xr:uid="{00000000-0005-0000-0000-0000B80D0000}"/>
    <cellStyle name="Commentaire 3 2 16 2 2" xfId="10963" xr:uid="{00000000-0005-0000-0000-0000B90D0000}"/>
    <cellStyle name="Commentaire 3 2 16 3" xfId="6860" xr:uid="{00000000-0005-0000-0000-0000BA0D0000}"/>
    <cellStyle name="Commentaire 3 2 16 3 2" xfId="13087" xr:uid="{00000000-0005-0000-0000-0000BB0D0000}"/>
    <cellStyle name="Commentaire 3 2 16 4" xfId="8781" xr:uid="{00000000-0005-0000-0000-0000BC0D0000}"/>
    <cellStyle name="Commentaire 3 2 17" xfId="2538" xr:uid="{00000000-0005-0000-0000-0000BD0D0000}"/>
    <cellStyle name="Commentaire 3 2 17 2" xfId="4737" xr:uid="{00000000-0005-0000-0000-0000BE0D0000}"/>
    <cellStyle name="Commentaire 3 2 17 2 2" xfId="10976" xr:uid="{00000000-0005-0000-0000-0000BF0D0000}"/>
    <cellStyle name="Commentaire 3 2 17 3" xfId="6876" xr:uid="{00000000-0005-0000-0000-0000C00D0000}"/>
    <cellStyle name="Commentaire 3 2 17 3 2" xfId="13103" xr:uid="{00000000-0005-0000-0000-0000C10D0000}"/>
    <cellStyle name="Commentaire 3 2 17 4" xfId="8797" xr:uid="{00000000-0005-0000-0000-0000C20D0000}"/>
    <cellStyle name="Commentaire 3 2 18" xfId="2521" xr:uid="{00000000-0005-0000-0000-0000C30D0000}"/>
    <cellStyle name="Commentaire 3 2 18 2" xfId="4723" xr:uid="{00000000-0005-0000-0000-0000C40D0000}"/>
    <cellStyle name="Commentaire 3 2 18 2 2" xfId="10962" xr:uid="{00000000-0005-0000-0000-0000C50D0000}"/>
    <cellStyle name="Commentaire 3 2 18 3" xfId="6859" xr:uid="{00000000-0005-0000-0000-0000C60D0000}"/>
    <cellStyle name="Commentaire 3 2 18 3 2" xfId="13086" xr:uid="{00000000-0005-0000-0000-0000C70D0000}"/>
    <cellStyle name="Commentaire 3 2 18 4" xfId="8780" xr:uid="{00000000-0005-0000-0000-0000C80D0000}"/>
    <cellStyle name="Commentaire 3 2 19" xfId="2576" xr:uid="{00000000-0005-0000-0000-0000C90D0000}"/>
    <cellStyle name="Commentaire 3 2 19 2" xfId="4773" xr:uid="{00000000-0005-0000-0000-0000CA0D0000}"/>
    <cellStyle name="Commentaire 3 2 19 2 2" xfId="11012" xr:uid="{00000000-0005-0000-0000-0000CB0D0000}"/>
    <cellStyle name="Commentaire 3 2 19 3" xfId="6914" xr:uid="{00000000-0005-0000-0000-0000CC0D0000}"/>
    <cellStyle name="Commentaire 3 2 19 3 2" xfId="13141" xr:uid="{00000000-0005-0000-0000-0000CD0D0000}"/>
    <cellStyle name="Commentaire 3 2 19 4" xfId="8835" xr:uid="{00000000-0005-0000-0000-0000CE0D0000}"/>
    <cellStyle name="Commentaire 3 2 2" xfId="866" xr:uid="{00000000-0005-0000-0000-0000CF0D0000}"/>
    <cellStyle name="Commentaire 3 2 2 2" xfId="1205" xr:uid="{00000000-0005-0000-0000-0000D00D0000}"/>
    <cellStyle name="Commentaire 3 2 2 2 2" xfId="3470" xr:uid="{00000000-0005-0000-0000-0000D10D0000}"/>
    <cellStyle name="Commentaire 3 2 2 2 2 2" xfId="9727" xr:uid="{00000000-0005-0000-0000-0000D20D0000}"/>
    <cellStyle name="Commentaire 3 2 2 2 3" xfId="5617" xr:uid="{00000000-0005-0000-0000-0000D30D0000}"/>
    <cellStyle name="Commentaire 3 2 2 2 3 2" xfId="11844" xr:uid="{00000000-0005-0000-0000-0000D40D0000}"/>
    <cellStyle name="Commentaire 3 2 2 2 4" xfId="7538" xr:uid="{00000000-0005-0000-0000-0000D50D0000}"/>
    <cellStyle name="Commentaire 3 2 2 3" xfId="1645" xr:uid="{00000000-0005-0000-0000-0000D60D0000}"/>
    <cellStyle name="Commentaire 3 2 2 3 2" xfId="3859" xr:uid="{00000000-0005-0000-0000-0000D70D0000}"/>
    <cellStyle name="Commentaire 3 2 2 3 2 2" xfId="10098" xr:uid="{00000000-0005-0000-0000-0000D80D0000}"/>
    <cellStyle name="Commentaire 3 2 2 3 3" xfId="5988" xr:uid="{00000000-0005-0000-0000-0000D90D0000}"/>
    <cellStyle name="Commentaire 3 2 2 3 3 2" xfId="12215" xr:uid="{00000000-0005-0000-0000-0000DA0D0000}"/>
    <cellStyle name="Commentaire 3 2 2 3 4" xfId="7909" xr:uid="{00000000-0005-0000-0000-0000DB0D0000}"/>
    <cellStyle name="Commentaire 3 2 2 4" xfId="1928" xr:uid="{00000000-0005-0000-0000-0000DC0D0000}"/>
    <cellStyle name="Commentaire 3 2 2 4 2" xfId="4140" xr:uid="{00000000-0005-0000-0000-0000DD0D0000}"/>
    <cellStyle name="Commentaire 3 2 2 4 2 2" xfId="10379" xr:uid="{00000000-0005-0000-0000-0000DE0D0000}"/>
    <cellStyle name="Commentaire 3 2 2 4 3" xfId="6269" xr:uid="{00000000-0005-0000-0000-0000DF0D0000}"/>
    <cellStyle name="Commentaire 3 2 2 4 3 2" xfId="12496" xr:uid="{00000000-0005-0000-0000-0000E00D0000}"/>
    <cellStyle name="Commentaire 3 2 2 4 4" xfId="8190" xr:uid="{00000000-0005-0000-0000-0000E10D0000}"/>
    <cellStyle name="Commentaire 3 2 2 5" xfId="2388" xr:uid="{00000000-0005-0000-0000-0000E20D0000}"/>
    <cellStyle name="Commentaire 3 2 2 5 2" xfId="4598" xr:uid="{00000000-0005-0000-0000-0000E30D0000}"/>
    <cellStyle name="Commentaire 3 2 2 5 2 2" xfId="10837" xr:uid="{00000000-0005-0000-0000-0000E40D0000}"/>
    <cellStyle name="Commentaire 3 2 2 5 3" xfId="6727" xr:uid="{00000000-0005-0000-0000-0000E50D0000}"/>
    <cellStyle name="Commentaire 3 2 2 5 3 2" xfId="12954" xr:uid="{00000000-0005-0000-0000-0000E60D0000}"/>
    <cellStyle name="Commentaire 3 2 2 5 4" xfId="8648" xr:uid="{00000000-0005-0000-0000-0000E70D0000}"/>
    <cellStyle name="Commentaire 3 2 2 6" xfId="3225" xr:uid="{00000000-0005-0000-0000-0000E80D0000}"/>
    <cellStyle name="Commentaire 3 2 2 6 2" xfId="5369" xr:uid="{00000000-0005-0000-0000-0000E90D0000}"/>
    <cellStyle name="Commentaire 3 2 2 6 2 2" xfId="11599" xr:uid="{00000000-0005-0000-0000-0000EA0D0000}"/>
    <cellStyle name="Commentaire 3 2 2 6 3" xfId="9482" xr:uid="{00000000-0005-0000-0000-0000EB0D0000}"/>
    <cellStyle name="Commentaire 3 2 2 7" xfId="2880" xr:uid="{00000000-0005-0000-0000-0000EC0D0000}"/>
    <cellStyle name="Commentaire 3 2 2 7 2" xfId="9137" xr:uid="{00000000-0005-0000-0000-0000ED0D0000}"/>
    <cellStyle name="Commentaire 3 2 2 8" xfId="5042" xr:uid="{00000000-0005-0000-0000-0000EE0D0000}"/>
    <cellStyle name="Commentaire 3 2 2 8 2" xfId="11281" xr:uid="{00000000-0005-0000-0000-0000EF0D0000}"/>
    <cellStyle name="Commentaire 3 2 2 9" xfId="7293" xr:uid="{00000000-0005-0000-0000-0000F00D0000}"/>
    <cellStyle name="Commentaire 3 2 20" xfId="2531" xr:uid="{00000000-0005-0000-0000-0000F10D0000}"/>
    <cellStyle name="Commentaire 3 2 20 2" xfId="6869" xr:uid="{00000000-0005-0000-0000-0000F20D0000}"/>
    <cellStyle name="Commentaire 3 2 20 2 2" xfId="13096" xr:uid="{00000000-0005-0000-0000-0000F30D0000}"/>
    <cellStyle name="Commentaire 3 2 20 3" xfId="8790" xr:uid="{00000000-0005-0000-0000-0000F40D0000}"/>
    <cellStyle name="Commentaire 3 2 21" xfId="4940" xr:uid="{00000000-0005-0000-0000-0000F50D0000}"/>
    <cellStyle name="Commentaire 3 2 21 2" xfId="11179" xr:uid="{00000000-0005-0000-0000-0000F60D0000}"/>
    <cellStyle name="Commentaire 3 2 22" xfId="7146" xr:uid="{00000000-0005-0000-0000-0000F70D0000}"/>
    <cellStyle name="Commentaire 3 2 3" xfId="822" xr:uid="{00000000-0005-0000-0000-0000F80D0000}"/>
    <cellStyle name="Commentaire 3 2 3 2" xfId="1206" xr:uid="{00000000-0005-0000-0000-0000F90D0000}"/>
    <cellStyle name="Commentaire 3 2 3 2 2" xfId="3471" xr:uid="{00000000-0005-0000-0000-0000FA0D0000}"/>
    <cellStyle name="Commentaire 3 2 3 2 2 2" xfId="9728" xr:uid="{00000000-0005-0000-0000-0000FB0D0000}"/>
    <cellStyle name="Commentaire 3 2 3 2 3" xfId="5618" xr:uid="{00000000-0005-0000-0000-0000FC0D0000}"/>
    <cellStyle name="Commentaire 3 2 3 2 3 2" xfId="11845" xr:uid="{00000000-0005-0000-0000-0000FD0D0000}"/>
    <cellStyle name="Commentaire 3 2 3 2 4" xfId="7539" xr:uid="{00000000-0005-0000-0000-0000FE0D0000}"/>
    <cellStyle name="Commentaire 3 2 3 3" xfId="1601" xr:uid="{00000000-0005-0000-0000-0000FF0D0000}"/>
    <cellStyle name="Commentaire 3 2 3 3 2" xfId="3815" xr:uid="{00000000-0005-0000-0000-0000000E0000}"/>
    <cellStyle name="Commentaire 3 2 3 3 2 2" xfId="10054" xr:uid="{00000000-0005-0000-0000-0000010E0000}"/>
    <cellStyle name="Commentaire 3 2 3 3 3" xfId="5944" xr:uid="{00000000-0005-0000-0000-0000020E0000}"/>
    <cellStyle name="Commentaire 3 2 3 3 3 2" xfId="12171" xr:uid="{00000000-0005-0000-0000-0000030E0000}"/>
    <cellStyle name="Commentaire 3 2 3 3 4" xfId="7865" xr:uid="{00000000-0005-0000-0000-0000040E0000}"/>
    <cellStyle name="Commentaire 3 2 3 4" xfId="1929" xr:uid="{00000000-0005-0000-0000-0000050E0000}"/>
    <cellStyle name="Commentaire 3 2 3 4 2" xfId="4141" xr:uid="{00000000-0005-0000-0000-0000060E0000}"/>
    <cellStyle name="Commentaire 3 2 3 4 2 2" xfId="10380" xr:uid="{00000000-0005-0000-0000-0000070E0000}"/>
    <cellStyle name="Commentaire 3 2 3 4 3" xfId="6270" xr:uid="{00000000-0005-0000-0000-0000080E0000}"/>
    <cellStyle name="Commentaire 3 2 3 4 3 2" xfId="12497" xr:uid="{00000000-0005-0000-0000-0000090E0000}"/>
    <cellStyle name="Commentaire 3 2 3 4 4" xfId="8191" xr:uid="{00000000-0005-0000-0000-00000A0E0000}"/>
    <cellStyle name="Commentaire 3 2 3 5" xfId="2277" xr:uid="{00000000-0005-0000-0000-00000B0E0000}"/>
    <cellStyle name="Commentaire 3 2 3 5 2" xfId="4487" xr:uid="{00000000-0005-0000-0000-00000C0E0000}"/>
    <cellStyle name="Commentaire 3 2 3 5 2 2" xfId="10726" xr:uid="{00000000-0005-0000-0000-00000D0E0000}"/>
    <cellStyle name="Commentaire 3 2 3 5 3" xfId="6616" xr:uid="{00000000-0005-0000-0000-00000E0E0000}"/>
    <cellStyle name="Commentaire 3 2 3 5 3 2" xfId="12843" xr:uid="{00000000-0005-0000-0000-00000F0E0000}"/>
    <cellStyle name="Commentaire 3 2 3 5 4" xfId="8537" xr:uid="{00000000-0005-0000-0000-0000100E0000}"/>
    <cellStyle name="Commentaire 3 2 3 6" xfId="3181" xr:uid="{00000000-0005-0000-0000-0000110E0000}"/>
    <cellStyle name="Commentaire 3 2 3 6 2" xfId="5325" xr:uid="{00000000-0005-0000-0000-0000120E0000}"/>
    <cellStyle name="Commentaire 3 2 3 6 2 2" xfId="11555" xr:uid="{00000000-0005-0000-0000-0000130E0000}"/>
    <cellStyle name="Commentaire 3 2 3 6 3" xfId="9438" xr:uid="{00000000-0005-0000-0000-0000140E0000}"/>
    <cellStyle name="Commentaire 3 2 3 7" xfId="2836" xr:uid="{00000000-0005-0000-0000-0000150E0000}"/>
    <cellStyle name="Commentaire 3 2 3 7 2" xfId="9093" xr:uid="{00000000-0005-0000-0000-0000160E0000}"/>
    <cellStyle name="Commentaire 3 2 3 8" xfId="5043" xr:uid="{00000000-0005-0000-0000-0000170E0000}"/>
    <cellStyle name="Commentaire 3 2 3 8 2" xfId="11282" xr:uid="{00000000-0005-0000-0000-0000180E0000}"/>
    <cellStyle name="Commentaire 3 2 3 9" xfId="7249" xr:uid="{00000000-0005-0000-0000-0000190E0000}"/>
    <cellStyle name="Commentaire 3 2 4" xfId="845" xr:uid="{00000000-0005-0000-0000-00001A0E0000}"/>
    <cellStyle name="Commentaire 3 2 4 2" xfId="1207" xr:uid="{00000000-0005-0000-0000-00001B0E0000}"/>
    <cellStyle name="Commentaire 3 2 4 2 2" xfId="3472" xr:uid="{00000000-0005-0000-0000-00001C0E0000}"/>
    <cellStyle name="Commentaire 3 2 4 2 2 2" xfId="9729" xr:uid="{00000000-0005-0000-0000-00001D0E0000}"/>
    <cellStyle name="Commentaire 3 2 4 2 3" xfId="5619" xr:uid="{00000000-0005-0000-0000-00001E0E0000}"/>
    <cellStyle name="Commentaire 3 2 4 2 3 2" xfId="11846" xr:uid="{00000000-0005-0000-0000-00001F0E0000}"/>
    <cellStyle name="Commentaire 3 2 4 2 4" xfId="7540" xr:uid="{00000000-0005-0000-0000-0000200E0000}"/>
    <cellStyle name="Commentaire 3 2 4 3" xfId="1624" xr:uid="{00000000-0005-0000-0000-0000210E0000}"/>
    <cellStyle name="Commentaire 3 2 4 3 2" xfId="3838" xr:uid="{00000000-0005-0000-0000-0000220E0000}"/>
    <cellStyle name="Commentaire 3 2 4 3 2 2" xfId="10077" xr:uid="{00000000-0005-0000-0000-0000230E0000}"/>
    <cellStyle name="Commentaire 3 2 4 3 3" xfId="5967" xr:uid="{00000000-0005-0000-0000-0000240E0000}"/>
    <cellStyle name="Commentaire 3 2 4 3 3 2" xfId="12194" xr:uid="{00000000-0005-0000-0000-0000250E0000}"/>
    <cellStyle name="Commentaire 3 2 4 3 4" xfId="7888" xr:uid="{00000000-0005-0000-0000-0000260E0000}"/>
    <cellStyle name="Commentaire 3 2 4 4" xfId="1930" xr:uid="{00000000-0005-0000-0000-0000270E0000}"/>
    <cellStyle name="Commentaire 3 2 4 4 2" xfId="4142" xr:uid="{00000000-0005-0000-0000-0000280E0000}"/>
    <cellStyle name="Commentaire 3 2 4 4 2 2" xfId="10381" xr:uid="{00000000-0005-0000-0000-0000290E0000}"/>
    <cellStyle name="Commentaire 3 2 4 4 3" xfId="6271" xr:uid="{00000000-0005-0000-0000-00002A0E0000}"/>
    <cellStyle name="Commentaire 3 2 4 4 3 2" xfId="12498" xr:uid="{00000000-0005-0000-0000-00002B0E0000}"/>
    <cellStyle name="Commentaire 3 2 4 4 4" xfId="8192" xr:uid="{00000000-0005-0000-0000-00002C0E0000}"/>
    <cellStyle name="Commentaire 3 2 4 5" xfId="2255" xr:uid="{00000000-0005-0000-0000-00002D0E0000}"/>
    <cellStyle name="Commentaire 3 2 4 5 2" xfId="4465" xr:uid="{00000000-0005-0000-0000-00002E0E0000}"/>
    <cellStyle name="Commentaire 3 2 4 5 2 2" xfId="10704" xr:uid="{00000000-0005-0000-0000-00002F0E0000}"/>
    <cellStyle name="Commentaire 3 2 4 5 3" xfId="6594" xr:uid="{00000000-0005-0000-0000-0000300E0000}"/>
    <cellStyle name="Commentaire 3 2 4 5 3 2" xfId="12821" xr:uid="{00000000-0005-0000-0000-0000310E0000}"/>
    <cellStyle name="Commentaire 3 2 4 5 4" xfId="8515" xr:uid="{00000000-0005-0000-0000-0000320E0000}"/>
    <cellStyle name="Commentaire 3 2 4 6" xfId="3204" xr:uid="{00000000-0005-0000-0000-0000330E0000}"/>
    <cellStyle name="Commentaire 3 2 4 6 2" xfId="5348" xr:uid="{00000000-0005-0000-0000-0000340E0000}"/>
    <cellStyle name="Commentaire 3 2 4 6 2 2" xfId="11578" xr:uid="{00000000-0005-0000-0000-0000350E0000}"/>
    <cellStyle name="Commentaire 3 2 4 6 3" xfId="9461" xr:uid="{00000000-0005-0000-0000-0000360E0000}"/>
    <cellStyle name="Commentaire 3 2 4 7" xfId="2859" xr:uid="{00000000-0005-0000-0000-0000370E0000}"/>
    <cellStyle name="Commentaire 3 2 4 7 2" xfId="9116" xr:uid="{00000000-0005-0000-0000-0000380E0000}"/>
    <cellStyle name="Commentaire 3 2 4 8" xfId="5044" xr:uid="{00000000-0005-0000-0000-0000390E0000}"/>
    <cellStyle name="Commentaire 3 2 4 8 2" xfId="11283" xr:uid="{00000000-0005-0000-0000-00003A0E0000}"/>
    <cellStyle name="Commentaire 3 2 4 9" xfId="7272" xr:uid="{00000000-0005-0000-0000-00003B0E0000}"/>
    <cellStyle name="Commentaire 3 2 5" xfId="884" xr:uid="{00000000-0005-0000-0000-00003C0E0000}"/>
    <cellStyle name="Commentaire 3 2 5 2" xfId="1208" xr:uid="{00000000-0005-0000-0000-00003D0E0000}"/>
    <cellStyle name="Commentaire 3 2 5 2 2" xfId="3473" xr:uid="{00000000-0005-0000-0000-00003E0E0000}"/>
    <cellStyle name="Commentaire 3 2 5 2 2 2" xfId="9730" xr:uid="{00000000-0005-0000-0000-00003F0E0000}"/>
    <cellStyle name="Commentaire 3 2 5 2 3" xfId="5620" xr:uid="{00000000-0005-0000-0000-0000400E0000}"/>
    <cellStyle name="Commentaire 3 2 5 2 3 2" xfId="11847" xr:uid="{00000000-0005-0000-0000-0000410E0000}"/>
    <cellStyle name="Commentaire 3 2 5 2 4" xfId="7541" xr:uid="{00000000-0005-0000-0000-0000420E0000}"/>
    <cellStyle name="Commentaire 3 2 5 3" xfId="1663" xr:uid="{00000000-0005-0000-0000-0000430E0000}"/>
    <cellStyle name="Commentaire 3 2 5 3 2" xfId="3877" xr:uid="{00000000-0005-0000-0000-0000440E0000}"/>
    <cellStyle name="Commentaire 3 2 5 3 2 2" xfId="10116" xr:uid="{00000000-0005-0000-0000-0000450E0000}"/>
    <cellStyle name="Commentaire 3 2 5 3 3" xfId="6006" xr:uid="{00000000-0005-0000-0000-0000460E0000}"/>
    <cellStyle name="Commentaire 3 2 5 3 3 2" xfId="12233" xr:uid="{00000000-0005-0000-0000-0000470E0000}"/>
    <cellStyle name="Commentaire 3 2 5 3 4" xfId="7927" xr:uid="{00000000-0005-0000-0000-0000480E0000}"/>
    <cellStyle name="Commentaire 3 2 5 4" xfId="1931" xr:uid="{00000000-0005-0000-0000-0000490E0000}"/>
    <cellStyle name="Commentaire 3 2 5 4 2" xfId="4143" xr:uid="{00000000-0005-0000-0000-00004A0E0000}"/>
    <cellStyle name="Commentaire 3 2 5 4 2 2" xfId="10382" xr:uid="{00000000-0005-0000-0000-00004B0E0000}"/>
    <cellStyle name="Commentaire 3 2 5 4 3" xfId="6272" xr:uid="{00000000-0005-0000-0000-00004C0E0000}"/>
    <cellStyle name="Commentaire 3 2 5 4 3 2" xfId="12499" xr:uid="{00000000-0005-0000-0000-00004D0E0000}"/>
    <cellStyle name="Commentaire 3 2 5 4 4" xfId="8193" xr:uid="{00000000-0005-0000-0000-00004E0E0000}"/>
    <cellStyle name="Commentaire 3 2 5 5" xfId="2142" xr:uid="{00000000-0005-0000-0000-00004F0E0000}"/>
    <cellStyle name="Commentaire 3 2 5 5 2" xfId="4352" xr:uid="{00000000-0005-0000-0000-0000500E0000}"/>
    <cellStyle name="Commentaire 3 2 5 5 2 2" xfId="10591" xr:uid="{00000000-0005-0000-0000-0000510E0000}"/>
    <cellStyle name="Commentaire 3 2 5 5 3" xfId="6481" xr:uid="{00000000-0005-0000-0000-0000520E0000}"/>
    <cellStyle name="Commentaire 3 2 5 5 3 2" xfId="12708" xr:uid="{00000000-0005-0000-0000-0000530E0000}"/>
    <cellStyle name="Commentaire 3 2 5 5 4" xfId="8402" xr:uid="{00000000-0005-0000-0000-0000540E0000}"/>
    <cellStyle name="Commentaire 3 2 5 6" xfId="3243" xr:uid="{00000000-0005-0000-0000-0000550E0000}"/>
    <cellStyle name="Commentaire 3 2 5 6 2" xfId="5387" xr:uid="{00000000-0005-0000-0000-0000560E0000}"/>
    <cellStyle name="Commentaire 3 2 5 6 2 2" xfId="11617" xr:uid="{00000000-0005-0000-0000-0000570E0000}"/>
    <cellStyle name="Commentaire 3 2 5 6 3" xfId="9500" xr:uid="{00000000-0005-0000-0000-0000580E0000}"/>
    <cellStyle name="Commentaire 3 2 5 7" xfId="2898" xr:uid="{00000000-0005-0000-0000-0000590E0000}"/>
    <cellStyle name="Commentaire 3 2 5 7 2" xfId="9155" xr:uid="{00000000-0005-0000-0000-00005A0E0000}"/>
    <cellStyle name="Commentaire 3 2 5 8" xfId="5045" xr:uid="{00000000-0005-0000-0000-00005B0E0000}"/>
    <cellStyle name="Commentaire 3 2 5 8 2" xfId="11284" xr:uid="{00000000-0005-0000-0000-00005C0E0000}"/>
    <cellStyle name="Commentaire 3 2 5 9" xfId="7311" xr:uid="{00000000-0005-0000-0000-00005D0E0000}"/>
    <cellStyle name="Commentaire 3 2 6" xfId="827" xr:uid="{00000000-0005-0000-0000-00005E0E0000}"/>
    <cellStyle name="Commentaire 3 2 6 2" xfId="1209" xr:uid="{00000000-0005-0000-0000-00005F0E0000}"/>
    <cellStyle name="Commentaire 3 2 6 2 2" xfId="3474" xr:uid="{00000000-0005-0000-0000-0000600E0000}"/>
    <cellStyle name="Commentaire 3 2 6 2 2 2" xfId="9731" xr:uid="{00000000-0005-0000-0000-0000610E0000}"/>
    <cellStyle name="Commentaire 3 2 6 2 3" xfId="5621" xr:uid="{00000000-0005-0000-0000-0000620E0000}"/>
    <cellStyle name="Commentaire 3 2 6 2 3 2" xfId="11848" xr:uid="{00000000-0005-0000-0000-0000630E0000}"/>
    <cellStyle name="Commentaire 3 2 6 2 4" xfId="7542" xr:uid="{00000000-0005-0000-0000-0000640E0000}"/>
    <cellStyle name="Commentaire 3 2 6 3" xfId="1606" xr:uid="{00000000-0005-0000-0000-0000650E0000}"/>
    <cellStyle name="Commentaire 3 2 6 3 2" xfId="3820" xr:uid="{00000000-0005-0000-0000-0000660E0000}"/>
    <cellStyle name="Commentaire 3 2 6 3 2 2" xfId="10059" xr:uid="{00000000-0005-0000-0000-0000670E0000}"/>
    <cellStyle name="Commentaire 3 2 6 3 3" xfId="5949" xr:uid="{00000000-0005-0000-0000-0000680E0000}"/>
    <cellStyle name="Commentaire 3 2 6 3 3 2" xfId="12176" xr:uid="{00000000-0005-0000-0000-0000690E0000}"/>
    <cellStyle name="Commentaire 3 2 6 3 4" xfId="7870" xr:uid="{00000000-0005-0000-0000-00006A0E0000}"/>
    <cellStyle name="Commentaire 3 2 6 4" xfId="1932" xr:uid="{00000000-0005-0000-0000-00006B0E0000}"/>
    <cellStyle name="Commentaire 3 2 6 4 2" xfId="4144" xr:uid="{00000000-0005-0000-0000-00006C0E0000}"/>
    <cellStyle name="Commentaire 3 2 6 4 2 2" xfId="10383" xr:uid="{00000000-0005-0000-0000-00006D0E0000}"/>
    <cellStyle name="Commentaire 3 2 6 4 3" xfId="6273" xr:uid="{00000000-0005-0000-0000-00006E0E0000}"/>
    <cellStyle name="Commentaire 3 2 6 4 3 2" xfId="12500" xr:uid="{00000000-0005-0000-0000-00006F0E0000}"/>
    <cellStyle name="Commentaire 3 2 6 4 4" xfId="8194" xr:uid="{00000000-0005-0000-0000-0000700E0000}"/>
    <cellStyle name="Commentaire 3 2 6 5" xfId="2272" xr:uid="{00000000-0005-0000-0000-0000710E0000}"/>
    <cellStyle name="Commentaire 3 2 6 5 2" xfId="4482" xr:uid="{00000000-0005-0000-0000-0000720E0000}"/>
    <cellStyle name="Commentaire 3 2 6 5 2 2" xfId="10721" xr:uid="{00000000-0005-0000-0000-0000730E0000}"/>
    <cellStyle name="Commentaire 3 2 6 5 3" xfId="6611" xr:uid="{00000000-0005-0000-0000-0000740E0000}"/>
    <cellStyle name="Commentaire 3 2 6 5 3 2" xfId="12838" xr:uid="{00000000-0005-0000-0000-0000750E0000}"/>
    <cellStyle name="Commentaire 3 2 6 5 4" xfId="8532" xr:uid="{00000000-0005-0000-0000-0000760E0000}"/>
    <cellStyle name="Commentaire 3 2 6 6" xfId="3186" xr:uid="{00000000-0005-0000-0000-0000770E0000}"/>
    <cellStyle name="Commentaire 3 2 6 6 2" xfId="5330" xr:uid="{00000000-0005-0000-0000-0000780E0000}"/>
    <cellStyle name="Commentaire 3 2 6 6 2 2" xfId="11560" xr:uid="{00000000-0005-0000-0000-0000790E0000}"/>
    <cellStyle name="Commentaire 3 2 6 6 3" xfId="9443" xr:uid="{00000000-0005-0000-0000-00007A0E0000}"/>
    <cellStyle name="Commentaire 3 2 6 7" xfId="2841" xr:uid="{00000000-0005-0000-0000-00007B0E0000}"/>
    <cellStyle name="Commentaire 3 2 6 7 2" xfId="9098" xr:uid="{00000000-0005-0000-0000-00007C0E0000}"/>
    <cellStyle name="Commentaire 3 2 6 8" xfId="5046" xr:uid="{00000000-0005-0000-0000-00007D0E0000}"/>
    <cellStyle name="Commentaire 3 2 6 8 2" xfId="11285" xr:uid="{00000000-0005-0000-0000-00007E0E0000}"/>
    <cellStyle name="Commentaire 3 2 6 9" xfId="7254" xr:uid="{00000000-0005-0000-0000-00007F0E0000}"/>
    <cellStyle name="Commentaire 3 2 7" xfId="895" xr:uid="{00000000-0005-0000-0000-0000800E0000}"/>
    <cellStyle name="Commentaire 3 2 7 2" xfId="1210" xr:uid="{00000000-0005-0000-0000-0000810E0000}"/>
    <cellStyle name="Commentaire 3 2 7 2 2" xfId="3475" xr:uid="{00000000-0005-0000-0000-0000820E0000}"/>
    <cellStyle name="Commentaire 3 2 7 2 2 2" xfId="9732" xr:uid="{00000000-0005-0000-0000-0000830E0000}"/>
    <cellStyle name="Commentaire 3 2 7 2 3" xfId="5622" xr:uid="{00000000-0005-0000-0000-0000840E0000}"/>
    <cellStyle name="Commentaire 3 2 7 2 3 2" xfId="11849" xr:uid="{00000000-0005-0000-0000-0000850E0000}"/>
    <cellStyle name="Commentaire 3 2 7 2 4" xfId="7543" xr:uid="{00000000-0005-0000-0000-0000860E0000}"/>
    <cellStyle name="Commentaire 3 2 7 3" xfId="1674" xr:uid="{00000000-0005-0000-0000-0000870E0000}"/>
    <cellStyle name="Commentaire 3 2 7 3 2" xfId="3888" xr:uid="{00000000-0005-0000-0000-0000880E0000}"/>
    <cellStyle name="Commentaire 3 2 7 3 2 2" xfId="10127" xr:uid="{00000000-0005-0000-0000-0000890E0000}"/>
    <cellStyle name="Commentaire 3 2 7 3 3" xfId="6017" xr:uid="{00000000-0005-0000-0000-00008A0E0000}"/>
    <cellStyle name="Commentaire 3 2 7 3 3 2" xfId="12244" xr:uid="{00000000-0005-0000-0000-00008B0E0000}"/>
    <cellStyle name="Commentaire 3 2 7 3 4" xfId="7938" xr:uid="{00000000-0005-0000-0000-00008C0E0000}"/>
    <cellStyle name="Commentaire 3 2 7 4" xfId="1933" xr:uid="{00000000-0005-0000-0000-00008D0E0000}"/>
    <cellStyle name="Commentaire 3 2 7 4 2" xfId="4145" xr:uid="{00000000-0005-0000-0000-00008E0E0000}"/>
    <cellStyle name="Commentaire 3 2 7 4 2 2" xfId="10384" xr:uid="{00000000-0005-0000-0000-00008F0E0000}"/>
    <cellStyle name="Commentaire 3 2 7 4 3" xfId="6274" xr:uid="{00000000-0005-0000-0000-0000900E0000}"/>
    <cellStyle name="Commentaire 3 2 7 4 3 2" xfId="12501" xr:uid="{00000000-0005-0000-0000-0000910E0000}"/>
    <cellStyle name="Commentaire 3 2 7 4 4" xfId="8195" xr:uid="{00000000-0005-0000-0000-0000920E0000}"/>
    <cellStyle name="Commentaire 3 2 7 5" xfId="2217" xr:uid="{00000000-0005-0000-0000-0000930E0000}"/>
    <cellStyle name="Commentaire 3 2 7 5 2" xfId="4427" xr:uid="{00000000-0005-0000-0000-0000940E0000}"/>
    <cellStyle name="Commentaire 3 2 7 5 2 2" xfId="10666" xr:uid="{00000000-0005-0000-0000-0000950E0000}"/>
    <cellStyle name="Commentaire 3 2 7 5 3" xfId="6556" xr:uid="{00000000-0005-0000-0000-0000960E0000}"/>
    <cellStyle name="Commentaire 3 2 7 5 3 2" xfId="12783" xr:uid="{00000000-0005-0000-0000-0000970E0000}"/>
    <cellStyle name="Commentaire 3 2 7 5 4" xfId="8477" xr:uid="{00000000-0005-0000-0000-0000980E0000}"/>
    <cellStyle name="Commentaire 3 2 7 6" xfId="3254" xr:uid="{00000000-0005-0000-0000-0000990E0000}"/>
    <cellStyle name="Commentaire 3 2 7 6 2" xfId="5398" xr:uid="{00000000-0005-0000-0000-00009A0E0000}"/>
    <cellStyle name="Commentaire 3 2 7 6 2 2" xfId="11628" xr:uid="{00000000-0005-0000-0000-00009B0E0000}"/>
    <cellStyle name="Commentaire 3 2 7 6 3" xfId="9511" xr:uid="{00000000-0005-0000-0000-00009C0E0000}"/>
    <cellStyle name="Commentaire 3 2 7 7" xfId="2909" xr:uid="{00000000-0005-0000-0000-00009D0E0000}"/>
    <cellStyle name="Commentaire 3 2 7 7 2" xfId="9166" xr:uid="{00000000-0005-0000-0000-00009E0E0000}"/>
    <cellStyle name="Commentaire 3 2 7 8" xfId="5047" xr:uid="{00000000-0005-0000-0000-00009F0E0000}"/>
    <cellStyle name="Commentaire 3 2 7 8 2" xfId="11286" xr:uid="{00000000-0005-0000-0000-0000A00E0000}"/>
    <cellStyle name="Commentaire 3 2 7 9" xfId="7322" xr:uid="{00000000-0005-0000-0000-0000A10E0000}"/>
    <cellStyle name="Commentaire 3 2 8" xfId="817" xr:uid="{00000000-0005-0000-0000-0000A20E0000}"/>
    <cellStyle name="Commentaire 3 2 8 2" xfId="1211" xr:uid="{00000000-0005-0000-0000-0000A30E0000}"/>
    <cellStyle name="Commentaire 3 2 8 2 2" xfId="3476" xr:uid="{00000000-0005-0000-0000-0000A40E0000}"/>
    <cellStyle name="Commentaire 3 2 8 2 2 2" xfId="9733" xr:uid="{00000000-0005-0000-0000-0000A50E0000}"/>
    <cellStyle name="Commentaire 3 2 8 2 3" xfId="5623" xr:uid="{00000000-0005-0000-0000-0000A60E0000}"/>
    <cellStyle name="Commentaire 3 2 8 2 3 2" xfId="11850" xr:uid="{00000000-0005-0000-0000-0000A70E0000}"/>
    <cellStyle name="Commentaire 3 2 8 2 4" xfId="7544" xr:uid="{00000000-0005-0000-0000-0000A80E0000}"/>
    <cellStyle name="Commentaire 3 2 8 3" xfId="1596" xr:uid="{00000000-0005-0000-0000-0000A90E0000}"/>
    <cellStyle name="Commentaire 3 2 8 3 2" xfId="3810" xr:uid="{00000000-0005-0000-0000-0000AA0E0000}"/>
    <cellStyle name="Commentaire 3 2 8 3 2 2" xfId="10049" xr:uid="{00000000-0005-0000-0000-0000AB0E0000}"/>
    <cellStyle name="Commentaire 3 2 8 3 3" xfId="5939" xr:uid="{00000000-0005-0000-0000-0000AC0E0000}"/>
    <cellStyle name="Commentaire 3 2 8 3 3 2" xfId="12166" xr:uid="{00000000-0005-0000-0000-0000AD0E0000}"/>
    <cellStyle name="Commentaire 3 2 8 3 4" xfId="7860" xr:uid="{00000000-0005-0000-0000-0000AE0E0000}"/>
    <cellStyle name="Commentaire 3 2 8 4" xfId="1934" xr:uid="{00000000-0005-0000-0000-0000AF0E0000}"/>
    <cellStyle name="Commentaire 3 2 8 4 2" xfId="4146" xr:uid="{00000000-0005-0000-0000-0000B00E0000}"/>
    <cellStyle name="Commentaire 3 2 8 4 2 2" xfId="10385" xr:uid="{00000000-0005-0000-0000-0000B10E0000}"/>
    <cellStyle name="Commentaire 3 2 8 4 3" xfId="6275" xr:uid="{00000000-0005-0000-0000-0000B20E0000}"/>
    <cellStyle name="Commentaire 3 2 8 4 3 2" xfId="12502" xr:uid="{00000000-0005-0000-0000-0000B30E0000}"/>
    <cellStyle name="Commentaire 3 2 8 4 4" xfId="8196" xr:uid="{00000000-0005-0000-0000-0000B40E0000}"/>
    <cellStyle name="Commentaire 3 2 8 5" xfId="2282" xr:uid="{00000000-0005-0000-0000-0000B50E0000}"/>
    <cellStyle name="Commentaire 3 2 8 5 2" xfId="4492" xr:uid="{00000000-0005-0000-0000-0000B60E0000}"/>
    <cellStyle name="Commentaire 3 2 8 5 2 2" xfId="10731" xr:uid="{00000000-0005-0000-0000-0000B70E0000}"/>
    <cellStyle name="Commentaire 3 2 8 5 3" xfId="6621" xr:uid="{00000000-0005-0000-0000-0000B80E0000}"/>
    <cellStyle name="Commentaire 3 2 8 5 3 2" xfId="12848" xr:uid="{00000000-0005-0000-0000-0000B90E0000}"/>
    <cellStyle name="Commentaire 3 2 8 5 4" xfId="8542" xr:uid="{00000000-0005-0000-0000-0000BA0E0000}"/>
    <cellStyle name="Commentaire 3 2 8 6" xfId="3176" xr:uid="{00000000-0005-0000-0000-0000BB0E0000}"/>
    <cellStyle name="Commentaire 3 2 8 6 2" xfId="5320" xr:uid="{00000000-0005-0000-0000-0000BC0E0000}"/>
    <cellStyle name="Commentaire 3 2 8 6 2 2" xfId="11550" xr:uid="{00000000-0005-0000-0000-0000BD0E0000}"/>
    <cellStyle name="Commentaire 3 2 8 6 3" xfId="9433" xr:uid="{00000000-0005-0000-0000-0000BE0E0000}"/>
    <cellStyle name="Commentaire 3 2 8 7" xfId="2831" xr:uid="{00000000-0005-0000-0000-0000BF0E0000}"/>
    <cellStyle name="Commentaire 3 2 8 7 2" xfId="9088" xr:uid="{00000000-0005-0000-0000-0000C00E0000}"/>
    <cellStyle name="Commentaire 3 2 8 8" xfId="5048" xr:uid="{00000000-0005-0000-0000-0000C10E0000}"/>
    <cellStyle name="Commentaire 3 2 8 8 2" xfId="11287" xr:uid="{00000000-0005-0000-0000-0000C20E0000}"/>
    <cellStyle name="Commentaire 3 2 8 9" xfId="7244" xr:uid="{00000000-0005-0000-0000-0000C30E0000}"/>
    <cellStyle name="Commentaire 3 2 9" xfId="1035" xr:uid="{00000000-0005-0000-0000-0000C40E0000}"/>
    <cellStyle name="Commentaire 3 2 9 2" xfId="3368" xr:uid="{00000000-0005-0000-0000-0000C50E0000}"/>
    <cellStyle name="Commentaire 3 2 9 2 2" xfId="9625" xr:uid="{00000000-0005-0000-0000-0000C60E0000}"/>
    <cellStyle name="Commentaire 3 2 9 3" xfId="5515" xr:uid="{00000000-0005-0000-0000-0000C70E0000}"/>
    <cellStyle name="Commentaire 3 2 9 3 2" xfId="11742" xr:uid="{00000000-0005-0000-0000-0000C80E0000}"/>
    <cellStyle name="Commentaire 3 2 9 4" xfId="7436" xr:uid="{00000000-0005-0000-0000-0000C90E0000}"/>
    <cellStyle name="Commentaire 3 20" xfId="2575" xr:uid="{00000000-0005-0000-0000-0000CA0E0000}"/>
    <cellStyle name="Commentaire 3 20 2" xfId="4772" xr:uid="{00000000-0005-0000-0000-0000CB0E0000}"/>
    <cellStyle name="Commentaire 3 20 2 2" xfId="11011" xr:uid="{00000000-0005-0000-0000-0000CC0E0000}"/>
    <cellStyle name="Commentaire 3 20 3" xfId="6913" xr:uid="{00000000-0005-0000-0000-0000CD0E0000}"/>
    <cellStyle name="Commentaire 3 20 3 2" xfId="13140" xr:uid="{00000000-0005-0000-0000-0000CE0E0000}"/>
    <cellStyle name="Commentaire 3 20 4" xfId="8834" xr:uid="{00000000-0005-0000-0000-0000CF0E0000}"/>
    <cellStyle name="Commentaire 3 21" xfId="2532" xr:uid="{00000000-0005-0000-0000-0000D00E0000}"/>
    <cellStyle name="Commentaire 3 21 2" xfId="6870" xr:uid="{00000000-0005-0000-0000-0000D10E0000}"/>
    <cellStyle name="Commentaire 3 21 2 2" xfId="13097" xr:uid="{00000000-0005-0000-0000-0000D20E0000}"/>
    <cellStyle name="Commentaire 3 21 3" xfId="8791" xr:uid="{00000000-0005-0000-0000-0000D30E0000}"/>
    <cellStyle name="Commentaire 3 22" xfId="4939" xr:uid="{00000000-0005-0000-0000-0000D40E0000}"/>
    <cellStyle name="Commentaire 3 22 2" xfId="11178" xr:uid="{00000000-0005-0000-0000-0000D50E0000}"/>
    <cellStyle name="Commentaire 3 23" xfId="7145" xr:uid="{00000000-0005-0000-0000-0000D60E0000}"/>
    <cellStyle name="Commentaire 3 3" xfId="865" xr:uid="{00000000-0005-0000-0000-0000D70E0000}"/>
    <cellStyle name="Commentaire 3 3 2" xfId="1212" xr:uid="{00000000-0005-0000-0000-0000D80E0000}"/>
    <cellStyle name="Commentaire 3 3 2 2" xfId="3477" xr:uid="{00000000-0005-0000-0000-0000D90E0000}"/>
    <cellStyle name="Commentaire 3 3 2 2 2" xfId="9734" xr:uid="{00000000-0005-0000-0000-0000DA0E0000}"/>
    <cellStyle name="Commentaire 3 3 2 3" xfId="5624" xr:uid="{00000000-0005-0000-0000-0000DB0E0000}"/>
    <cellStyle name="Commentaire 3 3 2 3 2" xfId="11851" xr:uid="{00000000-0005-0000-0000-0000DC0E0000}"/>
    <cellStyle name="Commentaire 3 3 2 4" xfId="7545" xr:uid="{00000000-0005-0000-0000-0000DD0E0000}"/>
    <cellStyle name="Commentaire 3 3 3" xfId="1644" xr:uid="{00000000-0005-0000-0000-0000DE0E0000}"/>
    <cellStyle name="Commentaire 3 3 3 2" xfId="3858" xr:uid="{00000000-0005-0000-0000-0000DF0E0000}"/>
    <cellStyle name="Commentaire 3 3 3 2 2" xfId="10097" xr:uid="{00000000-0005-0000-0000-0000E00E0000}"/>
    <cellStyle name="Commentaire 3 3 3 3" xfId="5987" xr:uid="{00000000-0005-0000-0000-0000E10E0000}"/>
    <cellStyle name="Commentaire 3 3 3 3 2" xfId="12214" xr:uid="{00000000-0005-0000-0000-0000E20E0000}"/>
    <cellStyle name="Commentaire 3 3 3 4" xfId="7908" xr:uid="{00000000-0005-0000-0000-0000E30E0000}"/>
    <cellStyle name="Commentaire 3 3 4" xfId="1935" xr:uid="{00000000-0005-0000-0000-0000E40E0000}"/>
    <cellStyle name="Commentaire 3 3 4 2" xfId="4147" xr:uid="{00000000-0005-0000-0000-0000E50E0000}"/>
    <cellStyle name="Commentaire 3 3 4 2 2" xfId="10386" xr:uid="{00000000-0005-0000-0000-0000E60E0000}"/>
    <cellStyle name="Commentaire 3 3 4 3" xfId="6276" xr:uid="{00000000-0005-0000-0000-0000E70E0000}"/>
    <cellStyle name="Commentaire 3 3 4 3 2" xfId="12503" xr:uid="{00000000-0005-0000-0000-0000E80E0000}"/>
    <cellStyle name="Commentaire 3 3 4 4" xfId="8197" xr:uid="{00000000-0005-0000-0000-0000E90E0000}"/>
    <cellStyle name="Commentaire 3 3 5" xfId="2235" xr:uid="{00000000-0005-0000-0000-0000EA0E0000}"/>
    <cellStyle name="Commentaire 3 3 5 2" xfId="4445" xr:uid="{00000000-0005-0000-0000-0000EB0E0000}"/>
    <cellStyle name="Commentaire 3 3 5 2 2" xfId="10684" xr:uid="{00000000-0005-0000-0000-0000EC0E0000}"/>
    <cellStyle name="Commentaire 3 3 5 3" xfId="6574" xr:uid="{00000000-0005-0000-0000-0000ED0E0000}"/>
    <cellStyle name="Commentaire 3 3 5 3 2" xfId="12801" xr:uid="{00000000-0005-0000-0000-0000EE0E0000}"/>
    <cellStyle name="Commentaire 3 3 5 4" xfId="8495" xr:uid="{00000000-0005-0000-0000-0000EF0E0000}"/>
    <cellStyle name="Commentaire 3 3 6" xfId="3224" xr:uid="{00000000-0005-0000-0000-0000F00E0000}"/>
    <cellStyle name="Commentaire 3 3 6 2" xfId="5368" xr:uid="{00000000-0005-0000-0000-0000F10E0000}"/>
    <cellStyle name="Commentaire 3 3 6 2 2" xfId="11598" xr:uid="{00000000-0005-0000-0000-0000F20E0000}"/>
    <cellStyle name="Commentaire 3 3 6 3" xfId="9481" xr:uid="{00000000-0005-0000-0000-0000F30E0000}"/>
    <cellStyle name="Commentaire 3 3 7" xfId="2879" xr:uid="{00000000-0005-0000-0000-0000F40E0000}"/>
    <cellStyle name="Commentaire 3 3 7 2" xfId="9136" xr:uid="{00000000-0005-0000-0000-0000F50E0000}"/>
    <cellStyle name="Commentaire 3 3 8" xfId="5049" xr:uid="{00000000-0005-0000-0000-0000F60E0000}"/>
    <cellStyle name="Commentaire 3 3 8 2" xfId="11288" xr:uid="{00000000-0005-0000-0000-0000F70E0000}"/>
    <cellStyle name="Commentaire 3 3 9" xfId="7292" xr:uid="{00000000-0005-0000-0000-0000F80E0000}"/>
    <cellStyle name="Commentaire 3 4" xfId="823" xr:uid="{00000000-0005-0000-0000-0000F90E0000}"/>
    <cellStyle name="Commentaire 3 4 2" xfId="1213" xr:uid="{00000000-0005-0000-0000-0000FA0E0000}"/>
    <cellStyle name="Commentaire 3 4 2 2" xfId="3478" xr:uid="{00000000-0005-0000-0000-0000FB0E0000}"/>
    <cellStyle name="Commentaire 3 4 2 2 2" xfId="9735" xr:uid="{00000000-0005-0000-0000-0000FC0E0000}"/>
    <cellStyle name="Commentaire 3 4 2 3" xfId="5625" xr:uid="{00000000-0005-0000-0000-0000FD0E0000}"/>
    <cellStyle name="Commentaire 3 4 2 3 2" xfId="11852" xr:uid="{00000000-0005-0000-0000-0000FE0E0000}"/>
    <cellStyle name="Commentaire 3 4 2 4" xfId="7546" xr:uid="{00000000-0005-0000-0000-0000FF0E0000}"/>
    <cellStyle name="Commentaire 3 4 3" xfId="1602" xr:uid="{00000000-0005-0000-0000-0000000F0000}"/>
    <cellStyle name="Commentaire 3 4 3 2" xfId="3816" xr:uid="{00000000-0005-0000-0000-0000010F0000}"/>
    <cellStyle name="Commentaire 3 4 3 2 2" xfId="10055" xr:uid="{00000000-0005-0000-0000-0000020F0000}"/>
    <cellStyle name="Commentaire 3 4 3 3" xfId="5945" xr:uid="{00000000-0005-0000-0000-0000030F0000}"/>
    <cellStyle name="Commentaire 3 4 3 3 2" xfId="12172" xr:uid="{00000000-0005-0000-0000-0000040F0000}"/>
    <cellStyle name="Commentaire 3 4 3 4" xfId="7866" xr:uid="{00000000-0005-0000-0000-0000050F0000}"/>
    <cellStyle name="Commentaire 3 4 4" xfId="1936" xr:uid="{00000000-0005-0000-0000-0000060F0000}"/>
    <cellStyle name="Commentaire 3 4 4 2" xfId="4148" xr:uid="{00000000-0005-0000-0000-0000070F0000}"/>
    <cellStyle name="Commentaire 3 4 4 2 2" xfId="10387" xr:uid="{00000000-0005-0000-0000-0000080F0000}"/>
    <cellStyle name="Commentaire 3 4 4 3" xfId="6277" xr:uid="{00000000-0005-0000-0000-0000090F0000}"/>
    <cellStyle name="Commentaire 3 4 4 3 2" xfId="12504" xr:uid="{00000000-0005-0000-0000-00000A0F0000}"/>
    <cellStyle name="Commentaire 3 4 4 4" xfId="8198" xr:uid="{00000000-0005-0000-0000-00000B0F0000}"/>
    <cellStyle name="Commentaire 3 4 5" xfId="2276" xr:uid="{00000000-0005-0000-0000-00000C0F0000}"/>
    <cellStyle name="Commentaire 3 4 5 2" xfId="4486" xr:uid="{00000000-0005-0000-0000-00000D0F0000}"/>
    <cellStyle name="Commentaire 3 4 5 2 2" xfId="10725" xr:uid="{00000000-0005-0000-0000-00000E0F0000}"/>
    <cellStyle name="Commentaire 3 4 5 3" xfId="6615" xr:uid="{00000000-0005-0000-0000-00000F0F0000}"/>
    <cellStyle name="Commentaire 3 4 5 3 2" xfId="12842" xr:uid="{00000000-0005-0000-0000-0000100F0000}"/>
    <cellStyle name="Commentaire 3 4 5 4" xfId="8536" xr:uid="{00000000-0005-0000-0000-0000110F0000}"/>
    <cellStyle name="Commentaire 3 4 6" xfId="3182" xr:uid="{00000000-0005-0000-0000-0000120F0000}"/>
    <cellStyle name="Commentaire 3 4 6 2" xfId="5326" xr:uid="{00000000-0005-0000-0000-0000130F0000}"/>
    <cellStyle name="Commentaire 3 4 6 2 2" xfId="11556" xr:uid="{00000000-0005-0000-0000-0000140F0000}"/>
    <cellStyle name="Commentaire 3 4 6 3" xfId="9439" xr:uid="{00000000-0005-0000-0000-0000150F0000}"/>
    <cellStyle name="Commentaire 3 4 7" xfId="2837" xr:uid="{00000000-0005-0000-0000-0000160F0000}"/>
    <cellStyle name="Commentaire 3 4 7 2" xfId="9094" xr:uid="{00000000-0005-0000-0000-0000170F0000}"/>
    <cellStyle name="Commentaire 3 4 8" xfId="5050" xr:uid="{00000000-0005-0000-0000-0000180F0000}"/>
    <cellStyle name="Commentaire 3 4 8 2" xfId="11289" xr:uid="{00000000-0005-0000-0000-0000190F0000}"/>
    <cellStyle name="Commentaire 3 4 9" xfId="7250" xr:uid="{00000000-0005-0000-0000-00001A0F0000}"/>
    <cellStyle name="Commentaire 3 5" xfId="968" xr:uid="{00000000-0005-0000-0000-00001B0F0000}"/>
    <cellStyle name="Commentaire 3 5 2" xfId="1214" xr:uid="{00000000-0005-0000-0000-00001C0F0000}"/>
    <cellStyle name="Commentaire 3 5 2 2" xfId="3479" xr:uid="{00000000-0005-0000-0000-00001D0F0000}"/>
    <cellStyle name="Commentaire 3 5 2 2 2" xfId="9736" xr:uid="{00000000-0005-0000-0000-00001E0F0000}"/>
    <cellStyle name="Commentaire 3 5 2 3" xfId="5626" xr:uid="{00000000-0005-0000-0000-00001F0F0000}"/>
    <cellStyle name="Commentaire 3 5 2 3 2" xfId="11853" xr:uid="{00000000-0005-0000-0000-0000200F0000}"/>
    <cellStyle name="Commentaire 3 5 2 4" xfId="7547" xr:uid="{00000000-0005-0000-0000-0000210F0000}"/>
    <cellStyle name="Commentaire 3 5 3" xfId="1742" xr:uid="{00000000-0005-0000-0000-0000220F0000}"/>
    <cellStyle name="Commentaire 3 5 3 2" xfId="3956" xr:uid="{00000000-0005-0000-0000-0000230F0000}"/>
    <cellStyle name="Commentaire 3 5 3 2 2" xfId="10195" xr:uid="{00000000-0005-0000-0000-0000240F0000}"/>
    <cellStyle name="Commentaire 3 5 3 3" xfId="6085" xr:uid="{00000000-0005-0000-0000-0000250F0000}"/>
    <cellStyle name="Commentaire 3 5 3 3 2" xfId="12312" xr:uid="{00000000-0005-0000-0000-0000260F0000}"/>
    <cellStyle name="Commentaire 3 5 3 4" xfId="8006" xr:uid="{00000000-0005-0000-0000-0000270F0000}"/>
    <cellStyle name="Commentaire 3 5 4" xfId="1937" xr:uid="{00000000-0005-0000-0000-0000280F0000}"/>
    <cellStyle name="Commentaire 3 5 4 2" xfId="4149" xr:uid="{00000000-0005-0000-0000-0000290F0000}"/>
    <cellStyle name="Commentaire 3 5 4 2 2" xfId="10388" xr:uid="{00000000-0005-0000-0000-00002A0F0000}"/>
    <cellStyle name="Commentaire 3 5 4 3" xfId="6278" xr:uid="{00000000-0005-0000-0000-00002B0F0000}"/>
    <cellStyle name="Commentaire 3 5 4 3 2" xfId="12505" xr:uid="{00000000-0005-0000-0000-00002C0F0000}"/>
    <cellStyle name="Commentaire 3 5 4 4" xfId="8199" xr:uid="{00000000-0005-0000-0000-00002D0F0000}"/>
    <cellStyle name="Commentaire 3 5 5" xfId="2171" xr:uid="{00000000-0005-0000-0000-00002E0F0000}"/>
    <cellStyle name="Commentaire 3 5 5 2" xfId="4381" xr:uid="{00000000-0005-0000-0000-00002F0F0000}"/>
    <cellStyle name="Commentaire 3 5 5 2 2" xfId="10620" xr:uid="{00000000-0005-0000-0000-0000300F0000}"/>
    <cellStyle name="Commentaire 3 5 5 3" xfId="6510" xr:uid="{00000000-0005-0000-0000-0000310F0000}"/>
    <cellStyle name="Commentaire 3 5 5 3 2" xfId="12737" xr:uid="{00000000-0005-0000-0000-0000320F0000}"/>
    <cellStyle name="Commentaire 3 5 5 4" xfId="8431" xr:uid="{00000000-0005-0000-0000-0000330F0000}"/>
    <cellStyle name="Commentaire 3 5 6" xfId="3322" xr:uid="{00000000-0005-0000-0000-0000340F0000}"/>
    <cellStyle name="Commentaire 3 5 6 2" xfId="5468" xr:uid="{00000000-0005-0000-0000-0000350F0000}"/>
    <cellStyle name="Commentaire 3 5 6 2 2" xfId="11696" xr:uid="{00000000-0005-0000-0000-0000360F0000}"/>
    <cellStyle name="Commentaire 3 5 6 3" xfId="9579" xr:uid="{00000000-0005-0000-0000-0000370F0000}"/>
    <cellStyle name="Commentaire 3 5 7" xfId="2977" xr:uid="{00000000-0005-0000-0000-0000380F0000}"/>
    <cellStyle name="Commentaire 3 5 7 2" xfId="9234" xr:uid="{00000000-0005-0000-0000-0000390F0000}"/>
    <cellStyle name="Commentaire 3 5 8" xfId="5051" xr:uid="{00000000-0005-0000-0000-00003A0F0000}"/>
    <cellStyle name="Commentaire 3 5 8 2" xfId="11290" xr:uid="{00000000-0005-0000-0000-00003B0F0000}"/>
    <cellStyle name="Commentaire 3 5 9" xfId="7390" xr:uid="{00000000-0005-0000-0000-00003C0F0000}"/>
    <cellStyle name="Commentaire 3 6" xfId="883" xr:uid="{00000000-0005-0000-0000-00003D0F0000}"/>
    <cellStyle name="Commentaire 3 6 2" xfId="1215" xr:uid="{00000000-0005-0000-0000-00003E0F0000}"/>
    <cellStyle name="Commentaire 3 6 2 2" xfId="3480" xr:uid="{00000000-0005-0000-0000-00003F0F0000}"/>
    <cellStyle name="Commentaire 3 6 2 2 2" xfId="9737" xr:uid="{00000000-0005-0000-0000-0000400F0000}"/>
    <cellStyle name="Commentaire 3 6 2 3" xfId="5627" xr:uid="{00000000-0005-0000-0000-0000410F0000}"/>
    <cellStyle name="Commentaire 3 6 2 3 2" xfId="11854" xr:uid="{00000000-0005-0000-0000-0000420F0000}"/>
    <cellStyle name="Commentaire 3 6 2 4" xfId="7548" xr:uid="{00000000-0005-0000-0000-0000430F0000}"/>
    <cellStyle name="Commentaire 3 6 3" xfId="1662" xr:uid="{00000000-0005-0000-0000-0000440F0000}"/>
    <cellStyle name="Commentaire 3 6 3 2" xfId="3876" xr:uid="{00000000-0005-0000-0000-0000450F0000}"/>
    <cellStyle name="Commentaire 3 6 3 2 2" xfId="10115" xr:uid="{00000000-0005-0000-0000-0000460F0000}"/>
    <cellStyle name="Commentaire 3 6 3 3" xfId="6005" xr:uid="{00000000-0005-0000-0000-0000470F0000}"/>
    <cellStyle name="Commentaire 3 6 3 3 2" xfId="12232" xr:uid="{00000000-0005-0000-0000-0000480F0000}"/>
    <cellStyle name="Commentaire 3 6 3 4" xfId="7926" xr:uid="{00000000-0005-0000-0000-0000490F0000}"/>
    <cellStyle name="Commentaire 3 6 4" xfId="1938" xr:uid="{00000000-0005-0000-0000-00004A0F0000}"/>
    <cellStyle name="Commentaire 3 6 4 2" xfId="4150" xr:uid="{00000000-0005-0000-0000-00004B0F0000}"/>
    <cellStyle name="Commentaire 3 6 4 2 2" xfId="10389" xr:uid="{00000000-0005-0000-0000-00004C0F0000}"/>
    <cellStyle name="Commentaire 3 6 4 3" xfId="6279" xr:uid="{00000000-0005-0000-0000-00004D0F0000}"/>
    <cellStyle name="Commentaire 3 6 4 3 2" xfId="12506" xr:uid="{00000000-0005-0000-0000-00004E0F0000}"/>
    <cellStyle name="Commentaire 3 6 4 4" xfId="8200" xr:uid="{00000000-0005-0000-0000-00004F0F0000}"/>
    <cellStyle name="Commentaire 3 6 5" xfId="2227" xr:uid="{00000000-0005-0000-0000-0000500F0000}"/>
    <cellStyle name="Commentaire 3 6 5 2" xfId="4437" xr:uid="{00000000-0005-0000-0000-0000510F0000}"/>
    <cellStyle name="Commentaire 3 6 5 2 2" xfId="10676" xr:uid="{00000000-0005-0000-0000-0000520F0000}"/>
    <cellStyle name="Commentaire 3 6 5 3" xfId="6566" xr:uid="{00000000-0005-0000-0000-0000530F0000}"/>
    <cellStyle name="Commentaire 3 6 5 3 2" xfId="12793" xr:uid="{00000000-0005-0000-0000-0000540F0000}"/>
    <cellStyle name="Commentaire 3 6 5 4" xfId="8487" xr:uid="{00000000-0005-0000-0000-0000550F0000}"/>
    <cellStyle name="Commentaire 3 6 6" xfId="3242" xr:uid="{00000000-0005-0000-0000-0000560F0000}"/>
    <cellStyle name="Commentaire 3 6 6 2" xfId="5386" xr:uid="{00000000-0005-0000-0000-0000570F0000}"/>
    <cellStyle name="Commentaire 3 6 6 2 2" xfId="11616" xr:uid="{00000000-0005-0000-0000-0000580F0000}"/>
    <cellStyle name="Commentaire 3 6 6 3" xfId="9499" xr:uid="{00000000-0005-0000-0000-0000590F0000}"/>
    <cellStyle name="Commentaire 3 6 7" xfId="2897" xr:uid="{00000000-0005-0000-0000-00005A0F0000}"/>
    <cellStyle name="Commentaire 3 6 7 2" xfId="9154" xr:uid="{00000000-0005-0000-0000-00005B0F0000}"/>
    <cellStyle name="Commentaire 3 6 8" xfId="5052" xr:uid="{00000000-0005-0000-0000-00005C0F0000}"/>
    <cellStyle name="Commentaire 3 6 8 2" xfId="11291" xr:uid="{00000000-0005-0000-0000-00005D0F0000}"/>
    <cellStyle name="Commentaire 3 6 9" xfId="7310" xr:uid="{00000000-0005-0000-0000-00005E0F0000}"/>
    <cellStyle name="Commentaire 3 7" xfId="828" xr:uid="{00000000-0005-0000-0000-00005F0F0000}"/>
    <cellStyle name="Commentaire 3 7 2" xfId="1216" xr:uid="{00000000-0005-0000-0000-0000600F0000}"/>
    <cellStyle name="Commentaire 3 7 2 2" xfId="3481" xr:uid="{00000000-0005-0000-0000-0000610F0000}"/>
    <cellStyle name="Commentaire 3 7 2 2 2" xfId="9738" xr:uid="{00000000-0005-0000-0000-0000620F0000}"/>
    <cellStyle name="Commentaire 3 7 2 3" xfId="5628" xr:uid="{00000000-0005-0000-0000-0000630F0000}"/>
    <cellStyle name="Commentaire 3 7 2 3 2" xfId="11855" xr:uid="{00000000-0005-0000-0000-0000640F0000}"/>
    <cellStyle name="Commentaire 3 7 2 4" xfId="7549" xr:uid="{00000000-0005-0000-0000-0000650F0000}"/>
    <cellStyle name="Commentaire 3 7 3" xfId="1607" xr:uid="{00000000-0005-0000-0000-0000660F0000}"/>
    <cellStyle name="Commentaire 3 7 3 2" xfId="3821" xr:uid="{00000000-0005-0000-0000-0000670F0000}"/>
    <cellStyle name="Commentaire 3 7 3 2 2" xfId="10060" xr:uid="{00000000-0005-0000-0000-0000680F0000}"/>
    <cellStyle name="Commentaire 3 7 3 3" xfId="5950" xr:uid="{00000000-0005-0000-0000-0000690F0000}"/>
    <cellStyle name="Commentaire 3 7 3 3 2" xfId="12177" xr:uid="{00000000-0005-0000-0000-00006A0F0000}"/>
    <cellStyle name="Commentaire 3 7 3 4" xfId="7871" xr:uid="{00000000-0005-0000-0000-00006B0F0000}"/>
    <cellStyle name="Commentaire 3 7 4" xfId="1939" xr:uid="{00000000-0005-0000-0000-00006C0F0000}"/>
    <cellStyle name="Commentaire 3 7 4 2" xfId="4151" xr:uid="{00000000-0005-0000-0000-00006D0F0000}"/>
    <cellStyle name="Commentaire 3 7 4 2 2" xfId="10390" xr:uid="{00000000-0005-0000-0000-00006E0F0000}"/>
    <cellStyle name="Commentaire 3 7 4 3" xfId="6280" xr:uid="{00000000-0005-0000-0000-00006F0F0000}"/>
    <cellStyle name="Commentaire 3 7 4 3 2" xfId="12507" xr:uid="{00000000-0005-0000-0000-0000700F0000}"/>
    <cellStyle name="Commentaire 3 7 4 4" xfId="8201" xr:uid="{00000000-0005-0000-0000-0000710F0000}"/>
    <cellStyle name="Commentaire 3 7 5" xfId="2271" xr:uid="{00000000-0005-0000-0000-0000720F0000}"/>
    <cellStyle name="Commentaire 3 7 5 2" xfId="4481" xr:uid="{00000000-0005-0000-0000-0000730F0000}"/>
    <cellStyle name="Commentaire 3 7 5 2 2" xfId="10720" xr:uid="{00000000-0005-0000-0000-0000740F0000}"/>
    <cellStyle name="Commentaire 3 7 5 3" xfId="6610" xr:uid="{00000000-0005-0000-0000-0000750F0000}"/>
    <cellStyle name="Commentaire 3 7 5 3 2" xfId="12837" xr:uid="{00000000-0005-0000-0000-0000760F0000}"/>
    <cellStyle name="Commentaire 3 7 5 4" xfId="8531" xr:uid="{00000000-0005-0000-0000-0000770F0000}"/>
    <cellStyle name="Commentaire 3 7 6" xfId="3187" xr:uid="{00000000-0005-0000-0000-0000780F0000}"/>
    <cellStyle name="Commentaire 3 7 6 2" xfId="5331" xr:uid="{00000000-0005-0000-0000-0000790F0000}"/>
    <cellStyle name="Commentaire 3 7 6 2 2" xfId="11561" xr:uid="{00000000-0005-0000-0000-00007A0F0000}"/>
    <cellStyle name="Commentaire 3 7 6 3" xfId="9444" xr:uid="{00000000-0005-0000-0000-00007B0F0000}"/>
    <cellStyle name="Commentaire 3 7 7" xfId="2842" xr:uid="{00000000-0005-0000-0000-00007C0F0000}"/>
    <cellStyle name="Commentaire 3 7 7 2" xfId="9099" xr:uid="{00000000-0005-0000-0000-00007D0F0000}"/>
    <cellStyle name="Commentaire 3 7 8" xfId="5053" xr:uid="{00000000-0005-0000-0000-00007E0F0000}"/>
    <cellStyle name="Commentaire 3 7 8 2" xfId="11292" xr:uid="{00000000-0005-0000-0000-00007F0F0000}"/>
    <cellStyle name="Commentaire 3 7 9" xfId="7255" xr:uid="{00000000-0005-0000-0000-0000800F0000}"/>
    <cellStyle name="Commentaire 3 8" xfId="894" xr:uid="{00000000-0005-0000-0000-0000810F0000}"/>
    <cellStyle name="Commentaire 3 8 2" xfId="1217" xr:uid="{00000000-0005-0000-0000-0000820F0000}"/>
    <cellStyle name="Commentaire 3 8 2 2" xfId="3482" xr:uid="{00000000-0005-0000-0000-0000830F0000}"/>
    <cellStyle name="Commentaire 3 8 2 2 2" xfId="9739" xr:uid="{00000000-0005-0000-0000-0000840F0000}"/>
    <cellStyle name="Commentaire 3 8 2 3" xfId="5629" xr:uid="{00000000-0005-0000-0000-0000850F0000}"/>
    <cellStyle name="Commentaire 3 8 2 3 2" xfId="11856" xr:uid="{00000000-0005-0000-0000-0000860F0000}"/>
    <cellStyle name="Commentaire 3 8 2 4" xfId="7550" xr:uid="{00000000-0005-0000-0000-0000870F0000}"/>
    <cellStyle name="Commentaire 3 8 3" xfId="1673" xr:uid="{00000000-0005-0000-0000-0000880F0000}"/>
    <cellStyle name="Commentaire 3 8 3 2" xfId="3887" xr:uid="{00000000-0005-0000-0000-0000890F0000}"/>
    <cellStyle name="Commentaire 3 8 3 2 2" xfId="10126" xr:uid="{00000000-0005-0000-0000-00008A0F0000}"/>
    <cellStyle name="Commentaire 3 8 3 3" xfId="6016" xr:uid="{00000000-0005-0000-0000-00008B0F0000}"/>
    <cellStyle name="Commentaire 3 8 3 3 2" xfId="12243" xr:uid="{00000000-0005-0000-0000-00008C0F0000}"/>
    <cellStyle name="Commentaire 3 8 3 4" xfId="7937" xr:uid="{00000000-0005-0000-0000-00008D0F0000}"/>
    <cellStyle name="Commentaire 3 8 4" xfId="1940" xr:uid="{00000000-0005-0000-0000-00008E0F0000}"/>
    <cellStyle name="Commentaire 3 8 4 2" xfId="4152" xr:uid="{00000000-0005-0000-0000-00008F0F0000}"/>
    <cellStyle name="Commentaire 3 8 4 2 2" xfId="10391" xr:uid="{00000000-0005-0000-0000-0000900F0000}"/>
    <cellStyle name="Commentaire 3 8 4 3" xfId="6281" xr:uid="{00000000-0005-0000-0000-0000910F0000}"/>
    <cellStyle name="Commentaire 3 8 4 3 2" xfId="12508" xr:uid="{00000000-0005-0000-0000-0000920F0000}"/>
    <cellStyle name="Commentaire 3 8 4 4" xfId="8202" xr:uid="{00000000-0005-0000-0000-0000930F0000}"/>
    <cellStyle name="Commentaire 3 8 5" xfId="2218" xr:uid="{00000000-0005-0000-0000-0000940F0000}"/>
    <cellStyle name="Commentaire 3 8 5 2" xfId="4428" xr:uid="{00000000-0005-0000-0000-0000950F0000}"/>
    <cellStyle name="Commentaire 3 8 5 2 2" xfId="10667" xr:uid="{00000000-0005-0000-0000-0000960F0000}"/>
    <cellStyle name="Commentaire 3 8 5 3" xfId="6557" xr:uid="{00000000-0005-0000-0000-0000970F0000}"/>
    <cellStyle name="Commentaire 3 8 5 3 2" xfId="12784" xr:uid="{00000000-0005-0000-0000-0000980F0000}"/>
    <cellStyle name="Commentaire 3 8 5 4" xfId="8478" xr:uid="{00000000-0005-0000-0000-0000990F0000}"/>
    <cellStyle name="Commentaire 3 8 6" xfId="3253" xr:uid="{00000000-0005-0000-0000-00009A0F0000}"/>
    <cellStyle name="Commentaire 3 8 6 2" xfId="5397" xr:uid="{00000000-0005-0000-0000-00009B0F0000}"/>
    <cellStyle name="Commentaire 3 8 6 2 2" xfId="11627" xr:uid="{00000000-0005-0000-0000-00009C0F0000}"/>
    <cellStyle name="Commentaire 3 8 6 3" xfId="9510" xr:uid="{00000000-0005-0000-0000-00009D0F0000}"/>
    <cellStyle name="Commentaire 3 8 7" xfId="2908" xr:uid="{00000000-0005-0000-0000-00009E0F0000}"/>
    <cellStyle name="Commentaire 3 8 7 2" xfId="9165" xr:uid="{00000000-0005-0000-0000-00009F0F0000}"/>
    <cellStyle name="Commentaire 3 8 8" xfId="5054" xr:uid="{00000000-0005-0000-0000-0000A00F0000}"/>
    <cellStyle name="Commentaire 3 8 8 2" xfId="11293" xr:uid="{00000000-0005-0000-0000-0000A10F0000}"/>
    <cellStyle name="Commentaire 3 8 9" xfId="7321" xr:uid="{00000000-0005-0000-0000-0000A20F0000}"/>
    <cellStyle name="Commentaire 3 9" xfId="818" xr:uid="{00000000-0005-0000-0000-0000A30F0000}"/>
    <cellStyle name="Commentaire 3 9 2" xfId="1218" xr:uid="{00000000-0005-0000-0000-0000A40F0000}"/>
    <cellStyle name="Commentaire 3 9 2 2" xfId="3483" xr:uid="{00000000-0005-0000-0000-0000A50F0000}"/>
    <cellStyle name="Commentaire 3 9 2 2 2" xfId="9740" xr:uid="{00000000-0005-0000-0000-0000A60F0000}"/>
    <cellStyle name="Commentaire 3 9 2 3" xfId="5630" xr:uid="{00000000-0005-0000-0000-0000A70F0000}"/>
    <cellStyle name="Commentaire 3 9 2 3 2" xfId="11857" xr:uid="{00000000-0005-0000-0000-0000A80F0000}"/>
    <cellStyle name="Commentaire 3 9 2 4" xfId="7551" xr:uid="{00000000-0005-0000-0000-0000A90F0000}"/>
    <cellStyle name="Commentaire 3 9 3" xfId="1597" xr:uid="{00000000-0005-0000-0000-0000AA0F0000}"/>
    <cellStyle name="Commentaire 3 9 3 2" xfId="3811" xr:uid="{00000000-0005-0000-0000-0000AB0F0000}"/>
    <cellStyle name="Commentaire 3 9 3 2 2" xfId="10050" xr:uid="{00000000-0005-0000-0000-0000AC0F0000}"/>
    <cellStyle name="Commentaire 3 9 3 3" xfId="5940" xr:uid="{00000000-0005-0000-0000-0000AD0F0000}"/>
    <cellStyle name="Commentaire 3 9 3 3 2" xfId="12167" xr:uid="{00000000-0005-0000-0000-0000AE0F0000}"/>
    <cellStyle name="Commentaire 3 9 3 4" xfId="7861" xr:uid="{00000000-0005-0000-0000-0000AF0F0000}"/>
    <cellStyle name="Commentaire 3 9 4" xfId="1941" xr:uid="{00000000-0005-0000-0000-0000B00F0000}"/>
    <cellStyle name="Commentaire 3 9 4 2" xfId="4153" xr:uid="{00000000-0005-0000-0000-0000B10F0000}"/>
    <cellStyle name="Commentaire 3 9 4 2 2" xfId="10392" xr:uid="{00000000-0005-0000-0000-0000B20F0000}"/>
    <cellStyle name="Commentaire 3 9 4 3" xfId="6282" xr:uid="{00000000-0005-0000-0000-0000B30F0000}"/>
    <cellStyle name="Commentaire 3 9 4 3 2" xfId="12509" xr:uid="{00000000-0005-0000-0000-0000B40F0000}"/>
    <cellStyle name="Commentaire 3 9 4 4" xfId="8203" xr:uid="{00000000-0005-0000-0000-0000B50F0000}"/>
    <cellStyle name="Commentaire 3 9 5" xfId="2281" xr:uid="{00000000-0005-0000-0000-0000B60F0000}"/>
    <cellStyle name="Commentaire 3 9 5 2" xfId="4491" xr:uid="{00000000-0005-0000-0000-0000B70F0000}"/>
    <cellStyle name="Commentaire 3 9 5 2 2" xfId="10730" xr:uid="{00000000-0005-0000-0000-0000B80F0000}"/>
    <cellStyle name="Commentaire 3 9 5 3" xfId="6620" xr:uid="{00000000-0005-0000-0000-0000B90F0000}"/>
    <cellStyle name="Commentaire 3 9 5 3 2" xfId="12847" xr:uid="{00000000-0005-0000-0000-0000BA0F0000}"/>
    <cellStyle name="Commentaire 3 9 5 4" xfId="8541" xr:uid="{00000000-0005-0000-0000-0000BB0F0000}"/>
    <cellStyle name="Commentaire 3 9 6" xfId="3177" xr:uid="{00000000-0005-0000-0000-0000BC0F0000}"/>
    <cellStyle name="Commentaire 3 9 6 2" xfId="5321" xr:uid="{00000000-0005-0000-0000-0000BD0F0000}"/>
    <cellStyle name="Commentaire 3 9 6 2 2" xfId="11551" xr:uid="{00000000-0005-0000-0000-0000BE0F0000}"/>
    <cellStyle name="Commentaire 3 9 6 3" xfId="9434" xr:uid="{00000000-0005-0000-0000-0000BF0F0000}"/>
    <cellStyle name="Commentaire 3 9 7" xfId="2832" xr:uid="{00000000-0005-0000-0000-0000C00F0000}"/>
    <cellStyle name="Commentaire 3 9 7 2" xfId="9089" xr:uid="{00000000-0005-0000-0000-0000C10F0000}"/>
    <cellStyle name="Commentaire 3 9 8" xfId="5055" xr:uid="{00000000-0005-0000-0000-0000C20F0000}"/>
    <cellStyle name="Commentaire 3 9 8 2" xfId="11294" xr:uid="{00000000-0005-0000-0000-0000C30F0000}"/>
    <cellStyle name="Commentaire 3 9 9" xfId="7245" xr:uid="{00000000-0005-0000-0000-0000C40F0000}"/>
    <cellStyle name="Commentaire 4" xfId="862" xr:uid="{00000000-0005-0000-0000-0000C50F0000}"/>
    <cellStyle name="Commentaire 4 2" xfId="1219" xr:uid="{00000000-0005-0000-0000-0000C60F0000}"/>
    <cellStyle name="Commentaire 4 2 2" xfId="3484" xr:uid="{00000000-0005-0000-0000-0000C70F0000}"/>
    <cellStyle name="Commentaire 4 2 2 2" xfId="9741" xr:uid="{00000000-0005-0000-0000-0000C80F0000}"/>
    <cellStyle name="Commentaire 4 2 3" xfId="5631" xr:uid="{00000000-0005-0000-0000-0000C90F0000}"/>
    <cellStyle name="Commentaire 4 2 3 2" xfId="11858" xr:uid="{00000000-0005-0000-0000-0000CA0F0000}"/>
    <cellStyle name="Commentaire 4 2 4" xfId="7552" xr:uid="{00000000-0005-0000-0000-0000CB0F0000}"/>
    <cellStyle name="Commentaire 4 3" xfId="1641" xr:uid="{00000000-0005-0000-0000-0000CC0F0000}"/>
    <cellStyle name="Commentaire 4 3 2" xfId="3855" xr:uid="{00000000-0005-0000-0000-0000CD0F0000}"/>
    <cellStyle name="Commentaire 4 3 2 2" xfId="10094" xr:uid="{00000000-0005-0000-0000-0000CE0F0000}"/>
    <cellStyle name="Commentaire 4 3 3" xfId="5984" xr:uid="{00000000-0005-0000-0000-0000CF0F0000}"/>
    <cellStyle name="Commentaire 4 3 3 2" xfId="12211" xr:uid="{00000000-0005-0000-0000-0000D00F0000}"/>
    <cellStyle name="Commentaire 4 3 4" xfId="7905" xr:uid="{00000000-0005-0000-0000-0000D10F0000}"/>
    <cellStyle name="Commentaire 4 4" xfId="1942" xr:uid="{00000000-0005-0000-0000-0000D20F0000}"/>
    <cellStyle name="Commentaire 4 4 2" xfId="4154" xr:uid="{00000000-0005-0000-0000-0000D30F0000}"/>
    <cellStyle name="Commentaire 4 4 2 2" xfId="10393" xr:uid="{00000000-0005-0000-0000-0000D40F0000}"/>
    <cellStyle name="Commentaire 4 4 3" xfId="6283" xr:uid="{00000000-0005-0000-0000-0000D50F0000}"/>
    <cellStyle name="Commentaire 4 4 3 2" xfId="12510" xr:uid="{00000000-0005-0000-0000-0000D60F0000}"/>
    <cellStyle name="Commentaire 4 4 4" xfId="8204" xr:uid="{00000000-0005-0000-0000-0000D70F0000}"/>
    <cellStyle name="Commentaire 4 5" xfId="2238" xr:uid="{00000000-0005-0000-0000-0000D80F0000}"/>
    <cellStyle name="Commentaire 4 5 2" xfId="4448" xr:uid="{00000000-0005-0000-0000-0000D90F0000}"/>
    <cellStyle name="Commentaire 4 5 2 2" xfId="10687" xr:uid="{00000000-0005-0000-0000-0000DA0F0000}"/>
    <cellStyle name="Commentaire 4 5 3" xfId="6577" xr:uid="{00000000-0005-0000-0000-0000DB0F0000}"/>
    <cellStyle name="Commentaire 4 5 3 2" xfId="12804" xr:uid="{00000000-0005-0000-0000-0000DC0F0000}"/>
    <cellStyle name="Commentaire 4 5 4" xfId="8498" xr:uid="{00000000-0005-0000-0000-0000DD0F0000}"/>
    <cellStyle name="Commentaire 4 6" xfId="3221" xr:uid="{00000000-0005-0000-0000-0000DE0F0000}"/>
    <cellStyle name="Commentaire 4 6 2" xfId="5365" xr:uid="{00000000-0005-0000-0000-0000DF0F0000}"/>
    <cellStyle name="Commentaire 4 6 2 2" xfId="11595" xr:uid="{00000000-0005-0000-0000-0000E00F0000}"/>
    <cellStyle name="Commentaire 4 6 3" xfId="9478" xr:uid="{00000000-0005-0000-0000-0000E10F0000}"/>
    <cellStyle name="Commentaire 4 7" xfId="2876" xr:uid="{00000000-0005-0000-0000-0000E20F0000}"/>
    <cellStyle name="Commentaire 4 7 2" xfId="9133" xr:uid="{00000000-0005-0000-0000-0000E30F0000}"/>
    <cellStyle name="Commentaire 4 8" xfId="5056" xr:uid="{00000000-0005-0000-0000-0000E40F0000}"/>
    <cellStyle name="Commentaire 4 8 2" xfId="11295" xr:uid="{00000000-0005-0000-0000-0000E50F0000}"/>
    <cellStyle name="Commentaire 4 9" xfId="7289" xr:uid="{00000000-0005-0000-0000-0000E60F0000}"/>
    <cellStyle name="Commentaire 5" xfId="826" xr:uid="{00000000-0005-0000-0000-0000E70F0000}"/>
    <cellStyle name="Commentaire 5 2" xfId="1220" xr:uid="{00000000-0005-0000-0000-0000E80F0000}"/>
    <cellStyle name="Commentaire 5 2 2" xfId="3485" xr:uid="{00000000-0005-0000-0000-0000E90F0000}"/>
    <cellStyle name="Commentaire 5 2 2 2" xfId="9742" xr:uid="{00000000-0005-0000-0000-0000EA0F0000}"/>
    <cellStyle name="Commentaire 5 2 3" xfId="5632" xr:uid="{00000000-0005-0000-0000-0000EB0F0000}"/>
    <cellStyle name="Commentaire 5 2 3 2" xfId="11859" xr:uid="{00000000-0005-0000-0000-0000EC0F0000}"/>
    <cellStyle name="Commentaire 5 2 4" xfId="7553" xr:uid="{00000000-0005-0000-0000-0000ED0F0000}"/>
    <cellStyle name="Commentaire 5 3" xfId="1605" xr:uid="{00000000-0005-0000-0000-0000EE0F0000}"/>
    <cellStyle name="Commentaire 5 3 2" xfId="3819" xr:uid="{00000000-0005-0000-0000-0000EF0F0000}"/>
    <cellStyle name="Commentaire 5 3 2 2" xfId="10058" xr:uid="{00000000-0005-0000-0000-0000F00F0000}"/>
    <cellStyle name="Commentaire 5 3 3" xfId="5948" xr:uid="{00000000-0005-0000-0000-0000F10F0000}"/>
    <cellStyle name="Commentaire 5 3 3 2" xfId="12175" xr:uid="{00000000-0005-0000-0000-0000F20F0000}"/>
    <cellStyle name="Commentaire 5 3 4" xfId="7869" xr:uid="{00000000-0005-0000-0000-0000F30F0000}"/>
    <cellStyle name="Commentaire 5 4" xfId="1943" xr:uid="{00000000-0005-0000-0000-0000F40F0000}"/>
    <cellStyle name="Commentaire 5 4 2" xfId="4155" xr:uid="{00000000-0005-0000-0000-0000F50F0000}"/>
    <cellStyle name="Commentaire 5 4 2 2" xfId="10394" xr:uid="{00000000-0005-0000-0000-0000F60F0000}"/>
    <cellStyle name="Commentaire 5 4 3" xfId="6284" xr:uid="{00000000-0005-0000-0000-0000F70F0000}"/>
    <cellStyle name="Commentaire 5 4 3 2" xfId="12511" xr:uid="{00000000-0005-0000-0000-0000F80F0000}"/>
    <cellStyle name="Commentaire 5 4 4" xfId="8205" xr:uid="{00000000-0005-0000-0000-0000F90F0000}"/>
    <cellStyle name="Commentaire 5 5" xfId="2273" xr:uid="{00000000-0005-0000-0000-0000FA0F0000}"/>
    <cellStyle name="Commentaire 5 5 2" xfId="4483" xr:uid="{00000000-0005-0000-0000-0000FB0F0000}"/>
    <cellStyle name="Commentaire 5 5 2 2" xfId="10722" xr:uid="{00000000-0005-0000-0000-0000FC0F0000}"/>
    <cellStyle name="Commentaire 5 5 3" xfId="6612" xr:uid="{00000000-0005-0000-0000-0000FD0F0000}"/>
    <cellStyle name="Commentaire 5 5 3 2" xfId="12839" xr:uid="{00000000-0005-0000-0000-0000FE0F0000}"/>
    <cellStyle name="Commentaire 5 5 4" xfId="8533" xr:uid="{00000000-0005-0000-0000-0000FF0F0000}"/>
    <cellStyle name="Commentaire 5 6" xfId="3185" xr:uid="{00000000-0005-0000-0000-000000100000}"/>
    <cellStyle name="Commentaire 5 6 2" xfId="5329" xr:uid="{00000000-0005-0000-0000-000001100000}"/>
    <cellStyle name="Commentaire 5 6 2 2" xfId="11559" xr:uid="{00000000-0005-0000-0000-000002100000}"/>
    <cellStyle name="Commentaire 5 6 3" xfId="9442" xr:uid="{00000000-0005-0000-0000-000003100000}"/>
    <cellStyle name="Commentaire 5 7" xfId="2840" xr:uid="{00000000-0005-0000-0000-000004100000}"/>
    <cellStyle name="Commentaire 5 7 2" xfId="9097" xr:uid="{00000000-0005-0000-0000-000005100000}"/>
    <cellStyle name="Commentaire 5 8" xfId="5057" xr:uid="{00000000-0005-0000-0000-000006100000}"/>
    <cellStyle name="Commentaire 5 8 2" xfId="11296" xr:uid="{00000000-0005-0000-0000-000007100000}"/>
    <cellStyle name="Commentaire 5 9" xfId="7253" xr:uid="{00000000-0005-0000-0000-000008100000}"/>
    <cellStyle name="Commentaire 6" xfId="855" xr:uid="{00000000-0005-0000-0000-000009100000}"/>
    <cellStyle name="Commentaire 6 2" xfId="1221" xr:uid="{00000000-0005-0000-0000-00000A100000}"/>
    <cellStyle name="Commentaire 6 2 2" xfId="3486" xr:uid="{00000000-0005-0000-0000-00000B100000}"/>
    <cellStyle name="Commentaire 6 2 2 2" xfId="9743" xr:uid="{00000000-0005-0000-0000-00000C100000}"/>
    <cellStyle name="Commentaire 6 2 3" xfId="5633" xr:uid="{00000000-0005-0000-0000-00000D100000}"/>
    <cellStyle name="Commentaire 6 2 3 2" xfId="11860" xr:uid="{00000000-0005-0000-0000-00000E100000}"/>
    <cellStyle name="Commentaire 6 2 4" xfId="7554" xr:uid="{00000000-0005-0000-0000-00000F100000}"/>
    <cellStyle name="Commentaire 6 3" xfId="1634" xr:uid="{00000000-0005-0000-0000-000010100000}"/>
    <cellStyle name="Commentaire 6 3 2" xfId="3848" xr:uid="{00000000-0005-0000-0000-000011100000}"/>
    <cellStyle name="Commentaire 6 3 2 2" xfId="10087" xr:uid="{00000000-0005-0000-0000-000012100000}"/>
    <cellStyle name="Commentaire 6 3 3" xfId="5977" xr:uid="{00000000-0005-0000-0000-000013100000}"/>
    <cellStyle name="Commentaire 6 3 3 2" xfId="12204" xr:uid="{00000000-0005-0000-0000-000014100000}"/>
    <cellStyle name="Commentaire 6 3 4" xfId="7898" xr:uid="{00000000-0005-0000-0000-000015100000}"/>
    <cellStyle name="Commentaire 6 4" xfId="1944" xr:uid="{00000000-0005-0000-0000-000016100000}"/>
    <cellStyle name="Commentaire 6 4 2" xfId="4156" xr:uid="{00000000-0005-0000-0000-000017100000}"/>
    <cellStyle name="Commentaire 6 4 2 2" xfId="10395" xr:uid="{00000000-0005-0000-0000-000018100000}"/>
    <cellStyle name="Commentaire 6 4 3" xfId="6285" xr:uid="{00000000-0005-0000-0000-000019100000}"/>
    <cellStyle name="Commentaire 6 4 3 2" xfId="12512" xr:uid="{00000000-0005-0000-0000-00001A100000}"/>
    <cellStyle name="Commentaire 6 4 4" xfId="8206" xr:uid="{00000000-0005-0000-0000-00001B100000}"/>
    <cellStyle name="Commentaire 6 5" xfId="2245" xr:uid="{00000000-0005-0000-0000-00001C100000}"/>
    <cellStyle name="Commentaire 6 5 2" xfId="4455" xr:uid="{00000000-0005-0000-0000-00001D100000}"/>
    <cellStyle name="Commentaire 6 5 2 2" xfId="10694" xr:uid="{00000000-0005-0000-0000-00001E100000}"/>
    <cellStyle name="Commentaire 6 5 3" xfId="6584" xr:uid="{00000000-0005-0000-0000-00001F100000}"/>
    <cellStyle name="Commentaire 6 5 3 2" xfId="12811" xr:uid="{00000000-0005-0000-0000-000020100000}"/>
    <cellStyle name="Commentaire 6 5 4" xfId="8505" xr:uid="{00000000-0005-0000-0000-000021100000}"/>
    <cellStyle name="Commentaire 6 6" xfId="3214" xr:uid="{00000000-0005-0000-0000-000022100000}"/>
    <cellStyle name="Commentaire 6 6 2" xfId="5358" xr:uid="{00000000-0005-0000-0000-000023100000}"/>
    <cellStyle name="Commentaire 6 6 2 2" xfId="11588" xr:uid="{00000000-0005-0000-0000-000024100000}"/>
    <cellStyle name="Commentaire 6 6 3" xfId="9471" xr:uid="{00000000-0005-0000-0000-000025100000}"/>
    <cellStyle name="Commentaire 6 7" xfId="2869" xr:uid="{00000000-0005-0000-0000-000026100000}"/>
    <cellStyle name="Commentaire 6 7 2" xfId="9126" xr:uid="{00000000-0005-0000-0000-000027100000}"/>
    <cellStyle name="Commentaire 6 8" xfId="5058" xr:uid="{00000000-0005-0000-0000-000028100000}"/>
    <cellStyle name="Commentaire 6 8 2" xfId="11297" xr:uid="{00000000-0005-0000-0000-000029100000}"/>
    <cellStyle name="Commentaire 6 9" xfId="7282" xr:uid="{00000000-0005-0000-0000-00002A100000}"/>
    <cellStyle name="Commentaire 7" xfId="880" xr:uid="{00000000-0005-0000-0000-00002B100000}"/>
    <cellStyle name="Commentaire 7 2" xfId="1222" xr:uid="{00000000-0005-0000-0000-00002C100000}"/>
    <cellStyle name="Commentaire 7 2 2" xfId="3487" xr:uid="{00000000-0005-0000-0000-00002D100000}"/>
    <cellStyle name="Commentaire 7 2 2 2" xfId="9744" xr:uid="{00000000-0005-0000-0000-00002E100000}"/>
    <cellStyle name="Commentaire 7 2 3" xfId="5634" xr:uid="{00000000-0005-0000-0000-00002F100000}"/>
    <cellStyle name="Commentaire 7 2 3 2" xfId="11861" xr:uid="{00000000-0005-0000-0000-000030100000}"/>
    <cellStyle name="Commentaire 7 2 4" xfId="7555" xr:uid="{00000000-0005-0000-0000-000031100000}"/>
    <cellStyle name="Commentaire 7 3" xfId="1659" xr:uid="{00000000-0005-0000-0000-000032100000}"/>
    <cellStyle name="Commentaire 7 3 2" xfId="3873" xr:uid="{00000000-0005-0000-0000-000033100000}"/>
    <cellStyle name="Commentaire 7 3 2 2" xfId="10112" xr:uid="{00000000-0005-0000-0000-000034100000}"/>
    <cellStyle name="Commentaire 7 3 3" xfId="6002" xr:uid="{00000000-0005-0000-0000-000035100000}"/>
    <cellStyle name="Commentaire 7 3 3 2" xfId="12229" xr:uid="{00000000-0005-0000-0000-000036100000}"/>
    <cellStyle name="Commentaire 7 3 4" xfId="7923" xr:uid="{00000000-0005-0000-0000-000037100000}"/>
    <cellStyle name="Commentaire 7 4" xfId="1945" xr:uid="{00000000-0005-0000-0000-000038100000}"/>
    <cellStyle name="Commentaire 7 4 2" xfId="4157" xr:uid="{00000000-0005-0000-0000-000039100000}"/>
    <cellStyle name="Commentaire 7 4 2 2" xfId="10396" xr:uid="{00000000-0005-0000-0000-00003A100000}"/>
    <cellStyle name="Commentaire 7 4 3" xfId="6286" xr:uid="{00000000-0005-0000-0000-00003B100000}"/>
    <cellStyle name="Commentaire 7 4 3 2" xfId="12513" xr:uid="{00000000-0005-0000-0000-00003C100000}"/>
    <cellStyle name="Commentaire 7 4 4" xfId="8207" xr:uid="{00000000-0005-0000-0000-00003D100000}"/>
    <cellStyle name="Commentaire 7 5" xfId="2229" xr:uid="{00000000-0005-0000-0000-00003E100000}"/>
    <cellStyle name="Commentaire 7 5 2" xfId="4439" xr:uid="{00000000-0005-0000-0000-00003F100000}"/>
    <cellStyle name="Commentaire 7 5 2 2" xfId="10678" xr:uid="{00000000-0005-0000-0000-000040100000}"/>
    <cellStyle name="Commentaire 7 5 3" xfId="6568" xr:uid="{00000000-0005-0000-0000-000041100000}"/>
    <cellStyle name="Commentaire 7 5 3 2" xfId="12795" xr:uid="{00000000-0005-0000-0000-000042100000}"/>
    <cellStyle name="Commentaire 7 5 4" xfId="8489" xr:uid="{00000000-0005-0000-0000-000043100000}"/>
    <cellStyle name="Commentaire 7 6" xfId="3239" xr:uid="{00000000-0005-0000-0000-000044100000}"/>
    <cellStyle name="Commentaire 7 6 2" xfId="5383" xr:uid="{00000000-0005-0000-0000-000045100000}"/>
    <cellStyle name="Commentaire 7 6 2 2" xfId="11613" xr:uid="{00000000-0005-0000-0000-000046100000}"/>
    <cellStyle name="Commentaire 7 6 3" xfId="9496" xr:uid="{00000000-0005-0000-0000-000047100000}"/>
    <cellStyle name="Commentaire 7 7" xfId="2894" xr:uid="{00000000-0005-0000-0000-000048100000}"/>
    <cellStyle name="Commentaire 7 7 2" xfId="9151" xr:uid="{00000000-0005-0000-0000-000049100000}"/>
    <cellStyle name="Commentaire 7 8" xfId="5059" xr:uid="{00000000-0005-0000-0000-00004A100000}"/>
    <cellStyle name="Commentaire 7 8 2" xfId="11298" xr:uid="{00000000-0005-0000-0000-00004B100000}"/>
    <cellStyle name="Commentaire 7 9" xfId="7307" xr:uid="{00000000-0005-0000-0000-00004C100000}"/>
    <cellStyle name="Commentaire 8" xfId="831" xr:uid="{00000000-0005-0000-0000-00004D100000}"/>
    <cellStyle name="Commentaire 8 2" xfId="1223" xr:uid="{00000000-0005-0000-0000-00004E100000}"/>
    <cellStyle name="Commentaire 8 2 2" xfId="3488" xr:uid="{00000000-0005-0000-0000-00004F100000}"/>
    <cellStyle name="Commentaire 8 2 2 2" xfId="9745" xr:uid="{00000000-0005-0000-0000-000050100000}"/>
    <cellStyle name="Commentaire 8 2 3" xfId="5635" xr:uid="{00000000-0005-0000-0000-000051100000}"/>
    <cellStyle name="Commentaire 8 2 3 2" xfId="11862" xr:uid="{00000000-0005-0000-0000-000052100000}"/>
    <cellStyle name="Commentaire 8 2 4" xfId="7556" xr:uid="{00000000-0005-0000-0000-000053100000}"/>
    <cellStyle name="Commentaire 8 3" xfId="1610" xr:uid="{00000000-0005-0000-0000-000054100000}"/>
    <cellStyle name="Commentaire 8 3 2" xfId="3824" xr:uid="{00000000-0005-0000-0000-000055100000}"/>
    <cellStyle name="Commentaire 8 3 2 2" xfId="10063" xr:uid="{00000000-0005-0000-0000-000056100000}"/>
    <cellStyle name="Commentaire 8 3 3" xfId="5953" xr:uid="{00000000-0005-0000-0000-000057100000}"/>
    <cellStyle name="Commentaire 8 3 3 2" xfId="12180" xr:uid="{00000000-0005-0000-0000-000058100000}"/>
    <cellStyle name="Commentaire 8 3 4" xfId="7874" xr:uid="{00000000-0005-0000-0000-000059100000}"/>
    <cellStyle name="Commentaire 8 4" xfId="1946" xr:uid="{00000000-0005-0000-0000-00005A100000}"/>
    <cellStyle name="Commentaire 8 4 2" xfId="4158" xr:uid="{00000000-0005-0000-0000-00005B100000}"/>
    <cellStyle name="Commentaire 8 4 2 2" xfId="10397" xr:uid="{00000000-0005-0000-0000-00005C100000}"/>
    <cellStyle name="Commentaire 8 4 3" xfId="6287" xr:uid="{00000000-0005-0000-0000-00005D100000}"/>
    <cellStyle name="Commentaire 8 4 3 2" xfId="12514" xr:uid="{00000000-0005-0000-0000-00005E100000}"/>
    <cellStyle name="Commentaire 8 4 4" xfId="8208" xr:uid="{00000000-0005-0000-0000-00005F100000}"/>
    <cellStyle name="Commentaire 8 5" xfId="2268" xr:uid="{00000000-0005-0000-0000-000060100000}"/>
    <cellStyle name="Commentaire 8 5 2" xfId="4478" xr:uid="{00000000-0005-0000-0000-000061100000}"/>
    <cellStyle name="Commentaire 8 5 2 2" xfId="10717" xr:uid="{00000000-0005-0000-0000-000062100000}"/>
    <cellStyle name="Commentaire 8 5 3" xfId="6607" xr:uid="{00000000-0005-0000-0000-000063100000}"/>
    <cellStyle name="Commentaire 8 5 3 2" xfId="12834" xr:uid="{00000000-0005-0000-0000-000064100000}"/>
    <cellStyle name="Commentaire 8 5 4" xfId="8528" xr:uid="{00000000-0005-0000-0000-000065100000}"/>
    <cellStyle name="Commentaire 8 6" xfId="3190" xr:uid="{00000000-0005-0000-0000-000066100000}"/>
    <cellStyle name="Commentaire 8 6 2" xfId="5334" xr:uid="{00000000-0005-0000-0000-000067100000}"/>
    <cellStyle name="Commentaire 8 6 2 2" xfId="11564" xr:uid="{00000000-0005-0000-0000-000068100000}"/>
    <cellStyle name="Commentaire 8 6 3" xfId="9447" xr:uid="{00000000-0005-0000-0000-000069100000}"/>
    <cellStyle name="Commentaire 8 7" xfId="2845" xr:uid="{00000000-0005-0000-0000-00006A100000}"/>
    <cellStyle name="Commentaire 8 7 2" xfId="9102" xr:uid="{00000000-0005-0000-0000-00006B100000}"/>
    <cellStyle name="Commentaire 8 8" xfId="5060" xr:uid="{00000000-0005-0000-0000-00006C100000}"/>
    <cellStyle name="Commentaire 8 8 2" xfId="11299" xr:uid="{00000000-0005-0000-0000-00006D100000}"/>
    <cellStyle name="Commentaire 8 9" xfId="7258" xr:uid="{00000000-0005-0000-0000-00006E100000}"/>
    <cellStyle name="Commentaire 9" xfId="891" xr:uid="{00000000-0005-0000-0000-00006F100000}"/>
    <cellStyle name="Commentaire 9 2" xfId="1224" xr:uid="{00000000-0005-0000-0000-000070100000}"/>
    <cellStyle name="Commentaire 9 2 2" xfId="3489" xr:uid="{00000000-0005-0000-0000-000071100000}"/>
    <cellStyle name="Commentaire 9 2 2 2" xfId="9746" xr:uid="{00000000-0005-0000-0000-000072100000}"/>
    <cellStyle name="Commentaire 9 2 3" xfId="5636" xr:uid="{00000000-0005-0000-0000-000073100000}"/>
    <cellStyle name="Commentaire 9 2 3 2" xfId="11863" xr:uid="{00000000-0005-0000-0000-000074100000}"/>
    <cellStyle name="Commentaire 9 2 4" xfId="7557" xr:uid="{00000000-0005-0000-0000-000075100000}"/>
    <cellStyle name="Commentaire 9 3" xfId="1670" xr:uid="{00000000-0005-0000-0000-000076100000}"/>
    <cellStyle name="Commentaire 9 3 2" xfId="3884" xr:uid="{00000000-0005-0000-0000-000077100000}"/>
    <cellStyle name="Commentaire 9 3 2 2" xfId="10123" xr:uid="{00000000-0005-0000-0000-000078100000}"/>
    <cellStyle name="Commentaire 9 3 3" xfId="6013" xr:uid="{00000000-0005-0000-0000-000079100000}"/>
    <cellStyle name="Commentaire 9 3 3 2" xfId="12240" xr:uid="{00000000-0005-0000-0000-00007A100000}"/>
    <cellStyle name="Commentaire 9 3 4" xfId="7934" xr:uid="{00000000-0005-0000-0000-00007B100000}"/>
    <cellStyle name="Commentaire 9 4" xfId="1947" xr:uid="{00000000-0005-0000-0000-00007C100000}"/>
    <cellStyle name="Commentaire 9 4 2" xfId="4159" xr:uid="{00000000-0005-0000-0000-00007D100000}"/>
    <cellStyle name="Commentaire 9 4 2 2" xfId="10398" xr:uid="{00000000-0005-0000-0000-00007E100000}"/>
    <cellStyle name="Commentaire 9 4 3" xfId="6288" xr:uid="{00000000-0005-0000-0000-00007F100000}"/>
    <cellStyle name="Commentaire 9 4 3 2" xfId="12515" xr:uid="{00000000-0005-0000-0000-000080100000}"/>
    <cellStyle name="Commentaire 9 4 4" xfId="8209" xr:uid="{00000000-0005-0000-0000-000081100000}"/>
    <cellStyle name="Commentaire 9 5" xfId="2221" xr:uid="{00000000-0005-0000-0000-000082100000}"/>
    <cellStyle name="Commentaire 9 5 2" xfId="4431" xr:uid="{00000000-0005-0000-0000-000083100000}"/>
    <cellStyle name="Commentaire 9 5 2 2" xfId="10670" xr:uid="{00000000-0005-0000-0000-000084100000}"/>
    <cellStyle name="Commentaire 9 5 3" xfId="6560" xr:uid="{00000000-0005-0000-0000-000085100000}"/>
    <cellStyle name="Commentaire 9 5 3 2" xfId="12787" xr:uid="{00000000-0005-0000-0000-000086100000}"/>
    <cellStyle name="Commentaire 9 5 4" xfId="8481" xr:uid="{00000000-0005-0000-0000-000087100000}"/>
    <cellStyle name="Commentaire 9 6" xfId="3250" xr:uid="{00000000-0005-0000-0000-000088100000}"/>
    <cellStyle name="Commentaire 9 6 2" xfId="5394" xr:uid="{00000000-0005-0000-0000-000089100000}"/>
    <cellStyle name="Commentaire 9 6 2 2" xfId="11624" xr:uid="{00000000-0005-0000-0000-00008A100000}"/>
    <cellStyle name="Commentaire 9 6 3" xfId="9507" xr:uid="{00000000-0005-0000-0000-00008B100000}"/>
    <cellStyle name="Commentaire 9 7" xfId="2905" xr:uid="{00000000-0005-0000-0000-00008C100000}"/>
    <cellStyle name="Commentaire 9 7 2" xfId="9162" xr:uid="{00000000-0005-0000-0000-00008D100000}"/>
    <cellStyle name="Commentaire 9 8" xfId="5061" xr:uid="{00000000-0005-0000-0000-00008E100000}"/>
    <cellStyle name="Commentaire 9 8 2" xfId="11300" xr:uid="{00000000-0005-0000-0000-00008F100000}"/>
    <cellStyle name="Commentaire 9 9" xfId="7318" xr:uid="{00000000-0005-0000-0000-000090100000}"/>
    <cellStyle name="Currency 10 2" xfId="382" xr:uid="{00000000-0005-0000-0000-000091100000}"/>
    <cellStyle name="Currency 10 3" xfId="383" xr:uid="{00000000-0005-0000-0000-000092100000}"/>
    <cellStyle name="Currency 10 4" xfId="384" xr:uid="{00000000-0005-0000-0000-000093100000}"/>
    <cellStyle name="Currency 10 5" xfId="385" xr:uid="{00000000-0005-0000-0000-000094100000}"/>
    <cellStyle name="Currency 10 6" xfId="386" xr:uid="{00000000-0005-0000-0000-000095100000}"/>
    <cellStyle name="Currency 10 7" xfId="387" xr:uid="{00000000-0005-0000-0000-000096100000}"/>
    <cellStyle name="Currency 10 8" xfId="388" xr:uid="{00000000-0005-0000-0000-000097100000}"/>
    <cellStyle name="Currency 10 9" xfId="389" xr:uid="{00000000-0005-0000-0000-000098100000}"/>
    <cellStyle name="Currency 11 2" xfId="390" xr:uid="{00000000-0005-0000-0000-000099100000}"/>
    <cellStyle name="Currency 11 3" xfId="391" xr:uid="{00000000-0005-0000-0000-00009A100000}"/>
    <cellStyle name="Currency 11 4" xfId="392" xr:uid="{00000000-0005-0000-0000-00009B100000}"/>
    <cellStyle name="Currency 11 5" xfId="393" xr:uid="{00000000-0005-0000-0000-00009C100000}"/>
    <cellStyle name="Currency 11 6" xfId="394" xr:uid="{00000000-0005-0000-0000-00009D100000}"/>
    <cellStyle name="Currency 11 7" xfId="395" xr:uid="{00000000-0005-0000-0000-00009E100000}"/>
    <cellStyle name="Currency 11 8" xfId="396" xr:uid="{00000000-0005-0000-0000-00009F100000}"/>
    <cellStyle name="Currency 12 2" xfId="397" xr:uid="{00000000-0005-0000-0000-0000A0100000}"/>
    <cellStyle name="Currency 12 3" xfId="398" xr:uid="{00000000-0005-0000-0000-0000A1100000}"/>
    <cellStyle name="Currency 12 4" xfId="399" xr:uid="{00000000-0005-0000-0000-0000A2100000}"/>
    <cellStyle name="Currency 12 5" xfId="400" xr:uid="{00000000-0005-0000-0000-0000A3100000}"/>
    <cellStyle name="Currency 12 6" xfId="401" xr:uid="{00000000-0005-0000-0000-0000A4100000}"/>
    <cellStyle name="Currency 12 7" xfId="402" xr:uid="{00000000-0005-0000-0000-0000A5100000}"/>
    <cellStyle name="Currency 12 8" xfId="403" xr:uid="{00000000-0005-0000-0000-0000A6100000}"/>
    <cellStyle name="Currency 14" xfId="404" xr:uid="{00000000-0005-0000-0000-0000A7100000}"/>
    <cellStyle name="Currency 2" xfId="405" xr:uid="{00000000-0005-0000-0000-0000A8100000}"/>
    <cellStyle name="Currency 2 2" xfId="406" xr:uid="{00000000-0005-0000-0000-0000A9100000}"/>
    <cellStyle name="Currency 2 3" xfId="407" xr:uid="{00000000-0005-0000-0000-0000AA100000}"/>
    <cellStyle name="Currency 2 4" xfId="408" xr:uid="{00000000-0005-0000-0000-0000AB100000}"/>
    <cellStyle name="Currency 3" xfId="409" xr:uid="{00000000-0005-0000-0000-0000AC100000}"/>
    <cellStyle name="Currency 3 2" xfId="410" xr:uid="{00000000-0005-0000-0000-0000AD100000}"/>
    <cellStyle name="Currency 3 5" xfId="411" xr:uid="{00000000-0005-0000-0000-0000AE100000}"/>
    <cellStyle name="Currency 4" xfId="412" xr:uid="{00000000-0005-0000-0000-0000AF100000}"/>
    <cellStyle name="Currency 4 2" xfId="413" xr:uid="{00000000-0005-0000-0000-0000B0100000}"/>
    <cellStyle name="Currency 5" xfId="414" xr:uid="{00000000-0005-0000-0000-0000B1100000}"/>
    <cellStyle name="Currency 5 2" xfId="415" xr:uid="{00000000-0005-0000-0000-0000B2100000}"/>
    <cellStyle name="Currency 5 2 2" xfId="416" xr:uid="{00000000-0005-0000-0000-0000B3100000}"/>
    <cellStyle name="Currency 5 3" xfId="417" xr:uid="{00000000-0005-0000-0000-0000B4100000}"/>
    <cellStyle name="Currency 5 3 2" xfId="418" xr:uid="{00000000-0005-0000-0000-0000B5100000}"/>
    <cellStyle name="Currency 5 4" xfId="419" xr:uid="{00000000-0005-0000-0000-0000B6100000}"/>
    <cellStyle name="Currency 5 4 2" xfId="420" xr:uid="{00000000-0005-0000-0000-0000B7100000}"/>
    <cellStyle name="Currency 5 5" xfId="421" xr:uid="{00000000-0005-0000-0000-0000B8100000}"/>
    <cellStyle name="Currency 5 5 2" xfId="422" xr:uid="{00000000-0005-0000-0000-0000B9100000}"/>
    <cellStyle name="Currency 5 6" xfId="423" xr:uid="{00000000-0005-0000-0000-0000BA100000}"/>
    <cellStyle name="Currency 5 7" xfId="424" xr:uid="{00000000-0005-0000-0000-0000BB100000}"/>
    <cellStyle name="Currency 5 8" xfId="425" xr:uid="{00000000-0005-0000-0000-0000BC100000}"/>
    <cellStyle name="Currency 6" xfId="426" xr:uid="{00000000-0005-0000-0000-0000BD100000}"/>
    <cellStyle name="Currency 6 2" xfId="427" xr:uid="{00000000-0005-0000-0000-0000BE100000}"/>
    <cellStyle name="Currency 6 2 2" xfId="428" xr:uid="{00000000-0005-0000-0000-0000BF100000}"/>
    <cellStyle name="Currency 6 3" xfId="429" xr:uid="{00000000-0005-0000-0000-0000C0100000}"/>
    <cellStyle name="Currency 6 3 2" xfId="430" xr:uid="{00000000-0005-0000-0000-0000C1100000}"/>
    <cellStyle name="Currency 6 4" xfId="431" xr:uid="{00000000-0005-0000-0000-0000C2100000}"/>
    <cellStyle name="Currency 6 4 2" xfId="432" xr:uid="{00000000-0005-0000-0000-0000C3100000}"/>
    <cellStyle name="Currency 6 5" xfId="433" xr:uid="{00000000-0005-0000-0000-0000C4100000}"/>
    <cellStyle name="Currency 6 5 2" xfId="434" xr:uid="{00000000-0005-0000-0000-0000C5100000}"/>
    <cellStyle name="Currency 6 6" xfId="435" xr:uid="{00000000-0005-0000-0000-0000C6100000}"/>
    <cellStyle name="Currency 6 7" xfId="436" xr:uid="{00000000-0005-0000-0000-0000C7100000}"/>
    <cellStyle name="Currency 6 8" xfId="437" xr:uid="{00000000-0005-0000-0000-0000C8100000}"/>
    <cellStyle name="Currency 7" xfId="438" xr:uid="{00000000-0005-0000-0000-0000C9100000}"/>
    <cellStyle name="Currency 7 2" xfId="439" xr:uid="{00000000-0005-0000-0000-0000CA100000}"/>
    <cellStyle name="Currency 7 2 2" xfId="440" xr:uid="{00000000-0005-0000-0000-0000CB100000}"/>
    <cellStyle name="Currency 7 3" xfId="441" xr:uid="{00000000-0005-0000-0000-0000CC100000}"/>
    <cellStyle name="Currency 7 3 2" xfId="442" xr:uid="{00000000-0005-0000-0000-0000CD100000}"/>
    <cellStyle name="Currency 7 4" xfId="443" xr:uid="{00000000-0005-0000-0000-0000CE100000}"/>
    <cellStyle name="Currency 7 4 2" xfId="444" xr:uid="{00000000-0005-0000-0000-0000CF100000}"/>
    <cellStyle name="Currency 7 5" xfId="445" xr:uid="{00000000-0005-0000-0000-0000D0100000}"/>
    <cellStyle name="Currency 7 5 2" xfId="446" xr:uid="{00000000-0005-0000-0000-0000D1100000}"/>
    <cellStyle name="Currency 7 6" xfId="447" xr:uid="{00000000-0005-0000-0000-0000D2100000}"/>
    <cellStyle name="Currency 8" xfId="448" xr:uid="{00000000-0005-0000-0000-0000D3100000}"/>
    <cellStyle name="Currency 9 2" xfId="449" xr:uid="{00000000-0005-0000-0000-0000D4100000}"/>
    <cellStyle name="Currency 9 3" xfId="450" xr:uid="{00000000-0005-0000-0000-0000D5100000}"/>
    <cellStyle name="Currency 9 4" xfId="451" xr:uid="{00000000-0005-0000-0000-0000D6100000}"/>
    <cellStyle name="Currency 9 5" xfId="452" xr:uid="{00000000-0005-0000-0000-0000D7100000}"/>
    <cellStyle name="Currency 9 6" xfId="453" xr:uid="{00000000-0005-0000-0000-0000D8100000}"/>
    <cellStyle name="Currency 9 7" xfId="454" xr:uid="{00000000-0005-0000-0000-0000D9100000}"/>
    <cellStyle name="Currency 9 8" xfId="455" xr:uid="{00000000-0005-0000-0000-0000DA100000}"/>
    <cellStyle name="Entrée" xfId="456" xr:uid="{00000000-0005-0000-0000-0000DB100000}"/>
    <cellStyle name="Entrée 10" xfId="801" xr:uid="{00000000-0005-0000-0000-0000DC100000}"/>
    <cellStyle name="Entrée 10 2" xfId="1225" xr:uid="{00000000-0005-0000-0000-0000DD100000}"/>
    <cellStyle name="Entrée 10 2 2" xfId="3490" xr:uid="{00000000-0005-0000-0000-0000DE100000}"/>
    <cellStyle name="Entrée 10 2 2 2" xfId="9747" xr:uid="{00000000-0005-0000-0000-0000DF100000}"/>
    <cellStyle name="Entrée 10 2 3" xfId="5637" xr:uid="{00000000-0005-0000-0000-0000E0100000}"/>
    <cellStyle name="Entrée 10 2 3 2" xfId="11864" xr:uid="{00000000-0005-0000-0000-0000E1100000}"/>
    <cellStyle name="Entrée 10 2 4" xfId="7558" xr:uid="{00000000-0005-0000-0000-0000E2100000}"/>
    <cellStyle name="Entrée 10 3" xfId="1580" xr:uid="{00000000-0005-0000-0000-0000E3100000}"/>
    <cellStyle name="Entrée 10 3 2" xfId="3794" xr:uid="{00000000-0005-0000-0000-0000E4100000}"/>
    <cellStyle name="Entrée 10 3 2 2" xfId="10033" xr:uid="{00000000-0005-0000-0000-0000E5100000}"/>
    <cellStyle name="Entrée 10 3 3" xfId="5923" xr:uid="{00000000-0005-0000-0000-0000E6100000}"/>
    <cellStyle name="Entrée 10 3 3 2" xfId="12150" xr:uid="{00000000-0005-0000-0000-0000E7100000}"/>
    <cellStyle name="Entrée 10 3 4" xfId="7844" xr:uid="{00000000-0005-0000-0000-0000E8100000}"/>
    <cellStyle name="Entrée 10 4" xfId="1948" xr:uid="{00000000-0005-0000-0000-0000E9100000}"/>
    <cellStyle name="Entrée 10 4 2" xfId="4160" xr:uid="{00000000-0005-0000-0000-0000EA100000}"/>
    <cellStyle name="Entrée 10 4 2 2" xfId="10399" xr:uid="{00000000-0005-0000-0000-0000EB100000}"/>
    <cellStyle name="Entrée 10 4 3" xfId="6289" xr:uid="{00000000-0005-0000-0000-0000EC100000}"/>
    <cellStyle name="Entrée 10 4 3 2" xfId="12516" xr:uid="{00000000-0005-0000-0000-0000ED100000}"/>
    <cellStyle name="Entrée 10 4 4" xfId="8210" xr:uid="{00000000-0005-0000-0000-0000EE100000}"/>
    <cellStyle name="Entrée 10 5" xfId="2297" xr:uid="{00000000-0005-0000-0000-0000EF100000}"/>
    <cellStyle name="Entrée 10 5 2" xfId="4507" xr:uid="{00000000-0005-0000-0000-0000F0100000}"/>
    <cellStyle name="Entrée 10 5 2 2" xfId="10746" xr:uid="{00000000-0005-0000-0000-0000F1100000}"/>
    <cellStyle name="Entrée 10 5 3" xfId="6636" xr:uid="{00000000-0005-0000-0000-0000F2100000}"/>
    <cellStyle name="Entrée 10 5 3 2" xfId="12863" xr:uid="{00000000-0005-0000-0000-0000F3100000}"/>
    <cellStyle name="Entrée 10 5 4" xfId="8557" xr:uid="{00000000-0005-0000-0000-0000F4100000}"/>
    <cellStyle name="Entrée 10 6" xfId="3160" xr:uid="{00000000-0005-0000-0000-0000F5100000}"/>
    <cellStyle name="Entrée 10 6 2" xfId="5304" xr:uid="{00000000-0005-0000-0000-0000F6100000}"/>
    <cellStyle name="Entrée 10 6 2 2" xfId="11534" xr:uid="{00000000-0005-0000-0000-0000F7100000}"/>
    <cellStyle name="Entrée 10 6 3" xfId="9417" xr:uid="{00000000-0005-0000-0000-0000F8100000}"/>
    <cellStyle name="Entrée 10 7" xfId="2815" xr:uid="{00000000-0005-0000-0000-0000F9100000}"/>
    <cellStyle name="Entrée 10 7 2" xfId="9072" xr:uid="{00000000-0005-0000-0000-0000FA100000}"/>
    <cellStyle name="Entrée 10 8" xfId="5062" xr:uid="{00000000-0005-0000-0000-0000FB100000}"/>
    <cellStyle name="Entrée 10 8 2" xfId="11301" xr:uid="{00000000-0005-0000-0000-0000FC100000}"/>
    <cellStyle name="Entrée 10 9" xfId="7228" xr:uid="{00000000-0005-0000-0000-0000FD100000}"/>
    <cellStyle name="Entrée 11" xfId="1036" xr:uid="{00000000-0005-0000-0000-0000FE100000}"/>
    <cellStyle name="Entrée 11 2" xfId="3369" xr:uid="{00000000-0005-0000-0000-0000FF100000}"/>
    <cellStyle name="Entrée 11 2 2" xfId="9626" xr:uid="{00000000-0005-0000-0000-000000110000}"/>
    <cellStyle name="Entrée 11 3" xfId="5516" xr:uid="{00000000-0005-0000-0000-000001110000}"/>
    <cellStyle name="Entrée 11 3 2" xfId="11743" xr:uid="{00000000-0005-0000-0000-000002110000}"/>
    <cellStyle name="Entrée 11 4" xfId="7437" xr:uid="{00000000-0005-0000-0000-000003110000}"/>
    <cellStyle name="Entrée 12" xfId="1504" xr:uid="{00000000-0005-0000-0000-000004110000}"/>
    <cellStyle name="Entrée 12 2" xfId="3718" xr:uid="{00000000-0005-0000-0000-000005110000}"/>
    <cellStyle name="Entrée 12 2 2" xfId="9957" xr:uid="{00000000-0005-0000-0000-000006110000}"/>
    <cellStyle name="Entrée 12 3" xfId="5847" xr:uid="{00000000-0005-0000-0000-000007110000}"/>
    <cellStyle name="Entrée 12 3 2" xfId="12074" xr:uid="{00000000-0005-0000-0000-000008110000}"/>
    <cellStyle name="Entrée 12 4" xfId="7768" xr:uid="{00000000-0005-0000-0000-000009110000}"/>
    <cellStyle name="Entrée 13" xfId="1827" xr:uid="{00000000-0005-0000-0000-00000A110000}"/>
    <cellStyle name="Entrée 13 2" xfId="4039" xr:uid="{00000000-0005-0000-0000-00000B110000}"/>
    <cellStyle name="Entrée 13 2 2" xfId="10278" xr:uid="{00000000-0005-0000-0000-00000C110000}"/>
    <cellStyle name="Entrée 13 3" xfId="6168" xr:uid="{00000000-0005-0000-0000-00000D110000}"/>
    <cellStyle name="Entrée 13 3 2" xfId="12395" xr:uid="{00000000-0005-0000-0000-00000E110000}"/>
    <cellStyle name="Entrée 13 4" xfId="8089" xr:uid="{00000000-0005-0000-0000-00000F110000}"/>
    <cellStyle name="Entrée 14" xfId="2360" xr:uid="{00000000-0005-0000-0000-000010110000}"/>
    <cellStyle name="Entrée 14 2" xfId="4570" xr:uid="{00000000-0005-0000-0000-000011110000}"/>
    <cellStyle name="Entrée 14 2 2" xfId="10809" xr:uid="{00000000-0005-0000-0000-000012110000}"/>
    <cellStyle name="Entrée 14 3" xfId="6699" xr:uid="{00000000-0005-0000-0000-000013110000}"/>
    <cellStyle name="Entrée 14 3 2" xfId="12926" xr:uid="{00000000-0005-0000-0000-000014110000}"/>
    <cellStyle name="Entrée 14 4" xfId="8620" xr:uid="{00000000-0005-0000-0000-000015110000}"/>
    <cellStyle name="Entrée 15" xfId="2613" xr:uid="{00000000-0005-0000-0000-000016110000}"/>
    <cellStyle name="Entrée 15 2" xfId="4810" xr:uid="{00000000-0005-0000-0000-000017110000}"/>
    <cellStyle name="Entrée 15 2 2" xfId="11049" xr:uid="{00000000-0005-0000-0000-000018110000}"/>
    <cellStyle name="Entrée 15 3" xfId="6951" xr:uid="{00000000-0005-0000-0000-000019110000}"/>
    <cellStyle name="Entrée 15 3 2" xfId="13178" xr:uid="{00000000-0005-0000-0000-00001A110000}"/>
    <cellStyle name="Entrée 15 4" xfId="8872" xr:uid="{00000000-0005-0000-0000-00001B110000}"/>
    <cellStyle name="Entrée 16" xfId="2504" xr:uid="{00000000-0005-0000-0000-00001C110000}"/>
    <cellStyle name="Entrée 16 2" xfId="4708" xr:uid="{00000000-0005-0000-0000-00001D110000}"/>
    <cellStyle name="Entrée 16 2 2" xfId="10947" xr:uid="{00000000-0005-0000-0000-00001E110000}"/>
    <cellStyle name="Entrée 16 3" xfId="6842" xr:uid="{00000000-0005-0000-0000-00001F110000}"/>
    <cellStyle name="Entrée 16 3 2" xfId="13069" xr:uid="{00000000-0005-0000-0000-000020110000}"/>
    <cellStyle name="Entrée 16 4" xfId="8763" xr:uid="{00000000-0005-0000-0000-000021110000}"/>
    <cellStyle name="Entrée 17" xfId="2608" xr:uid="{00000000-0005-0000-0000-000022110000}"/>
    <cellStyle name="Entrée 17 2" xfId="4805" xr:uid="{00000000-0005-0000-0000-000023110000}"/>
    <cellStyle name="Entrée 17 2 2" xfId="11044" xr:uid="{00000000-0005-0000-0000-000024110000}"/>
    <cellStyle name="Entrée 17 3" xfId="6946" xr:uid="{00000000-0005-0000-0000-000025110000}"/>
    <cellStyle name="Entrée 17 3 2" xfId="13173" xr:uid="{00000000-0005-0000-0000-000026110000}"/>
    <cellStyle name="Entrée 17 4" xfId="8867" xr:uid="{00000000-0005-0000-0000-000027110000}"/>
    <cellStyle name="Entrée 18" xfId="2494" xr:uid="{00000000-0005-0000-0000-000028110000}"/>
    <cellStyle name="Entrée 18 2" xfId="4703" xr:uid="{00000000-0005-0000-0000-000029110000}"/>
    <cellStyle name="Entrée 18 2 2" xfId="10942" xr:uid="{00000000-0005-0000-0000-00002A110000}"/>
    <cellStyle name="Entrée 18 3" xfId="6832" xr:uid="{00000000-0005-0000-0000-00002B110000}"/>
    <cellStyle name="Entrée 18 3 2" xfId="13059" xr:uid="{00000000-0005-0000-0000-00002C110000}"/>
    <cellStyle name="Entrée 18 4" xfId="8753" xr:uid="{00000000-0005-0000-0000-00002D110000}"/>
    <cellStyle name="Entrée 19" xfId="2603" xr:uid="{00000000-0005-0000-0000-00002E110000}"/>
    <cellStyle name="Entrée 19 2" xfId="4800" xr:uid="{00000000-0005-0000-0000-00002F110000}"/>
    <cellStyle name="Entrée 19 2 2" xfId="11039" xr:uid="{00000000-0005-0000-0000-000030110000}"/>
    <cellStyle name="Entrée 19 3" xfId="6941" xr:uid="{00000000-0005-0000-0000-000031110000}"/>
    <cellStyle name="Entrée 19 3 2" xfId="13168" xr:uid="{00000000-0005-0000-0000-000032110000}"/>
    <cellStyle name="Entrée 19 4" xfId="8862" xr:uid="{00000000-0005-0000-0000-000033110000}"/>
    <cellStyle name="Entrée 2" xfId="457" xr:uid="{00000000-0005-0000-0000-000034110000}"/>
    <cellStyle name="Entrée 2 10" xfId="1037" xr:uid="{00000000-0005-0000-0000-000035110000}"/>
    <cellStyle name="Entrée 2 10 2" xfId="3370" xr:uid="{00000000-0005-0000-0000-000036110000}"/>
    <cellStyle name="Entrée 2 10 2 2" xfId="9627" xr:uid="{00000000-0005-0000-0000-000037110000}"/>
    <cellStyle name="Entrée 2 10 3" xfId="5517" xr:uid="{00000000-0005-0000-0000-000038110000}"/>
    <cellStyle name="Entrée 2 10 3 2" xfId="11744" xr:uid="{00000000-0005-0000-0000-000039110000}"/>
    <cellStyle name="Entrée 2 10 4" xfId="7438" xr:uid="{00000000-0005-0000-0000-00003A110000}"/>
    <cellStyle name="Entrée 2 11" xfId="1505" xr:uid="{00000000-0005-0000-0000-00003B110000}"/>
    <cellStyle name="Entrée 2 11 2" xfId="3719" xr:uid="{00000000-0005-0000-0000-00003C110000}"/>
    <cellStyle name="Entrée 2 11 2 2" xfId="9958" xr:uid="{00000000-0005-0000-0000-00003D110000}"/>
    <cellStyle name="Entrée 2 11 3" xfId="5848" xr:uid="{00000000-0005-0000-0000-00003E110000}"/>
    <cellStyle name="Entrée 2 11 3 2" xfId="12075" xr:uid="{00000000-0005-0000-0000-00003F110000}"/>
    <cellStyle name="Entrée 2 11 4" xfId="7769" xr:uid="{00000000-0005-0000-0000-000040110000}"/>
    <cellStyle name="Entrée 2 12" xfId="1828" xr:uid="{00000000-0005-0000-0000-000041110000}"/>
    <cellStyle name="Entrée 2 12 2" xfId="4040" xr:uid="{00000000-0005-0000-0000-000042110000}"/>
    <cellStyle name="Entrée 2 12 2 2" xfId="10279" xr:uid="{00000000-0005-0000-0000-000043110000}"/>
    <cellStyle name="Entrée 2 12 3" xfId="6169" xr:uid="{00000000-0005-0000-0000-000044110000}"/>
    <cellStyle name="Entrée 2 12 3 2" xfId="12396" xr:uid="{00000000-0005-0000-0000-000045110000}"/>
    <cellStyle name="Entrée 2 12 4" xfId="8090" xr:uid="{00000000-0005-0000-0000-000046110000}"/>
    <cellStyle name="Entrée 2 13" xfId="2153" xr:uid="{00000000-0005-0000-0000-000047110000}"/>
    <cellStyle name="Entrée 2 13 2" xfId="4363" xr:uid="{00000000-0005-0000-0000-000048110000}"/>
    <cellStyle name="Entrée 2 13 2 2" xfId="10602" xr:uid="{00000000-0005-0000-0000-000049110000}"/>
    <cellStyle name="Entrée 2 13 3" xfId="6492" xr:uid="{00000000-0005-0000-0000-00004A110000}"/>
    <cellStyle name="Entrée 2 13 3 2" xfId="12719" xr:uid="{00000000-0005-0000-0000-00004B110000}"/>
    <cellStyle name="Entrée 2 13 4" xfId="8413" xr:uid="{00000000-0005-0000-0000-00004C110000}"/>
    <cellStyle name="Entrée 2 14" xfId="2614" xr:uid="{00000000-0005-0000-0000-00004D110000}"/>
    <cellStyle name="Entrée 2 14 2" xfId="4811" xr:uid="{00000000-0005-0000-0000-00004E110000}"/>
    <cellStyle name="Entrée 2 14 2 2" xfId="11050" xr:uid="{00000000-0005-0000-0000-00004F110000}"/>
    <cellStyle name="Entrée 2 14 3" xfId="6952" xr:uid="{00000000-0005-0000-0000-000050110000}"/>
    <cellStyle name="Entrée 2 14 3 2" xfId="13179" xr:uid="{00000000-0005-0000-0000-000051110000}"/>
    <cellStyle name="Entrée 2 14 4" xfId="8873" xr:uid="{00000000-0005-0000-0000-000052110000}"/>
    <cellStyle name="Entrée 2 15" xfId="2503" xr:uid="{00000000-0005-0000-0000-000053110000}"/>
    <cellStyle name="Entrée 2 15 2" xfId="4707" xr:uid="{00000000-0005-0000-0000-000054110000}"/>
    <cellStyle name="Entrée 2 15 2 2" xfId="10946" xr:uid="{00000000-0005-0000-0000-000055110000}"/>
    <cellStyle name="Entrée 2 15 3" xfId="6841" xr:uid="{00000000-0005-0000-0000-000056110000}"/>
    <cellStyle name="Entrée 2 15 3 2" xfId="13068" xr:uid="{00000000-0005-0000-0000-000057110000}"/>
    <cellStyle name="Entrée 2 15 4" xfId="8762" xr:uid="{00000000-0005-0000-0000-000058110000}"/>
    <cellStyle name="Entrée 2 16" xfId="2609" xr:uid="{00000000-0005-0000-0000-000059110000}"/>
    <cellStyle name="Entrée 2 16 2" xfId="4806" xr:uid="{00000000-0005-0000-0000-00005A110000}"/>
    <cellStyle name="Entrée 2 16 2 2" xfId="11045" xr:uid="{00000000-0005-0000-0000-00005B110000}"/>
    <cellStyle name="Entrée 2 16 3" xfId="6947" xr:uid="{00000000-0005-0000-0000-00005C110000}"/>
    <cellStyle name="Entrée 2 16 3 2" xfId="13174" xr:uid="{00000000-0005-0000-0000-00005D110000}"/>
    <cellStyle name="Entrée 2 16 4" xfId="8868" xr:uid="{00000000-0005-0000-0000-00005E110000}"/>
    <cellStyle name="Entrée 2 17" xfId="2493" xr:uid="{00000000-0005-0000-0000-00005F110000}"/>
    <cellStyle name="Entrée 2 17 2" xfId="4702" xr:uid="{00000000-0005-0000-0000-000060110000}"/>
    <cellStyle name="Entrée 2 17 2 2" xfId="10941" xr:uid="{00000000-0005-0000-0000-000061110000}"/>
    <cellStyle name="Entrée 2 17 3" xfId="6831" xr:uid="{00000000-0005-0000-0000-000062110000}"/>
    <cellStyle name="Entrée 2 17 3 2" xfId="13058" xr:uid="{00000000-0005-0000-0000-000063110000}"/>
    <cellStyle name="Entrée 2 17 4" xfId="8752" xr:uid="{00000000-0005-0000-0000-000064110000}"/>
    <cellStyle name="Entrée 2 18" xfId="2604" xr:uid="{00000000-0005-0000-0000-000065110000}"/>
    <cellStyle name="Entrée 2 18 2" xfId="4801" xr:uid="{00000000-0005-0000-0000-000066110000}"/>
    <cellStyle name="Entrée 2 18 2 2" xfId="11040" xr:uid="{00000000-0005-0000-0000-000067110000}"/>
    <cellStyle name="Entrée 2 18 3" xfId="6942" xr:uid="{00000000-0005-0000-0000-000068110000}"/>
    <cellStyle name="Entrée 2 18 3 2" xfId="13169" xr:uid="{00000000-0005-0000-0000-000069110000}"/>
    <cellStyle name="Entrée 2 18 4" xfId="8863" xr:uid="{00000000-0005-0000-0000-00006A110000}"/>
    <cellStyle name="Entrée 2 19" xfId="2488" xr:uid="{00000000-0005-0000-0000-00006B110000}"/>
    <cellStyle name="Entrée 2 19 2" xfId="4697" xr:uid="{00000000-0005-0000-0000-00006C110000}"/>
    <cellStyle name="Entrée 2 19 2 2" xfId="10936" xr:uid="{00000000-0005-0000-0000-00006D110000}"/>
    <cellStyle name="Entrée 2 19 3" xfId="6826" xr:uid="{00000000-0005-0000-0000-00006E110000}"/>
    <cellStyle name="Entrée 2 19 3 2" xfId="13053" xr:uid="{00000000-0005-0000-0000-00006F110000}"/>
    <cellStyle name="Entrée 2 19 4" xfId="8747" xr:uid="{00000000-0005-0000-0000-000070110000}"/>
    <cellStyle name="Entrée 2 2" xfId="458" xr:uid="{00000000-0005-0000-0000-000071110000}"/>
    <cellStyle name="Entrée 2 2 10" xfId="1506" xr:uid="{00000000-0005-0000-0000-000072110000}"/>
    <cellStyle name="Entrée 2 2 10 2" xfId="3720" xr:uid="{00000000-0005-0000-0000-000073110000}"/>
    <cellStyle name="Entrée 2 2 10 2 2" xfId="9959" xr:uid="{00000000-0005-0000-0000-000074110000}"/>
    <cellStyle name="Entrée 2 2 10 3" xfId="5849" xr:uid="{00000000-0005-0000-0000-000075110000}"/>
    <cellStyle name="Entrée 2 2 10 3 2" xfId="12076" xr:uid="{00000000-0005-0000-0000-000076110000}"/>
    <cellStyle name="Entrée 2 2 10 4" xfId="7770" xr:uid="{00000000-0005-0000-0000-000077110000}"/>
    <cellStyle name="Entrée 2 2 11" xfId="1829" xr:uid="{00000000-0005-0000-0000-000078110000}"/>
    <cellStyle name="Entrée 2 2 11 2" xfId="4041" xr:uid="{00000000-0005-0000-0000-000079110000}"/>
    <cellStyle name="Entrée 2 2 11 2 2" xfId="10280" xr:uid="{00000000-0005-0000-0000-00007A110000}"/>
    <cellStyle name="Entrée 2 2 11 3" xfId="6170" xr:uid="{00000000-0005-0000-0000-00007B110000}"/>
    <cellStyle name="Entrée 2 2 11 3 2" xfId="12397" xr:uid="{00000000-0005-0000-0000-00007C110000}"/>
    <cellStyle name="Entrée 2 2 11 4" xfId="8091" xr:uid="{00000000-0005-0000-0000-00007D110000}"/>
    <cellStyle name="Entrée 2 2 12" xfId="2359" xr:uid="{00000000-0005-0000-0000-00007E110000}"/>
    <cellStyle name="Entrée 2 2 12 2" xfId="4569" xr:uid="{00000000-0005-0000-0000-00007F110000}"/>
    <cellStyle name="Entrée 2 2 12 2 2" xfId="10808" xr:uid="{00000000-0005-0000-0000-000080110000}"/>
    <cellStyle name="Entrée 2 2 12 3" xfId="6698" xr:uid="{00000000-0005-0000-0000-000081110000}"/>
    <cellStyle name="Entrée 2 2 12 3 2" xfId="12925" xr:uid="{00000000-0005-0000-0000-000082110000}"/>
    <cellStyle name="Entrée 2 2 12 4" xfId="8619" xr:uid="{00000000-0005-0000-0000-000083110000}"/>
    <cellStyle name="Entrée 2 2 13" xfId="2615" xr:uid="{00000000-0005-0000-0000-000084110000}"/>
    <cellStyle name="Entrée 2 2 13 2" xfId="4812" xr:uid="{00000000-0005-0000-0000-000085110000}"/>
    <cellStyle name="Entrée 2 2 13 2 2" xfId="11051" xr:uid="{00000000-0005-0000-0000-000086110000}"/>
    <cellStyle name="Entrée 2 2 13 3" xfId="6953" xr:uid="{00000000-0005-0000-0000-000087110000}"/>
    <cellStyle name="Entrée 2 2 13 3 2" xfId="13180" xr:uid="{00000000-0005-0000-0000-000088110000}"/>
    <cellStyle name="Entrée 2 2 13 4" xfId="8874" xr:uid="{00000000-0005-0000-0000-000089110000}"/>
    <cellStyle name="Entrée 2 2 14" xfId="2502" xr:uid="{00000000-0005-0000-0000-00008A110000}"/>
    <cellStyle name="Entrée 2 2 14 2" xfId="4706" xr:uid="{00000000-0005-0000-0000-00008B110000}"/>
    <cellStyle name="Entrée 2 2 14 2 2" xfId="10945" xr:uid="{00000000-0005-0000-0000-00008C110000}"/>
    <cellStyle name="Entrée 2 2 14 3" xfId="6840" xr:uid="{00000000-0005-0000-0000-00008D110000}"/>
    <cellStyle name="Entrée 2 2 14 3 2" xfId="13067" xr:uid="{00000000-0005-0000-0000-00008E110000}"/>
    <cellStyle name="Entrée 2 2 14 4" xfId="8761" xr:uid="{00000000-0005-0000-0000-00008F110000}"/>
    <cellStyle name="Entrée 2 2 15" xfId="2610" xr:uid="{00000000-0005-0000-0000-000090110000}"/>
    <cellStyle name="Entrée 2 2 15 2" xfId="4807" xr:uid="{00000000-0005-0000-0000-000091110000}"/>
    <cellStyle name="Entrée 2 2 15 2 2" xfId="11046" xr:uid="{00000000-0005-0000-0000-000092110000}"/>
    <cellStyle name="Entrée 2 2 15 3" xfId="6948" xr:uid="{00000000-0005-0000-0000-000093110000}"/>
    <cellStyle name="Entrée 2 2 15 3 2" xfId="13175" xr:uid="{00000000-0005-0000-0000-000094110000}"/>
    <cellStyle name="Entrée 2 2 15 4" xfId="8869" xr:uid="{00000000-0005-0000-0000-000095110000}"/>
    <cellStyle name="Entrée 2 2 16" xfId="2492" xr:uid="{00000000-0005-0000-0000-000096110000}"/>
    <cellStyle name="Entrée 2 2 16 2" xfId="4701" xr:uid="{00000000-0005-0000-0000-000097110000}"/>
    <cellStyle name="Entrée 2 2 16 2 2" xfId="10940" xr:uid="{00000000-0005-0000-0000-000098110000}"/>
    <cellStyle name="Entrée 2 2 16 3" xfId="6830" xr:uid="{00000000-0005-0000-0000-000099110000}"/>
    <cellStyle name="Entrée 2 2 16 3 2" xfId="13057" xr:uid="{00000000-0005-0000-0000-00009A110000}"/>
    <cellStyle name="Entrée 2 2 16 4" xfId="8751" xr:uid="{00000000-0005-0000-0000-00009B110000}"/>
    <cellStyle name="Entrée 2 2 17" xfId="2605" xr:uid="{00000000-0005-0000-0000-00009C110000}"/>
    <cellStyle name="Entrée 2 2 17 2" xfId="4802" xr:uid="{00000000-0005-0000-0000-00009D110000}"/>
    <cellStyle name="Entrée 2 2 17 2 2" xfId="11041" xr:uid="{00000000-0005-0000-0000-00009E110000}"/>
    <cellStyle name="Entrée 2 2 17 3" xfId="6943" xr:uid="{00000000-0005-0000-0000-00009F110000}"/>
    <cellStyle name="Entrée 2 2 17 3 2" xfId="13170" xr:uid="{00000000-0005-0000-0000-0000A0110000}"/>
    <cellStyle name="Entrée 2 2 17 4" xfId="8864" xr:uid="{00000000-0005-0000-0000-0000A1110000}"/>
    <cellStyle name="Entrée 2 2 18" xfId="2487" xr:uid="{00000000-0005-0000-0000-0000A2110000}"/>
    <cellStyle name="Entrée 2 2 18 2" xfId="4696" xr:uid="{00000000-0005-0000-0000-0000A3110000}"/>
    <cellStyle name="Entrée 2 2 18 2 2" xfId="10935" xr:uid="{00000000-0005-0000-0000-0000A4110000}"/>
    <cellStyle name="Entrée 2 2 18 3" xfId="6825" xr:uid="{00000000-0005-0000-0000-0000A5110000}"/>
    <cellStyle name="Entrée 2 2 18 3 2" xfId="13052" xr:uid="{00000000-0005-0000-0000-0000A6110000}"/>
    <cellStyle name="Entrée 2 2 18 4" xfId="8746" xr:uid="{00000000-0005-0000-0000-0000A7110000}"/>
    <cellStyle name="Entrée 2 2 19" xfId="2701" xr:uid="{00000000-0005-0000-0000-0000A8110000}"/>
    <cellStyle name="Entrée 2 2 19 2" xfId="4891" xr:uid="{00000000-0005-0000-0000-0000A9110000}"/>
    <cellStyle name="Entrée 2 2 19 2 2" xfId="11130" xr:uid="{00000000-0005-0000-0000-0000AA110000}"/>
    <cellStyle name="Entrée 2 2 19 3" xfId="7037" xr:uid="{00000000-0005-0000-0000-0000AB110000}"/>
    <cellStyle name="Entrée 2 2 19 3 2" xfId="13264" xr:uid="{00000000-0005-0000-0000-0000AC110000}"/>
    <cellStyle name="Entrée 2 2 19 4" xfId="8958" xr:uid="{00000000-0005-0000-0000-0000AD110000}"/>
    <cellStyle name="Entrée 2 2 2" xfId="898" xr:uid="{00000000-0005-0000-0000-0000AE110000}"/>
    <cellStyle name="Entrée 2 2 2 2" xfId="1226" xr:uid="{00000000-0005-0000-0000-0000AF110000}"/>
    <cellStyle name="Entrée 2 2 2 2 2" xfId="3491" xr:uid="{00000000-0005-0000-0000-0000B0110000}"/>
    <cellStyle name="Entrée 2 2 2 2 2 2" xfId="9748" xr:uid="{00000000-0005-0000-0000-0000B1110000}"/>
    <cellStyle name="Entrée 2 2 2 2 3" xfId="5638" xr:uid="{00000000-0005-0000-0000-0000B2110000}"/>
    <cellStyle name="Entrée 2 2 2 2 3 2" xfId="11865" xr:uid="{00000000-0005-0000-0000-0000B3110000}"/>
    <cellStyle name="Entrée 2 2 2 2 4" xfId="7559" xr:uid="{00000000-0005-0000-0000-0000B4110000}"/>
    <cellStyle name="Entrée 2 2 2 3" xfId="1677" xr:uid="{00000000-0005-0000-0000-0000B5110000}"/>
    <cellStyle name="Entrée 2 2 2 3 2" xfId="3891" xr:uid="{00000000-0005-0000-0000-0000B6110000}"/>
    <cellStyle name="Entrée 2 2 2 3 2 2" xfId="10130" xr:uid="{00000000-0005-0000-0000-0000B7110000}"/>
    <cellStyle name="Entrée 2 2 2 3 3" xfId="6020" xr:uid="{00000000-0005-0000-0000-0000B8110000}"/>
    <cellStyle name="Entrée 2 2 2 3 3 2" xfId="12247" xr:uid="{00000000-0005-0000-0000-0000B9110000}"/>
    <cellStyle name="Entrée 2 2 2 3 4" xfId="7941" xr:uid="{00000000-0005-0000-0000-0000BA110000}"/>
    <cellStyle name="Entrée 2 2 2 4" xfId="1949" xr:uid="{00000000-0005-0000-0000-0000BB110000}"/>
    <cellStyle name="Entrée 2 2 2 4 2" xfId="4161" xr:uid="{00000000-0005-0000-0000-0000BC110000}"/>
    <cellStyle name="Entrée 2 2 2 4 2 2" xfId="10400" xr:uid="{00000000-0005-0000-0000-0000BD110000}"/>
    <cellStyle name="Entrée 2 2 2 4 3" xfId="6290" xr:uid="{00000000-0005-0000-0000-0000BE110000}"/>
    <cellStyle name="Entrée 2 2 2 4 3 2" xfId="12517" xr:uid="{00000000-0005-0000-0000-0000BF110000}"/>
    <cellStyle name="Entrée 2 2 2 4 4" xfId="8211" xr:uid="{00000000-0005-0000-0000-0000C0110000}"/>
    <cellStyle name="Entrée 2 2 2 5" xfId="2214" xr:uid="{00000000-0005-0000-0000-0000C1110000}"/>
    <cellStyle name="Entrée 2 2 2 5 2" xfId="4424" xr:uid="{00000000-0005-0000-0000-0000C2110000}"/>
    <cellStyle name="Entrée 2 2 2 5 2 2" xfId="10663" xr:uid="{00000000-0005-0000-0000-0000C3110000}"/>
    <cellStyle name="Entrée 2 2 2 5 3" xfId="6553" xr:uid="{00000000-0005-0000-0000-0000C4110000}"/>
    <cellStyle name="Entrée 2 2 2 5 3 2" xfId="12780" xr:uid="{00000000-0005-0000-0000-0000C5110000}"/>
    <cellStyle name="Entrée 2 2 2 5 4" xfId="8474" xr:uid="{00000000-0005-0000-0000-0000C6110000}"/>
    <cellStyle name="Entrée 2 2 2 6" xfId="3257" xr:uid="{00000000-0005-0000-0000-0000C7110000}"/>
    <cellStyle name="Entrée 2 2 2 6 2" xfId="5401" xr:uid="{00000000-0005-0000-0000-0000C8110000}"/>
    <cellStyle name="Entrée 2 2 2 6 2 2" xfId="11631" xr:uid="{00000000-0005-0000-0000-0000C9110000}"/>
    <cellStyle name="Entrée 2 2 2 6 3" xfId="9514" xr:uid="{00000000-0005-0000-0000-0000CA110000}"/>
    <cellStyle name="Entrée 2 2 2 7" xfId="2912" xr:uid="{00000000-0005-0000-0000-0000CB110000}"/>
    <cellStyle name="Entrée 2 2 2 7 2" xfId="9169" xr:uid="{00000000-0005-0000-0000-0000CC110000}"/>
    <cellStyle name="Entrée 2 2 2 8" xfId="5063" xr:uid="{00000000-0005-0000-0000-0000CD110000}"/>
    <cellStyle name="Entrée 2 2 2 8 2" xfId="11302" xr:uid="{00000000-0005-0000-0000-0000CE110000}"/>
    <cellStyle name="Entrée 2 2 2 9" xfId="7325" xr:uid="{00000000-0005-0000-0000-0000CF110000}"/>
    <cellStyle name="Entrée 2 2 20" xfId="2482" xr:uid="{00000000-0005-0000-0000-0000D0110000}"/>
    <cellStyle name="Entrée 2 2 20 2" xfId="4691" xr:uid="{00000000-0005-0000-0000-0000D1110000}"/>
    <cellStyle name="Entrée 2 2 20 2 2" xfId="10930" xr:uid="{00000000-0005-0000-0000-0000D2110000}"/>
    <cellStyle name="Entrée 2 2 20 3" xfId="6820" xr:uid="{00000000-0005-0000-0000-0000D3110000}"/>
    <cellStyle name="Entrée 2 2 20 3 2" xfId="13047" xr:uid="{00000000-0005-0000-0000-0000D4110000}"/>
    <cellStyle name="Entrée 2 2 20 4" xfId="8741" xr:uid="{00000000-0005-0000-0000-0000D5110000}"/>
    <cellStyle name="Entrée 2 2 21" xfId="2624" xr:uid="{00000000-0005-0000-0000-0000D6110000}"/>
    <cellStyle name="Entrée 2 2 21 2" xfId="6962" xr:uid="{00000000-0005-0000-0000-0000D7110000}"/>
    <cellStyle name="Entrée 2 2 21 2 2" xfId="13189" xr:uid="{00000000-0005-0000-0000-0000D8110000}"/>
    <cellStyle name="Entrée 2 2 21 3" xfId="8883" xr:uid="{00000000-0005-0000-0000-0000D9110000}"/>
    <cellStyle name="Entrée 2 2 22" xfId="4943" xr:uid="{00000000-0005-0000-0000-0000DA110000}"/>
    <cellStyle name="Entrée 2 2 22 2" xfId="11182" xr:uid="{00000000-0005-0000-0000-0000DB110000}"/>
    <cellStyle name="Entrée 2 2 23" xfId="7149" xr:uid="{00000000-0005-0000-0000-0000DC110000}"/>
    <cellStyle name="Entrée 2 2 3" xfId="809" xr:uid="{00000000-0005-0000-0000-0000DD110000}"/>
    <cellStyle name="Entrée 2 2 3 2" xfId="1227" xr:uid="{00000000-0005-0000-0000-0000DE110000}"/>
    <cellStyle name="Entrée 2 2 3 2 2" xfId="3492" xr:uid="{00000000-0005-0000-0000-0000DF110000}"/>
    <cellStyle name="Entrée 2 2 3 2 2 2" xfId="9749" xr:uid="{00000000-0005-0000-0000-0000E0110000}"/>
    <cellStyle name="Entrée 2 2 3 2 3" xfId="5639" xr:uid="{00000000-0005-0000-0000-0000E1110000}"/>
    <cellStyle name="Entrée 2 2 3 2 3 2" xfId="11866" xr:uid="{00000000-0005-0000-0000-0000E2110000}"/>
    <cellStyle name="Entrée 2 2 3 2 4" xfId="7560" xr:uid="{00000000-0005-0000-0000-0000E3110000}"/>
    <cellStyle name="Entrée 2 2 3 3" xfId="1588" xr:uid="{00000000-0005-0000-0000-0000E4110000}"/>
    <cellStyle name="Entrée 2 2 3 3 2" xfId="3802" xr:uid="{00000000-0005-0000-0000-0000E5110000}"/>
    <cellStyle name="Entrée 2 2 3 3 2 2" xfId="10041" xr:uid="{00000000-0005-0000-0000-0000E6110000}"/>
    <cellStyle name="Entrée 2 2 3 3 3" xfId="5931" xr:uid="{00000000-0005-0000-0000-0000E7110000}"/>
    <cellStyle name="Entrée 2 2 3 3 3 2" xfId="12158" xr:uid="{00000000-0005-0000-0000-0000E8110000}"/>
    <cellStyle name="Entrée 2 2 3 3 4" xfId="7852" xr:uid="{00000000-0005-0000-0000-0000E9110000}"/>
    <cellStyle name="Entrée 2 2 3 4" xfId="1950" xr:uid="{00000000-0005-0000-0000-0000EA110000}"/>
    <cellStyle name="Entrée 2 2 3 4 2" xfId="4162" xr:uid="{00000000-0005-0000-0000-0000EB110000}"/>
    <cellStyle name="Entrée 2 2 3 4 2 2" xfId="10401" xr:uid="{00000000-0005-0000-0000-0000EC110000}"/>
    <cellStyle name="Entrée 2 2 3 4 3" xfId="6291" xr:uid="{00000000-0005-0000-0000-0000ED110000}"/>
    <cellStyle name="Entrée 2 2 3 4 3 2" xfId="12518" xr:uid="{00000000-0005-0000-0000-0000EE110000}"/>
    <cellStyle name="Entrée 2 2 3 4 4" xfId="8212" xr:uid="{00000000-0005-0000-0000-0000EF110000}"/>
    <cellStyle name="Entrée 2 2 3 5" xfId="2289" xr:uid="{00000000-0005-0000-0000-0000F0110000}"/>
    <cellStyle name="Entrée 2 2 3 5 2" xfId="4499" xr:uid="{00000000-0005-0000-0000-0000F1110000}"/>
    <cellStyle name="Entrée 2 2 3 5 2 2" xfId="10738" xr:uid="{00000000-0005-0000-0000-0000F2110000}"/>
    <cellStyle name="Entrée 2 2 3 5 3" xfId="6628" xr:uid="{00000000-0005-0000-0000-0000F3110000}"/>
    <cellStyle name="Entrée 2 2 3 5 3 2" xfId="12855" xr:uid="{00000000-0005-0000-0000-0000F4110000}"/>
    <cellStyle name="Entrée 2 2 3 5 4" xfId="8549" xr:uid="{00000000-0005-0000-0000-0000F5110000}"/>
    <cellStyle name="Entrée 2 2 3 6" xfId="3168" xr:uid="{00000000-0005-0000-0000-0000F6110000}"/>
    <cellStyle name="Entrée 2 2 3 6 2" xfId="5312" xr:uid="{00000000-0005-0000-0000-0000F7110000}"/>
    <cellStyle name="Entrée 2 2 3 6 2 2" xfId="11542" xr:uid="{00000000-0005-0000-0000-0000F8110000}"/>
    <cellStyle name="Entrée 2 2 3 6 3" xfId="9425" xr:uid="{00000000-0005-0000-0000-0000F9110000}"/>
    <cellStyle name="Entrée 2 2 3 7" xfId="2823" xr:uid="{00000000-0005-0000-0000-0000FA110000}"/>
    <cellStyle name="Entrée 2 2 3 7 2" xfId="9080" xr:uid="{00000000-0005-0000-0000-0000FB110000}"/>
    <cellStyle name="Entrée 2 2 3 8" xfId="5064" xr:uid="{00000000-0005-0000-0000-0000FC110000}"/>
    <cellStyle name="Entrée 2 2 3 8 2" xfId="11303" xr:uid="{00000000-0005-0000-0000-0000FD110000}"/>
    <cellStyle name="Entrée 2 2 3 9" xfId="7236" xr:uid="{00000000-0005-0000-0000-0000FE110000}"/>
    <cellStyle name="Entrée 2 2 4" xfId="814" xr:uid="{00000000-0005-0000-0000-0000FF110000}"/>
    <cellStyle name="Entrée 2 2 4 2" xfId="1228" xr:uid="{00000000-0005-0000-0000-000000120000}"/>
    <cellStyle name="Entrée 2 2 4 2 2" xfId="3493" xr:uid="{00000000-0005-0000-0000-000001120000}"/>
    <cellStyle name="Entrée 2 2 4 2 2 2" xfId="9750" xr:uid="{00000000-0005-0000-0000-000002120000}"/>
    <cellStyle name="Entrée 2 2 4 2 3" xfId="5640" xr:uid="{00000000-0005-0000-0000-000003120000}"/>
    <cellStyle name="Entrée 2 2 4 2 3 2" xfId="11867" xr:uid="{00000000-0005-0000-0000-000004120000}"/>
    <cellStyle name="Entrée 2 2 4 2 4" xfId="7561" xr:uid="{00000000-0005-0000-0000-000005120000}"/>
    <cellStyle name="Entrée 2 2 4 3" xfId="1593" xr:uid="{00000000-0005-0000-0000-000006120000}"/>
    <cellStyle name="Entrée 2 2 4 3 2" xfId="3807" xr:uid="{00000000-0005-0000-0000-000007120000}"/>
    <cellStyle name="Entrée 2 2 4 3 2 2" xfId="10046" xr:uid="{00000000-0005-0000-0000-000008120000}"/>
    <cellStyle name="Entrée 2 2 4 3 3" xfId="5936" xr:uid="{00000000-0005-0000-0000-000009120000}"/>
    <cellStyle name="Entrée 2 2 4 3 3 2" xfId="12163" xr:uid="{00000000-0005-0000-0000-00000A120000}"/>
    <cellStyle name="Entrée 2 2 4 3 4" xfId="7857" xr:uid="{00000000-0005-0000-0000-00000B120000}"/>
    <cellStyle name="Entrée 2 2 4 4" xfId="1951" xr:uid="{00000000-0005-0000-0000-00000C120000}"/>
    <cellStyle name="Entrée 2 2 4 4 2" xfId="4163" xr:uid="{00000000-0005-0000-0000-00000D120000}"/>
    <cellStyle name="Entrée 2 2 4 4 2 2" xfId="10402" xr:uid="{00000000-0005-0000-0000-00000E120000}"/>
    <cellStyle name="Entrée 2 2 4 4 3" xfId="6292" xr:uid="{00000000-0005-0000-0000-00000F120000}"/>
    <cellStyle name="Entrée 2 2 4 4 3 2" xfId="12519" xr:uid="{00000000-0005-0000-0000-000010120000}"/>
    <cellStyle name="Entrée 2 2 4 4 4" xfId="8213" xr:uid="{00000000-0005-0000-0000-000011120000}"/>
    <cellStyle name="Entrée 2 2 4 5" xfId="2285" xr:uid="{00000000-0005-0000-0000-000012120000}"/>
    <cellStyle name="Entrée 2 2 4 5 2" xfId="4495" xr:uid="{00000000-0005-0000-0000-000013120000}"/>
    <cellStyle name="Entrée 2 2 4 5 2 2" xfId="10734" xr:uid="{00000000-0005-0000-0000-000014120000}"/>
    <cellStyle name="Entrée 2 2 4 5 3" xfId="6624" xr:uid="{00000000-0005-0000-0000-000015120000}"/>
    <cellStyle name="Entrée 2 2 4 5 3 2" xfId="12851" xr:uid="{00000000-0005-0000-0000-000016120000}"/>
    <cellStyle name="Entrée 2 2 4 5 4" xfId="8545" xr:uid="{00000000-0005-0000-0000-000017120000}"/>
    <cellStyle name="Entrée 2 2 4 6" xfId="3173" xr:uid="{00000000-0005-0000-0000-000018120000}"/>
    <cellStyle name="Entrée 2 2 4 6 2" xfId="5317" xr:uid="{00000000-0005-0000-0000-000019120000}"/>
    <cellStyle name="Entrée 2 2 4 6 2 2" xfId="11547" xr:uid="{00000000-0005-0000-0000-00001A120000}"/>
    <cellStyle name="Entrée 2 2 4 6 3" xfId="9430" xr:uid="{00000000-0005-0000-0000-00001B120000}"/>
    <cellStyle name="Entrée 2 2 4 7" xfId="2828" xr:uid="{00000000-0005-0000-0000-00001C120000}"/>
    <cellStyle name="Entrée 2 2 4 7 2" xfId="9085" xr:uid="{00000000-0005-0000-0000-00001D120000}"/>
    <cellStyle name="Entrée 2 2 4 8" xfId="5065" xr:uid="{00000000-0005-0000-0000-00001E120000}"/>
    <cellStyle name="Entrée 2 2 4 8 2" xfId="11304" xr:uid="{00000000-0005-0000-0000-00001F120000}"/>
    <cellStyle name="Entrée 2 2 4 9" xfId="7241" xr:uid="{00000000-0005-0000-0000-000020120000}"/>
    <cellStyle name="Entrée 2 2 5" xfId="903" xr:uid="{00000000-0005-0000-0000-000021120000}"/>
    <cellStyle name="Entrée 2 2 5 2" xfId="1229" xr:uid="{00000000-0005-0000-0000-000022120000}"/>
    <cellStyle name="Entrée 2 2 5 2 2" xfId="3494" xr:uid="{00000000-0005-0000-0000-000023120000}"/>
    <cellStyle name="Entrée 2 2 5 2 2 2" xfId="9751" xr:uid="{00000000-0005-0000-0000-000024120000}"/>
    <cellStyle name="Entrée 2 2 5 2 3" xfId="5641" xr:uid="{00000000-0005-0000-0000-000025120000}"/>
    <cellStyle name="Entrée 2 2 5 2 3 2" xfId="11868" xr:uid="{00000000-0005-0000-0000-000026120000}"/>
    <cellStyle name="Entrée 2 2 5 2 4" xfId="7562" xr:uid="{00000000-0005-0000-0000-000027120000}"/>
    <cellStyle name="Entrée 2 2 5 3" xfId="1682" xr:uid="{00000000-0005-0000-0000-000028120000}"/>
    <cellStyle name="Entrée 2 2 5 3 2" xfId="3896" xr:uid="{00000000-0005-0000-0000-000029120000}"/>
    <cellStyle name="Entrée 2 2 5 3 2 2" xfId="10135" xr:uid="{00000000-0005-0000-0000-00002A120000}"/>
    <cellStyle name="Entrée 2 2 5 3 3" xfId="6025" xr:uid="{00000000-0005-0000-0000-00002B120000}"/>
    <cellStyle name="Entrée 2 2 5 3 3 2" xfId="12252" xr:uid="{00000000-0005-0000-0000-00002C120000}"/>
    <cellStyle name="Entrée 2 2 5 3 4" xfId="7946" xr:uid="{00000000-0005-0000-0000-00002D120000}"/>
    <cellStyle name="Entrée 2 2 5 4" xfId="1952" xr:uid="{00000000-0005-0000-0000-00002E120000}"/>
    <cellStyle name="Entrée 2 2 5 4 2" xfId="4164" xr:uid="{00000000-0005-0000-0000-00002F120000}"/>
    <cellStyle name="Entrée 2 2 5 4 2 2" xfId="10403" xr:uid="{00000000-0005-0000-0000-000030120000}"/>
    <cellStyle name="Entrée 2 2 5 4 3" xfId="6293" xr:uid="{00000000-0005-0000-0000-000031120000}"/>
    <cellStyle name="Entrée 2 2 5 4 3 2" xfId="12520" xr:uid="{00000000-0005-0000-0000-000032120000}"/>
    <cellStyle name="Entrée 2 2 5 4 4" xfId="8214" xr:uid="{00000000-0005-0000-0000-000033120000}"/>
    <cellStyle name="Entrée 2 2 5 5" xfId="2209" xr:uid="{00000000-0005-0000-0000-000034120000}"/>
    <cellStyle name="Entrée 2 2 5 5 2" xfId="4419" xr:uid="{00000000-0005-0000-0000-000035120000}"/>
    <cellStyle name="Entrée 2 2 5 5 2 2" xfId="10658" xr:uid="{00000000-0005-0000-0000-000036120000}"/>
    <cellStyle name="Entrée 2 2 5 5 3" xfId="6548" xr:uid="{00000000-0005-0000-0000-000037120000}"/>
    <cellStyle name="Entrée 2 2 5 5 3 2" xfId="12775" xr:uid="{00000000-0005-0000-0000-000038120000}"/>
    <cellStyle name="Entrée 2 2 5 5 4" xfId="8469" xr:uid="{00000000-0005-0000-0000-000039120000}"/>
    <cellStyle name="Entrée 2 2 5 6" xfId="3262" xr:uid="{00000000-0005-0000-0000-00003A120000}"/>
    <cellStyle name="Entrée 2 2 5 6 2" xfId="5406" xr:uid="{00000000-0005-0000-0000-00003B120000}"/>
    <cellStyle name="Entrée 2 2 5 6 2 2" xfId="11636" xr:uid="{00000000-0005-0000-0000-00003C120000}"/>
    <cellStyle name="Entrée 2 2 5 6 3" xfId="9519" xr:uid="{00000000-0005-0000-0000-00003D120000}"/>
    <cellStyle name="Entrée 2 2 5 7" xfId="2917" xr:uid="{00000000-0005-0000-0000-00003E120000}"/>
    <cellStyle name="Entrée 2 2 5 7 2" xfId="9174" xr:uid="{00000000-0005-0000-0000-00003F120000}"/>
    <cellStyle name="Entrée 2 2 5 8" xfId="5066" xr:uid="{00000000-0005-0000-0000-000040120000}"/>
    <cellStyle name="Entrée 2 2 5 8 2" xfId="11305" xr:uid="{00000000-0005-0000-0000-000041120000}"/>
    <cellStyle name="Entrée 2 2 5 9" xfId="7330" xr:uid="{00000000-0005-0000-0000-000042120000}"/>
    <cellStyle name="Entrée 2 2 6" xfId="804" xr:uid="{00000000-0005-0000-0000-000043120000}"/>
    <cellStyle name="Entrée 2 2 6 2" xfId="1230" xr:uid="{00000000-0005-0000-0000-000044120000}"/>
    <cellStyle name="Entrée 2 2 6 2 2" xfId="3495" xr:uid="{00000000-0005-0000-0000-000045120000}"/>
    <cellStyle name="Entrée 2 2 6 2 2 2" xfId="9752" xr:uid="{00000000-0005-0000-0000-000046120000}"/>
    <cellStyle name="Entrée 2 2 6 2 3" xfId="5642" xr:uid="{00000000-0005-0000-0000-000047120000}"/>
    <cellStyle name="Entrée 2 2 6 2 3 2" xfId="11869" xr:uid="{00000000-0005-0000-0000-000048120000}"/>
    <cellStyle name="Entrée 2 2 6 2 4" xfId="7563" xr:uid="{00000000-0005-0000-0000-000049120000}"/>
    <cellStyle name="Entrée 2 2 6 3" xfId="1583" xr:uid="{00000000-0005-0000-0000-00004A120000}"/>
    <cellStyle name="Entrée 2 2 6 3 2" xfId="3797" xr:uid="{00000000-0005-0000-0000-00004B120000}"/>
    <cellStyle name="Entrée 2 2 6 3 2 2" xfId="10036" xr:uid="{00000000-0005-0000-0000-00004C120000}"/>
    <cellStyle name="Entrée 2 2 6 3 3" xfId="5926" xr:uid="{00000000-0005-0000-0000-00004D120000}"/>
    <cellStyle name="Entrée 2 2 6 3 3 2" xfId="12153" xr:uid="{00000000-0005-0000-0000-00004E120000}"/>
    <cellStyle name="Entrée 2 2 6 3 4" xfId="7847" xr:uid="{00000000-0005-0000-0000-00004F120000}"/>
    <cellStyle name="Entrée 2 2 6 4" xfId="1953" xr:uid="{00000000-0005-0000-0000-000050120000}"/>
    <cellStyle name="Entrée 2 2 6 4 2" xfId="4165" xr:uid="{00000000-0005-0000-0000-000051120000}"/>
    <cellStyle name="Entrée 2 2 6 4 2 2" xfId="10404" xr:uid="{00000000-0005-0000-0000-000052120000}"/>
    <cellStyle name="Entrée 2 2 6 4 3" xfId="6294" xr:uid="{00000000-0005-0000-0000-000053120000}"/>
    <cellStyle name="Entrée 2 2 6 4 3 2" xfId="12521" xr:uid="{00000000-0005-0000-0000-000054120000}"/>
    <cellStyle name="Entrée 2 2 6 4 4" xfId="8215" xr:uid="{00000000-0005-0000-0000-000055120000}"/>
    <cellStyle name="Entrée 2 2 6 5" xfId="2294" xr:uid="{00000000-0005-0000-0000-000056120000}"/>
    <cellStyle name="Entrée 2 2 6 5 2" xfId="4504" xr:uid="{00000000-0005-0000-0000-000057120000}"/>
    <cellStyle name="Entrée 2 2 6 5 2 2" xfId="10743" xr:uid="{00000000-0005-0000-0000-000058120000}"/>
    <cellStyle name="Entrée 2 2 6 5 3" xfId="6633" xr:uid="{00000000-0005-0000-0000-000059120000}"/>
    <cellStyle name="Entrée 2 2 6 5 3 2" xfId="12860" xr:uid="{00000000-0005-0000-0000-00005A120000}"/>
    <cellStyle name="Entrée 2 2 6 5 4" xfId="8554" xr:uid="{00000000-0005-0000-0000-00005B120000}"/>
    <cellStyle name="Entrée 2 2 6 6" xfId="3163" xr:uid="{00000000-0005-0000-0000-00005C120000}"/>
    <cellStyle name="Entrée 2 2 6 6 2" xfId="5307" xr:uid="{00000000-0005-0000-0000-00005D120000}"/>
    <cellStyle name="Entrée 2 2 6 6 2 2" xfId="11537" xr:uid="{00000000-0005-0000-0000-00005E120000}"/>
    <cellStyle name="Entrée 2 2 6 6 3" xfId="9420" xr:uid="{00000000-0005-0000-0000-00005F120000}"/>
    <cellStyle name="Entrée 2 2 6 7" xfId="2818" xr:uid="{00000000-0005-0000-0000-000060120000}"/>
    <cellStyle name="Entrée 2 2 6 7 2" xfId="9075" xr:uid="{00000000-0005-0000-0000-000061120000}"/>
    <cellStyle name="Entrée 2 2 6 8" xfId="5067" xr:uid="{00000000-0005-0000-0000-000062120000}"/>
    <cellStyle name="Entrée 2 2 6 8 2" xfId="11306" xr:uid="{00000000-0005-0000-0000-000063120000}"/>
    <cellStyle name="Entrée 2 2 6 9" xfId="7231" xr:uid="{00000000-0005-0000-0000-000064120000}"/>
    <cellStyle name="Entrée 2 2 7" xfId="907" xr:uid="{00000000-0005-0000-0000-000065120000}"/>
    <cellStyle name="Entrée 2 2 7 2" xfId="1231" xr:uid="{00000000-0005-0000-0000-000066120000}"/>
    <cellStyle name="Entrée 2 2 7 2 2" xfId="3496" xr:uid="{00000000-0005-0000-0000-000067120000}"/>
    <cellStyle name="Entrée 2 2 7 2 2 2" xfId="9753" xr:uid="{00000000-0005-0000-0000-000068120000}"/>
    <cellStyle name="Entrée 2 2 7 2 3" xfId="5643" xr:uid="{00000000-0005-0000-0000-000069120000}"/>
    <cellStyle name="Entrée 2 2 7 2 3 2" xfId="11870" xr:uid="{00000000-0005-0000-0000-00006A120000}"/>
    <cellStyle name="Entrée 2 2 7 2 4" xfId="7564" xr:uid="{00000000-0005-0000-0000-00006B120000}"/>
    <cellStyle name="Entrée 2 2 7 3" xfId="1686" xr:uid="{00000000-0005-0000-0000-00006C120000}"/>
    <cellStyle name="Entrée 2 2 7 3 2" xfId="3900" xr:uid="{00000000-0005-0000-0000-00006D120000}"/>
    <cellStyle name="Entrée 2 2 7 3 2 2" xfId="10139" xr:uid="{00000000-0005-0000-0000-00006E120000}"/>
    <cellStyle name="Entrée 2 2 7 3 3" xfId="6029" xr:uid="{00000000-0005-0000-0000-00006F120000}"/>
    <cellStyle name="Entrée 2 2 7 3 3 2" xfId="12256" xr:uid="{00000000-0005-0000-0000-000070120000}"/>
    <cellStyle name="Entrée 2 2 7 3 4" xfId="7950" xr:uid="{00000000-0005-0000-0000-000071120000}"/>
    <cellStyle name="Entrée 2 2 7 4" xfId="1954" xr:uid="{00000000-0005-0000-0000-000072120000}"/>
    <cellStyle name="Entrée 2 2 7 4 2" xfId="4166" xr:uid="{00000000-0005-0000-0000-000073120000}"/>
    <cellStyle name="Entrée 2 2 7 4 2 2" xfId="10405" xr:uid="{00000000-0005-0000-0000-000074120000}"/>
    <cellStyle name="Entrée 2 2 7 4 3" xfId="6295" xr:uid="{00000000-0005-0000-0000-000075120000}"/>
    <cellStyle name="Entrée 2 2 7 4 3 2" xfId="12522" xr:uid="{00000000-0005-0000-0000-000076120000}"/>
    <cellStyle name="Entrée 2 2 7 4 4" xfId="8216" xr:uid="{00000000-0005-0000-0000-000077120000}"/>
    <cellStyle name="Entrée 2 2 7 5" xfId="2205" xr:uid="{00000000-0005-0000-0000-000078120000}"/>
    <cellStyle name="Entrée 2 2 7 5 2" xfId="4415" xr:uid="{00000000-0005-0000-0000-000079120000}"/>
    <cellStyle name="Entrée 2 2 7 5 2 2" xfId="10654" xr:uid="{00000000-0005-0000-0000-00007A120000}"/>
    <cellStyle name="Entrée 2 2 7 5 3" xfId="6544" xr:uid="{00000000-0005-0000-0000-00007B120000}"/>
    <cellStyle name="Entrée 2 2 7 5 3 2" xfId="12771" xr:uid="{00000000-0005-0000-0000-00007C120000}"/>
    <cellStyle name="Entrée 2 2 7 5 4" xfId="8465" xr:uid="{00000000-0005-0000-0000-00007D120000}"/>
    <cellStyle name="Entrée 2 2 7 6" xfId="3266" xr:uid="{00000000-0005-0000-0000-00007E120000}"/>
    <cellStyle name="Entrée 2 2 7 6 2" xfId="5410" xr:uid="{00000000-0005-0000-0000-00007F120000}"/>
    <cellStyle name="Entrée 2 2 7 6 2 2" xfId="11640" xr:uid="{00000000-0005-0000-0000-000080120000}"/>
    <cellStyle name="Entrée 2 2 7 6 3" xfId="9523" xr:uid="{00000000-0005-0000-0000-000081120000}"/>
    <cellStyle name="Entrée 2 2 7 7" xfId="2921" xr:uid="{00000000-0005-0000-0000-000082120000}"/>
    <cellStyle name="Entrée 2 2 7 7 2" xfId="9178" xr:uid="{00000000-0005-0000-0000-000083120000}"/>
    <cellStyle name="Entrée 2 2 7 8" xfId="5068" xr:uid="{00000000-0005-0000-0000-000084120000}"/>
    <cellStyle name="Entrée 2 2 7 8 2" xfId="11307" xr:uid="{00000000-0005-0000-0000-000085120000}"/>
    <cellStyle name="Entrée 2 2 7 9" xfId="7334" xr:uid="{00000000-0005-0000-0000-000086120000}"/>
    <cellStyle name="Entrée 2 2 8" xfId="799" xr:uid="{00000000-0005-0000-0000-000087120000}"/>
    <cellStyle name="Entrée 2 2 8 2" xfId="1232" xr:uid="{00000000-0005-0000-0000-000088120000}"/>
    <cellStyle name="Entrée 2 2 8 2 2" xfId="3497" xr:uid="{00000000-0005-0000-0000-000089120000}"/>
    <cellStyle name="Entrée 2 2 8 2 2 2" xfId="9754" xr:uid="{00000000-0005-0000-0000-00008A120000}"/>
    <cellStyle name="Entrée 2 2 8 2 3" xfId="5644" xr:uid="{00000000-0005-0000-0000-00008B120000}"/>
    <cellStyle name="Entrée 2 2 8 2 3 2" xfId="11871" xr:uid="{00000000-0005-0000-0000-00008C120000}"/>
    <cellStyle name="Entrée 2 2 8 2 4" xfId="7565" xr:uid="{00000000-0005-0000-0000-00008D120000}"/>
    <cellStyle name="Entrée 2 2 8 3" xfId="1578" xr:uid="{00000000-0005-0000-0000-00008E120000}"/>
    <cellStyle name="Entrée 2 2 8 3 2" xfId="3792" xr:uid="{00000000-0005-0000-0000-00008F120000}"/>
    <cellStyle name="Entrée 2 2 8 3 2 2" xfId="10031" xr:uid="{00000000-0005-0000-0000-000090120000}"/>
    <cellStyle name="Entrée 2 2 8 3 3" xfId="5921" xr:uid="{00000000-0005-0000-0000-000091120000}"/>
    <cellStyle name="Entrée 2 2 8 3 3 2" xfId="12148" xr:uid="{00000000-0005-0000-0000-000092120000}"/>
    <cellStyle name="Entrée 2 2 8 3 4" xfId="7842" xr:uid="{00000000-0005-0000-0000-000093120000}"/>
    <cellStyle name="Entrée 2 2 8 4" xfId="1955" xr:uid="{00000000-0005-0000-0000-000094120000}"/>
    <cellStyle name="Entrée 2 2 8 4 2" xfId="4167" xr:uid="{00000000-0005-0000-0000-000095120000}"/>
    <cellStyle name="Entrée 2 2 8 4 2 2" xfId="10406" xr:uid="{00000000-0005-0000-0000-000096120000}"/>
    <cellStyle name="Entrée 2 2 8 4 3" xfId="6296" xr:uid="{00000000-0005-0000-0000-000097120000}"/>
    <cellStyle name="Entrée 2 2 8 4 3 2" xfId="12523" xr:uid="{00000000-0005-0000-0000-000098120000}"/>
    <cellStyle name="Entrée 2 2 8 4 4" xfId="8217" xr:uid="{00000000-0005-0000-0000-000099120000}"/>
    <cellStyle name="Entrée 2 2 8 5" xfId="2299" xr:uid="{00000000-0005-0000-0000-00009A120000}"/>
    <cellStyle name="Entrée 2 2 8 5 2" xfId="4509" xr:uid="{00000000-0005-0000-0000-00009B120000}"/>
    <cellStyle name="Entrée 2 2 8 5 2 2" xfId="10748" xr:uid="{00000000-0005-0000-0000-00009C120000}"/>
    <cellStyle name="Entrée 2 2 8 5 3" xfId="6638" xr:uid="{00000000-0005-0000-0000-00009D120000}"/>
    <cellStyle name="Entrée 2 2 8 5 3 2" xfId="12865" xr:uid="{00000000-0005-0000-0000-00009E120000}"/>
    <cellStyle name="Entrée 2 2 8 5 4" xfId="8559" xr:uid="{00000000-0005-0000-0000-00009F120000}"/>
    <cellStyle name="Entrée 2 2 8 6" xfId="3158" xr:uid="{00000000-0005-0000-0000-0000A0120000}"/>
    <cellStyle name="Entrée 2 2 8 6 2" xfId="5302" xr:uid="{00000000-0005-0000-0000-0000A1120000}"/>
    <cellStyle name="Entrée 2 2 8 6 2 2" xfId="11532" xr:uid="{00000000-0005-0000-0000-0000A2120000}"/>
    <cellStyle name="Entrée 2 2 8 6 3" xfId="9415" xr:uid="{00000000-0005-0000-0000-0000A3120000}"/>
    <cellStyle name="Entrée 2 2 8 7" xfId="2813" xr:uid="{00000000-0005-0000-0000-0000A4120000}"/>
    <cellStyle name="Entrée 2 2 8 7 2" xfId="9070" xr:uid="{00000000-0005-0000-0000-0000A5120000}"/>
    <cellStyle name="Entrée 2 2 8 8" xfId="5069" xr:uid="{00000000-0005-0000-0000-0000A6120000}"/>
    <cellStyle name="Entrée 2 2 8 8 2" xfId="11308" xr:uid="{00000000-0005-0000-0000-0000A7120000}"/>
    <cellStyle name="Entrée 2 2 8 9" xfId="7226" xr:uid="{00000000-0005-0000-0000-0000A8120000}"/>
    <cellStyle name="Entrée 2 2 9" xfId="1038" xr:uid="{00000000-0005-0000-0000-0000A9120000}"/>
    <cellStyle name="Entrée 2 2 9 2" xfId="3371" xr:uid="{00000000-0005-0000-0000-0000AA120000}"/>
    <cellStyle name="Entrée 2 2 9 2 2" xfId="9628" xr:uid="{00000000-0005-0000-0000-0000AB120000}"/>
    <cellStyle name="Entrée 2 2 9 3" xfId="5518" xr:uid="{00000000-0005-0000-0000-0000AC120000}"/>
    <cellStyle name="Entrée 2 2 9 3 2" xfId="11745" xr:uid="{00000000-0005-0000-0000-0000AD120000}"/>
    <cellStyle name="Entrée 2 2 9 4" xfId="7439" xr:uid="{00000000-0005-0000-0000-0000AE120000}"/>
    <cellStyle name="Entrée 2 20" xfId="2619" xr:uid="{00000000-0005-0000-0000-0000AF120000}"/>
    <cellStyle name="Entrée 2 20 2" xfId="4816" xr:uid="{00000000-0005-0000-0000-0000B0120000}"/>
    <cellStyle name="Entrée 2 20 2 2" xfId="11055" xr:uid="{00000000-0005-0000-0000-0000B1120000}"/>
    <cellStyle name="Entrée 2 20 3" xfId="6957" xr:uid="{00000000-0005-0000-0000-0000B2120000}"/>
    <cellStyle name="Entrée 2 20 3 2" xfId="13184" xr:uid="{00000000-0005-0000-0000-0000B3120000}"/>
    <cellStyle name="Entrée 2 20 4" xfId="8878" xr:uid="{00000000-0005-0000-0000-0000B4120000}"/>
    <cellStyle name="Entrée 2 21" xfId="2483" xr:uid="{00000000-0005-0000-0000-0000B5120000}"/>
    <cellStyle name="Entrée 2 21 2" xfId="4692" xr:uid="{00000000-0005-0000-0000-0000B6120000}"/>
    <cellStyle name="Entrée 2 21 2 2" xfId="10931" xr:uid="{00000000-0005-0000-0000-0000B7120000}"/>
    <cellStyle name="Entrée 2 21 3" xfId="6821" xr:uid="{00000000-0005-0000-0000-0000B8120000}"/>
    <cellStyle name="Entrée 2 21 3 2" xfId="13048" xr:uid="{00000000-0005-0000-0000-0000B9120000}"/>
    <cellStyle name="Entrée 2 21 4" xfId="8742" xr:uid="{00000000-0005-0000-0000-0000BA120000}"/>
    <cellStyle name="Entrée 2 22" xfId="2623" xr:uid="{00000000-0005-0000-0000-0000BB120000}"/>
    <cellStyle name="Entrée 2 22 2" xfId="6961" xr:uid="{00000000-0005-0000-0000-0000BC120000}"/>
    <cellStyle name="Entrée 2 22 2 2" xfId="13188" xr:uid="{00000000-0005-0000-0000-0000BD120000}"/>
    <cellStyle name="Entrée 2 22 3" xfId="8882" xr:uid="{00000000-0005-0000-0000-0000BE120000}"/>
    <cellStyle name="Entrée 2 23" xfId="4942" xr:uid="{00000000-0005-0000-0000-0000BF120000}"/>
    <cellStyle name="Entrée 2 23 2" xfId="11181" xr:uid="{00000000-0005-0000-0000-0000C0120000}"/>
    <cellStyle name="Entrée 2 24" xfId="7148" xr:uid="{00000000-0005-0000-0000-0000C1120000}"/>
    <cellStyle name="Entrée 2 3" xfId="897" xr:uid="{00000000-0005-0000-0000-0000C2120000}"/>
    <cellStyle name="Entrée 2 3 2" xfId="1233" xr:uid="{00000000-0005-0000-0000-0000C3120000}"/>
    <cellStyle name="Entrée 2 3 2 2" xfId="3498" xr:uid="{00000000-0005-0000-0000-0000C4120000}"/>
    <cellStyle name="Entrée 2 3 2 2 2" xfId="9755" xr:uid="{00000000-0005-0000-0000-0000C5120000}"/>
    <cellStyle name="Entrée 2 3 2 3" xfId="5645" xr:uid="{00000000-0005-0000-0000-0000C6120000}"/>
    <cellStyle name="Entrée 2 3 2 3 2" xfId="11872" xr:uid="{00000000-0005-0000-0000-0000C7120000}"/>
    <cellStyle name="Entrée 2 3 2 4" xfId="7566" xr:uid="{00000000-0005-0000-0000-0000C8120000}"/>
    <cellStyle name="Entrée 2 3 3" xfId="1676" xr:uid="{00000000-0005-0000-0000-0000C9120000}"/>
    <cellStyle name="Entrée 2 3 3 2" xfId="3890" xr:uid="{00000000-0005-0000-0000-0000CA120000}"/>
    <cellStyle name="Entrée 2 3 3 2 2" xfId="10129" xr:uid="{00000000-0005-0000-0000-0000CB120000}"/>
    <cellStyle name="Entrée 2 3 3 3" xfId="6019" xr:uid="{00000000-0005-0000-0000-0000CC120000}"/>
    <cellStyle name="Entrée 2 3 3 3 2" xfId="12246" xr:uid="{00000000-0005-0000-0000-0000CD120000}"/>
    <cellStyle name="Entrée 2 3 3 4" xfId="7940" xr:uid="{00000000-0005-0000-0000-0000CE120000}"/>
    <cellStyle name="Entrée 2 3 4" xfId="1956" xr:uid="{00000000-0005-0000-0000-0000CF120000}"/>
    <cellStyle name="Entrée 2 3 4 2" xfId="4168" xr:uid="{00000000-0005-0000-0000-0000D0120000}"/>
    <cellStyle name="Entrée 2 3 4 2 2" xfId="10407" xr:uid="{00000000-0005-0000-0000-0000D1120000}"/>
    <cellStyle name="Entrée 2 3 4 3" xfId="6297" xr:uid="{00000000-0005-0000-0000-0000D2120000}"/>
    <cellStyle name="Entrée 2 3 4 3 2" xfId="12524" xr:uid="{00000000-0005-0000-0000-0000D3120000}"/>
    <cellStyle name="Entrée 2 3 4 4" xfId="8218" xr:uid="{00000000-0005-0000-0000-0000D4120000}"/>
    <cellStyle name="Entrée 2 3 5" xfId="2215" xr:uid="{00000000-0005-0000-0000-0000D5120000}"/>
    <cellStyle name="Entrée 2 3 5 2" xfId="4425" xr:uid="{00000000-0005-0000-0000-0000D6120000}"/>
    <cellStyle name="Entrée 2 3 5 2 2" xfId="10664" xr:uid="{00000000-0005-0000-0000-0000D7120000}"/>
    <cellStyle name="Entrée 2 3 5 3" xfId="6554" xr:uid="{00000000-0005-0000-0000-0000D8120000}"/>
    <cellStyle name="Entrée 2 3 5 3 2" xfId="12781" xr:uid="{00000000-0005-0000-0000-0000D9120000}"/>
    <cellStyle name="Entrée 2 3 5 4" xfId="8475" xr:uid="{00000000-0005-0000-0000-0000DA120000}"/>
    <cellStyle name="Entrée 2 3 6" xfId="3256" xr:uid="{00000000-0005-0000-0000-0000DB120000}"/>
    <cellStyle name="Entrée 2 3 6 2" xfId="5400" xr:uid="{00000000-0005-0000-0000-0000DC120000}"/>
    <cellStyle name="Entrée 2 3 6 2 2" xfId="11630" xr:uid="{00000000-0005-0000-0000-0000DD120000}"/>
    <cellStyle name="Entrée 2 3 6 3" xfId="9513" xr:uid="{00000000-0005-0000-0000-0000DE120000}"/>
    <cellStyle name="Entrée 2 3 7" xfId="2911" xr:uid="{00000000-0005-0000-0000-0000DF120000}"/>
    <cellStyle name="Entrée 2 3 7 2" xfId="9168" xr:uid="{00000000-0005-0000-0000-0000E0120000}"/>
    <cellStyle name="Entrée 2 3 8" xfId="5070" xr:uid="{00000000-0005-0000-0000-0000E1120000}"/>
    <cellStyle name="Entrée 2 3 8 2" xfId="11309" xr:uid="{00000000-0005-0000-0000-0000E2120000}"/>
    <cellStyle name="Entrée 2 3 9" xfId="7324" xr:uid="{00000000-0005-0000-0000-0000E3120000}"/>
    <cellStyle name="Entrée 2 4" xfId="810" xr:uid="{00000000-0005-0000-0000-0000E4120000}"/>
    <cellStyle name="Entrée 2 4 2" xfId="1234" xr:uid="{00000000-0005-0000-0000-0000E5120000}"/>
    <cellStyle name="Entrée 2 4 2 2" xfId="3499" xr:uid="{00000000-0005-0000-0000-0000E6120000}"/>
    <cellStyle name="Entrée 2 4 2 2 2" xfId="9756" xr:uid="{00000000-0005-0000-0000-0000E7120000}"/>
    <cellStyle name="Entrée 2 4 2 3" xfId="5646" xr:uid="{00000000-0005-0000-0000-0000E8120000}"/>
    <cellStyle name="Entrée 2 4 2 3 2" xfId="11873" xr:uid="{00000000-0005-0000-0000-0000E9120000}"/>
    <cellStyle name="Entrée 2 4 2 4" xfId="7567" xr:uid="{00000000-0005-0000-0000-0000EA120000}"/>
    <cellStyle name="Entrée 2 4 3" xfId="1589" xr:uid="{00000000-0005-0000-0000-0000EB120000}"/>
    <cellStyle name="Entrée 2 4 3 2" xfId="3803" xr:uid="{00000000-0005-0000-0000-0000EC120000}"/>
    <cellStyle name="Entrée 2 4 3 2 2" xfId="10042" xr:uid="{00000000-0005-0000-0000-0000ED120000}"/>
    <cellStyle name="Entrée 2 4 3 3" xfId="5932" xr:uid="{00000000-0005-0000-0000-0000EE120000}"/>
    <cellStyle name="Entrée 2 4 3 3 2" xfId="12159" xr:uid="{00000000-0005-0000-0000-0000EF120000}"/>
    <cellStyle name="Entrée 2 4 3 4" xfId="7853" xr:uid="{00000000-0005-0000-0000-0000F0120000}"/>
    <cellStyle name="Entrée 2 4 4" xfId="1957" xr:uid="{00000000-0005-0000-0000-0000F1120000}"/>
    <cellStyle name="Entrée 2 4 4 2" xfId="4169" xr:uid="{00000000-0005-0000-0000-0000F2120000}"/>
    <cellStyle name="Entrée 2 4 4 2 2" xfId="10408" xr:uid="{00000000-0005-0000-0000-0000F3120000}"/>
    <cellStyle name="Entrée 2 4 4 3" xfId="6298" xr:uid="{00000000-0005-0000-0000-0000F4120000}"/>
    <cellStyle name="Entrée 2 4 4 3 2" xfId="12525" xr:uid="{00000000-0005-0000-0000-0000F5120000}"/>
    <cellStyle name="Entrée 2 4 4 4" xfId="8219" xr:uid="{00000000-0005-0000-0000-0000F6120000}"/>
    <cellStyle name="Entrée 2 4 5" xfId="2288" xr:uid="{00000000-0005-0000-0000-0000F7120000}"/>
    <cellStyle name="Entrée 2 4 5 2" xfId="4498" xr:uid="{00000000-0005-0000-0000-0000F8120000}"/>
    <cellStyle name="Entrée 2 4 5 2 2" xfId="10737" xr:uid="{00000000-0005-0000-0000-0000F9120000}"/>
    <cellStyle name="Entrée 2 4 5 3" xfId="6627" xr:uid="{00000000-0005-0000-0000-0000FA120000}"/>
    <cellStyle name="Entrée 2 4 5 3 2" xfId="12854" xr:uid="{00000000-0005-0000-0000-0000FB120000}"/>
    <cellStyle name="Entrée 2 4 5 4" xfId="8548" xr:uid="{00000000-0005-0000-0000-0000FC120000}"/>
    <cellStyle name="Entrée 2 4 6" xfId="3169" xr:uid="{00000000-0005-0000-0000-0000FD120000}"/>
    <cellStyle name="Entrée 2 4 6 2" xfId="5313" xr:uid="{00000000-0005-0000-0000-0000FE120000}"/>
    <cellStyle name="Entrée 2 4 6 2 2" xfId="11543" xr:uid="{00000000-0005-0000-0000-0000FF120000}"/>
    <cellStyle name="Entrée 2 4 6 3" xfId="9426" xr:uid="{00000000-0005-0000-0000-000000130000}"/>
    <cellStyle name="Entrée 2 4 7" xfId="2824" xr:uid="{00000000-0005-0000-0000-000001130000}"/>
    <cellStyle name="Entrée 2 4 7 2" xfId="9081" xr:uid="{00000000-0005-0000-0000-000002130000}"/>
    <cellStyle name="Entrée 2 4 8" xfId="5071" xr:uid="{00000000-0005-0000-0000-000003130000}"/>
    <cellStyle name="Entrée 2 4 8 2" xfId="11310" xr:uid="{00000000-0005-0000-0000-000004130000}"/>
    <cellStyle name="Entrée 2 4 9" xfId="7237" xr:uid="{00000000-0005-0000-0000-000005130000}"/>
    <cellStyle name="Entrée 2 5" xfId="815" xr:uid="{00000000-0005-0000-0000-000006130000}"/>
    <cellStyle name="Entrée 2 5 2" xfId="1235" xr:uid="{00000000-0005-0000-0000-000007130000}"/>
    <cellStyle name="Entrée 2 5 2 2" xfId="3500" xr:uid="{00000000-0005-0000-0000-000008130000}"/>
    <cellStyle name="Entrée 2 5 2 2 2" xfId="9757" xr:uid="{00000000-0005-0000-0000-000009130000}"/>
    <cellStyle name="Entrée 2 5 2 3" xfId="5647" xr:uid="{00000000-0005-0000-0000-00000A130000}"/>
    <cellStyle name="Entrée 2 5 2 3 2" xfId="11874" xr:uid="{00000000-0005-0000-0000-00000B130000}"/>
    <cellStyle name="Entrée 2 5 2 4" xfId="7568" xr:uid="{00000000-0005-0000-0000-00000C130000}"/>
    <cellStyle name="Entrée 2 5 3" xfId="1594" xr:uid="{00000000-0005-0000-0000-00000D130000}"/>
    <cellStyle name="Entrée 2 5 3 2" xfId="3808" xr:uid="{00000000-0005-0000-0000-00000E130000}"/>
    <cellStyle name="Entrée 2 5 3 2 2" xfId="10047" xr:uid="{00000000-0005-0000-0000-00000F130000}"/>
    <cellStyle name="Entrée 2 5 3 3" xfId="5937" xr:uid="{00000000-0005-0000-0000-000010130000}"/>
    <cellStyle name="Entrée 2 5 3 3 2" xfId="12164" xr:uid="{00000000-0005-0000-0000-000011130000}"/>
    <cellStyle name="Entrée 2 5 3 4" xfId="7858" xr:uid="{00000000-0005-0000-0000-000012130000}"/>
    <cellStyle name="Entrée 2 5 4" xfId="1958" xr:uid="{00000000-0005-0000-0000-000013130000}"/>
    <cellStyle name="Entrée 2 5 4 2" xfId="4170" xr:uid="{00000000-0005-0000-0000-000014130000}"/>
    <cellStyle name="Entrée 2 5 4 2 2" xfId="10409" xr:uid="{00000000-0005-0000-0000-000015130000}"/>
    <cellStyle name="Entrée 2 5 4 3" xfId="6299" xr:uid="{00000000-0005-0000-0000-000016130000}"/>
    <cellStyle name="Entrée 2 5 4 3 2" xfId="12526" xr:uid="{00000000-0005-0000-0000-000017130000}"/>
    <cellStyle name="Entrée 2 5 4 4" xfId="8220" xr:uid="{00000000-0005-0000-0000-000018130000}"/>
    <cellStyle name="Entrée 2 5 5" xfId="2284" xr:uid="{00000000-0005-0000-0000-000019130000}"/>
    <cellStyle name="Entrée 2 5 5 2" xfId="4494" xr:uid="{00000000-0005-0000-0000-00001A130000}"/>
    <cellStyle name="Entrée 2 5 5 2 2" xfId="10733" xr:uid="{00000000-0005-0000-0000-00001B130000}"/>
    <cellStyle name="Entrée 2 5 5 3" xfId="6623" xr:uid="{00000000-0005-0000-0000-00001C130000}"/>
    <cellStyle name="Entrée 2 5 5 3 2" xfId="12850" xr:uid="{00000000-0005-0000-0000-00001D130000}"/>
    <cellStyle name="Entrée 2 5 5 4" xfId="8544" xr:uid="{00000000-0005-0000-0000-00001E130000}"/>
    <cellStyle name="Entrée 2 5 6" xfId="3174" xr:uid="{00000000-0005-0000-0000-00001F130000}"/>
    <cellStyle name="Entrée 2 5 6 2" xfId="5318" xr:uid="{00000000-0005-0000-0000-000020130000}"/>
    <cellStyle name="Entrée 2 5 6 2 2" xfId="11548" xr:uid="{00000000-0005-0000-0000-000021130000}"/>
    <cellStyle name="Entrée 2 5 6 3" xfId="9431" xr:uid="{00000000-0005-0000-0000-000022130000}"/>
    <cellStyle name="Entrée 2 5 7" xfId="2829" xr:uid="{00000000-0005-0000-0000-000023130000}"/>
    <cellStyle name="Entrée 2 5 7 2" xfId="9086" xr:uid="{00000000-0005-0000-0000-000024130000}"/>
    <cellStyle name="Entrée 2 5 8" xfId="5072" xr:uid="{00000000-0005-0000-0000-000025130000}"/>
    <cellStyle name="Entrée 2 5 8 2" xfId="11311" xr:uid="{00000000-0005-0000-0000-000026130000}"/>
    <cellStyle name="Entrée 2 5 9" xfId="7242" xr:uid="{00000000-0005-0000-0000-000027130000}"/>
    <cellStyle name="Entrée 2 6" xfId="902" xr:uid="{00000000-0005-0000-0000-000028130000}"/>
    <cellStyle name="Entrée 2 6 2" xfId="1236" xr:uid="{00000000-0005-0000-0000-000029130000}"/>
    <cellStyle name="Entrée 2 6 2 2" xfId="3501" xr:uid="{00000000-0005-0000-0000-00002A130000}"/>
    <cellStyle name="Entrée 2 6 2 2 2" xfId="9758" xr:uid="{00000000-0005-0000-0000-00002B130000}"/>
    <cellStyle name="Entrée 2 6 2 3" xfId="5648" xr:uid="{00000000-0005-0000-0000-00002C130000}"/>
    <cellStyle name="Entrée 2 6 2 3 2" xfId="11875" xr:uid="{00000000-0005-0000-0000-00002D130000}"/>
    <cellStyle name="Entrée 2 6 2 4" xfId="7569" xr:uid="{00000000-0005-0000-0000-00002E130000}"/>
    <cellStyle name="Entrée 2 6 3" xfId="1681" xr:uid="{00000000-0005-0000-0000-00002F130000}"/>
    <cellStyle name="Entrée 2 6 3 2" xfId="3895" xr:uid="{00000000-0005-0000-0000-000030130000}"/>
    <cellStyle name="Entrée 2 6 3 2 2" xfId="10134" xr:uid="{00000000-0005-0000-0000-000031130000}"/>
    <cellStyle name="Entrée 2 6 3 3" xfId="6024" xr:uid="{00000000-0005-0000-0000-000032130000}"/>
    <cellStyle name="Entrée 2 6 3 3 2" xfId="12251" xr:uid="{00000000-0005-0000-0000-000033130000}"/>
    <cellStyle name="Entrée 2 6 3 4" xfId="7945" xr:uid="{00000000-0005-0000-0000-000034130000}"/>
    <cellStyle name="Entrée 2 6 4" xfId="1959" xr:uid="{00000000-0005-0000-0000-000035130000}"/>
    <cellStyle name="Entrée 2 6 4 2" xfId="4171" xr:uid="{00000000-0005-0000-0000-000036130000}"/>
    <cellStyle name="Entrée 2 6 4 2 2" xfId="10410" xr:uid="{00000000-0005-0000-0000-000037130000}"/>
    <cellStyle name="Entrée 2 6 4 3" xfId="6300" xr:uid="{00000000-0005-0000-0000-000038130000}"/>
    <cellStyle name="Entrée 2 6 4 3 2" xfId="12527" xr:uid="{00000000-0005-0000-0000-000039130000}"/>
    <cellStyle name="Entrée 2 6 4 4" xfId="8221" xr:uid="{00000000-0005-0000-0000-00003A130000}"/>
    <cellStyle name="Entrée 2 6 5" xfId="2210" xr:uid="{00000000-0005-0000-0000-00003B130000}"/>
    <cellStyle name="Entrée 2 6 5 2" xfId="4420" xr:uid="{00000000-0005-0000-0000-00003C130000}"/>
    <cellStyle name="Entrée 2 6 5 2 2" xfId="10659" xr:uid="{00000000-0005-0000-0000-00003D130000}"/>
    <cellStyle name="Entrée 2 6 5 3" xfId="6549" xr:uid="{00000000-0005-0000-0000-00003E130000}"/>
    <cellStyle name="Entrée 2 6 5 3 2" xfId="12776" xr:uid="{00000000-0005-0000-0000-00003F130000}"/>
    <cellStyle name="Entrée 2 6 5 4" xfId="8470" xr:uid="{00000000-0005-0000-0000-000040130000}"/>
    <cellStyle name="Entrée 2 6 6" xfId="3261" xr:uid="{00000000-0005-0000-0000-000041130000}"/>
    <cellStyle name="Entrée 2 6 6 2" xfId="5405" xr:uid="{00000000-0005-0000-0000-000042130000}"/>
    <cellStyle name="Entrée 2 6 6 2 2" xfId="11635" xr:uid="{00000000-0005-0000-0000-000043130000}"/>
    <cellStyle name="Entrée 2 6 6 3" xfId="9518" xr:uid="{00000000-0005-0000-0000-000044130000}"/>
    <cellStyle name="Entrée 2 6 7" xfId="2916" xr:uid="{00000000-0005-0000-0000-000045130000}"/>
    <cellStyle name="Entrée 2 6 7 2" xfId="9173" xr:uid="{00000000-0005-0000-0000-000046130000}"/>
    <cellStyle name="Entrée 2 6 8" xfId="5073" xr:uid="{00000000-0005-0000-0000-000047130000}"/>
    <cellStyle name="Entrée 2 6 8 2" xfId="11312" xr:uid="{00000000-0005-0000-0000-000048130000}"/>
    <cellStyle name="Entrée 2 6 9" xfId="7329" xr:uid="{00000000-0005-0000-0000-000049130000}"/>
    <cellStyle name="Entrée 2 7" xfId="805" xr:uid="{00000000-0005-0000-0000-00004A130000}"/>
    <cellStyle name="Entrée 2 7 2" xfId="1237" xr:uid="{00000000-0005-0000-0000-00004B130000}"/>
    <cellStyle name="Entrée 2 7 2 2" xfId="3502" xr:uid="{00000000-0005-0000-0000-00004C130000}"/>
    <cellStyle name="Entrée 2 7 2 2 2" xfId="9759" xr:uid="{00000000-0005-0000-0000-00004D130000}"/>
    <cellStyle name="Entrée 2 7 2 3" xfId="5649" xr:uid="{00000000-0005-0000-0000-00004E130000}"/>
    <cellStyle name="Entrée 2 7 2 3 2" xfId="11876" xr:uid="{00000000-0005-0000-0000-00004F130000}"/>
    <cellStyle name="Entrée 2 7 2 4" xfId="7570" xr:uid="{00000000-0005-0000-0000-000050130000}"/>
    <cellStyle name="Entrée 2 7 3" xfId="1584" xr:uid="{00000000-0005-0000-0000-000051130000}"/>
    <cellStyle name="Entrée 2 7 3 2" xfId="3798" xr:uid="{00000000-0005-0000-0000-000052130000}"/>
    <cellStyle name="Entrée 2 7 3 2 2" xfId="10037" xr:uid="{00000000-0005-0000-0000-000053130000}"/>
    <cellStyle name="Entrée 2 7 3 3" xfId="5927" xr:uid="{00000000-0005-0000-0000-000054130000}"/>
    <cellStyle name="Entrée 2 7 3 3 2" xfId="12154" xr:uid="{00000000-0005-0000-0000-000055130000}"/>
    <cellStyle name="Entrée 2 7 3 4" xfId="7848" xr:uid="{00000000-0005-0000-0000-000056130000}"/>
    <cellStyle name="Entrée 2 7 4" xfId="1960" xr:uid="{00000000-0005-0000-0000-000057130000}"/>
    <cellStyle name="Entrée 2 7 4 2" xfId="4172" xr:uid="{00000000-0005-0000-0000-000058130000}"/>
    <cellStyle name="Entrée 2 7 4 2 2" xfId="10411" xr:uid="{00000000-0005-0000-0000-000059130000}"/>
    <cellStyle name="Entrée 2 7 4 3" xfId="6301" xr:uid="{00000000-0005-0000-0000-00005A130000}"/>
    <cellStyle name="Entrée 2 7 4 3 2" xfId="12528" xr:uid="{00000000-0005-0000-0000-00005B130000}"/>
    <cellStyle name="Entrée 2 7 4 4" xfId="8222" xr:uid="{00000000-0005-0000-0000-00005C130000}"/>
    <cellStyle name="Entrée 2 7 5" xfId="2293" xr:uid="{00000000-0005-0000-0000-00005D130000}"/>
    <cellStyle name="Entrée 2 7 5 2" xfId="4503" xr:uid="{00000000-0005-0000-0000-00005E130000}"/>
    <cellStyle name="Entrée 2 7 5 2 2" xfId="10742" xr:uid="{00000000-0005-0000-0000-00005F130000}"/>
    <cellStyle name="Entrée 2 7 5 3" xfId="6632" xr:uid="{00000000-0005-0000-0000-000060130000}"/>
    <cellStyle name="Entrée 2 7 5 3 2" xfId="12859" xr:uid="{00000000-0005-0000-0000-000061130000}"/>
    <cellStyle name="Entrée 2 7 5 4" xfId="8553" xr:uid="{00000000-0005-0000-0000-000062130000}"/>
    <cellStyle name="Entrée 2 7 6" xfId="3164" xr:uid="{00000000-0005-0000-0000-000063130000}"/>
    <cellStyle name="Entrée 2 7 6 2" xfId="5308" xr:uid="{00000000-0005-0000-0000-000064130000}"/>
    <cellStyle name="Entrée 2 7 6 2 2" xfId="11538" xr:uid="{00000000-0005-0000-0000-000065130000}"/>
    <cellStyle name="Entrée 2 7 6 3" xfId="9421" xr:uid="{00000000-0005-0000-0000-000066130000}"/>
    <cellStyle name="Entrée 2 7 7" xfId="2819" xr:uid="{00000000-0005-0000-0000-000067130000}"/>
    <cellStyle name="Entrée 2 7 7 2" xfId="9076" xr:uid="{00000000-0005-0000-0000-000068130000}"/>
    <cellStyle name="Entrée 2 7 8" xfId="5074" xr:uid="{00000000-0005-0000-0000-000069130000}"/>
    <cellStyle name="Entrée 2 7 8 2" xfId="11313" xr:uid="{00000000-0005-0000-0000-00006A130000}"/>
    <cellStyle name="Entrée 2 7 9" xfId="7232" xr:uid="{00000000-0005-0000-0000-00006B130000}"/>
    <cellStyle name="Entrée 2 8" xfId="948" xr:uid="{00000000-0005-0000-0000-00006C130000}"/>
    <cellStyle name="Entrée 2 8 2" xfId="1238" xr:uid="{00000000-0005-0000-0000-00006D130000}"/>
    <cellStyle name="Entrée 2 8 2 2" xfId="3503" xr:uid="{00000000-0005-0000-0000-00006E130000}"/>
    <cellStyle name="Entrée 2 8 2 2 2" xfId="9760" xr:uid="{00000000-0005-0000-0000-00006F130000}"/>
    <cellStyle name="Entrée 2 8 2 3" xfId="5650" xr:uid="{00000000-0005-0000-0000-000070130000}"/>
    <cellStyle name="Entrée 2 8 2 3 2" xfId="11877" xr:uid="{00000000-0005-0000-0000-000071130000}"/>
    <cellStyle name="Entrée 2 8 2 4" xfId="7571" xr:uid="{00000000-0005-0000-0000-000072130000}"/>
    <cellStyle name="Entrée 2 8 3" xfId="1722" xr:uid="{00000000-0005-0000-0000-000073130000}"/>
    <cellStyle name="Entrée 2 8 3 2" xfId="3936" xr:uid="{00000000-0005-0000-0000-000074130000}"/>
    <cellStyle name="Entrée 2 8 3 2 2" xfId="10175" xr:uid="{00000000-0005-0000-0000-000075130000}"/>
    <cellStyle name="Entrée 2 8 3 3" xfId="6065" xr:uid="{00000000-0005-0000-0000-000076130000}"/>
    <cellStyle name="Entrée 2 8 3 3 2" xfId="12292" xr:uid="{00000000-0005-0000-0000-000077130000}"/>
    <cellStyle name="Entrée 2 8 3 4" xfId="7986" xr:uid="{00000000-0005-0000-0000-000078130000}"/>
    <cellStyle name="Entrée 2 8 4" xfId="1961" xr:uid="{00000000-0005-0000-0000-000079130000}"/>
    <cellStyle name="Entrée 2 8 4 2" xfId="4173" xr:uid="{00000000-0005-0000-0000-00007A130000}"/>
    <cellStyle name="Entrée 2 8 4 2 2" xfId="10412" xr:uid="{00000000-0005-0000-0000-00007B130000}"/>
    <cellStyle name="Entrée 2 8 4 3" xfId="6302" xr:uid="{00000000-0005-0000-0000-00007C130000}"/>
    <cellStyle name="Entrée 2 8 4 3 2" xfId="12529" xr:uid="{00000000-0005-0000-0000-00007D130000}"/>
    <cellStyle name="Entrée 2 8 4 4" xfId="8223" xr:uid="{00000000-0005-0000-0000-00007E130000}"/>
    <cellStyle name="Entrée 2 8 5" xfId="2189" xr:uid="{00000000-0005-0000-0000-00007F130000}"/>
    <cellStyle name="Entrée 2 8 5 2" xfId="4399" xr:uid="{00000000-0005-0000-0000-000080130000}"/>
    <cellStyle name="Entrée 2 8 5 2 2" xfId="10638" xr:uid="{00000000-0005-0000-0000-000081130000}"/>
    <cellStyle name="Entrée 2 8 5 3" xfId="6528" xr:uid="{00000000-0005-0000-0000-000082130000}"/>
    <cellStyle name="Entrée 2 8 5 3 2" xfId="12755" xr:uid="{00000000-0005-0000-0000-000083130000}"/>
    <cellStyle name="Entrée 2 8 5 4" xfId="8449" xr:uid="{00000000-0005-0000-0000-000084130000}"/>
    <cellStyle name="Entrée 2 8 6" xfId="3302" xr:uid="{00000000-0005-0000-0000-000085130000}"/>
    <cellStyle name="Entrée 2 8 6 2" xfId="5448" xr:uid="{00000000-0005-0000-0000-000086130000}"/>
    <cellStyle name="Entrée 2 8 6 2 2" xfId="11676" xr:uid="{00000000-0005-0000-0000-000087130000}"/>
    <cellStyle name="Entrée 2 8 6 3" xfId="9559" xr:uid="{00000000-0005-0000-0000-000088130000}"/>
    <cellStyle name="Entrée 2 8 7" xfId="2957" xr:uid="{00000000-0005-0000-0000-000089130000}"/>
    <cellStyle name="Entrée 2 8 7 2" xfId="9214" xr:uid="{00000000-0005-0000-0000-00008A130000}"/>
    <cellStyle name="Entrée 2 8 8" xfId="5075" xr:uid="{00000000-0005-0000-0000-00008B130000}"/>
    <cellStyle name="Entrée 2 8 8 2" xfId="11314" xr:uid="{00000000-0005-0000-0000-00008C130000}"/>
    <cellStyle name="Entrée 2 8 9" xfId="7370" xr:uid="{00000000-0005-0000-0000-00008D130000}"/>
    <cellStyle name="Entrée 2 9" xfId="800" xr:uid="{00000000-0005-0000-0000-00008E130000}"/>
    <cellStyle name="Entrée 2 9 2" xfId="1239" xr:uid="{00000000-0005-0000-0000-00008F130000}"/>
    <cellStyle name="Entrée 2 9 2 2" xfId="3504" xr:uid="{00000000-0005-0000-0000-000090130000}"/>
    <cellStyle name="Entrée 2 9 2 2 2" xfId="9761" xr:uid="{00000000-0005-0000-0000-000091130000}"/>
    <cellStyle name="Entrée 2 9 2 3" xfId="5651" xr:uid="{00000000-0005-0000-0000-000092130000}"/>
    <cellStyle name="Entrée 2 9 2 3 2" xfId="11878" xr:uid="{00000000-0005-0000-0000-000093130000}"/>
    <cellStyle name="Entrée 2 9 2 4" xfId="7572" xr:uid="{00000000-0005-0000-0000-000094130000}"/>
    <cellStyle name="Entrée 2 9 3" xfId="1579" xr:uid="{00000000-0005-0000-0000-000095130000}"/>
    <cellStyle name="Entrée 2 9 3 2" xfId="3793" xr:uid="{00000000-0005-0000-0000-000096130000}"/>
    <cellStyle name="Entrée 2 9 3 2 2" xfId="10032" xr:uid="{00000000-0005-0000-0000-000097130000}"/>
    <cellStyle name="Entrée 2 9 3 3" xfId="5922" xr:uid="{00000000-0005-0000-0000-000098130000}"/>
    <cellStyle name="Entrée 2 9 3 3 2" xfId="12149" xr:uid="{00000000-0005-0000-0000-000099130000}"/>
    <cellStyle name="Entrée 2 9 3 4" xfId="7843" xr:uid="{00000000-0005-0000-0000-00009A130000}"/>
    <cellStyle name="Entrée 2 9 4" xfId="1962" xr:uid="{00000000-0005-0000-0000-00009B130000}"/>
    <cellStyle name="Entrée 2 9 4 2" xfId="4174" xr:uid="{00000000-0005-0000-0000-00009C130000}"/>
    <cellStyle name="Entrée 2 9 4 2 2" xfId="10413" xr:uid="{00000000-0005-0000-0000-00009D130000}"/>
    <cellStyle name="Entrée 2 9 4 3" xfId="6303" xr:uid="{00000000-0005-0000-0000-00009E130000}"/>
    <cellStyle name="Entrée 2 9 4 3 2" xfId="12530" xr:uid="{00000000-0005-0000-0000-00009F130000}"/>
    <cellStyle name="Entrée 2 9 4 4" xfId="8224" xr:uid="{00000000-0005-0000-0000-0000A0130000}"/>
    <cellStyle name="Entrée 2 9 5" xfId="2298" xr:uid="{00000000-0005-0000-0000-0000A1130000}"/>
    <cellStyle name="Entrée 2 9 5 2" xfId="4508" xr:uid="{00000000-0005-0000-0000-0000A2130000}"/>
    <cellStyle name="Entrée 2 9 5 2 2" xfId="10747" xr:uid="{00000000-0005-0000-0000-0000A3130000}"/>
    <cellStyle name="Entrée 2 9 5 3" xfId="6637" xr:uid="{00000000-0005-0000-0000-0000A4130000}"/>
    <cellStyle name="Entrée 2 9 5 3 2" xfId="12864" xr:uid="{00000000-0005-0000-0000-0000A5130000}"/>
    <cellStyle name="Entrée 2 9 5 4" xfId="8558" xr:uid="{00000000-0005-0000-0000-0000A6130000}"/>
    <cellStyle name="Entrée 2 9 6" xfId="3159" xr:uid="{00000000-0005-0000-0000-0000A7130000}"/>
    <cellStyle name="Entrée 2 9 6 2" xfId="5303" xr:uid="{00000000-0005-0000-0000-0000A8130000}"/>
    <cellStyle name="Entrée 2 9 6 2 2" xfId="11533" xr:uid="{00000000-0005-0000-0000-0000A9130000}"/>
    <cellStyle name="Entrée 2 9 6 3" xfId="9416" xr:uid="{00000000-0005-0000-0000-0000AA130000}"/>
    <cellStyle name="Entrée 2 9 7" xfId="2814" xr:uid="{00000000-0005-0000-0000-0000AB130000}"/>
    <cellStyle name="Entrée 2 9 7 2" xfId="9071" xr:uid="{00000000-0005-0000-0000-0000AC130000}"/>
    <cellStyle name="Entrée 2 9 8" xfId="5076" xr:uid="{00000000-0005-0000-0000-0000AD130000}"/>
    <cellStyle name="Entrée 2 9 8 2" xfId="11315" xr:uid="{00000000-0005-0000-0000-0000AE130000}"/>
    <cellStyle name="Entrée 2 9 9" xfId="7227" xr:uid="{00000000-0005-0000-0000-0000AF130000}"/>
    <cellStyle name="Entrée 20" xfId="2489" xr:uid="{00000000-0005-0000-0000-0000B0130000}"/>
    <cellStyle name="Entrée 20 2" xfId="4698" xr:uid="{00000000-0005-0000-0000-0000B1130000}"/>
    <cellStyle name="Entrée 20 2 2" xfId="10937" xr:uid="{00000000-0005-0000-0000-0000B2130000}"/>
    <cellStyle name="Entrée 20 3" xfId="6827" xr:uid="{00000000-0005-0000-0000-0000B3130000}"/>
    <cellStyle name="Entrée 20 3 2" xfId="13054" xr:uid="{00000000-0005-0000-0000-0000B4130000}"/>
    <cellStyle name="Entrée 20 4" xfId="8748" xr:uid="{00000000-0005-0000-0000-0000B5130000}"/>
    <cellStyle name="Entrée 21" xfId="2618" xr:uid="{00000000-0005-0000-0000-0000B6130000}"/>
    <cellStyle name="Entrée 21 2" xfId="4815" xr:uid="{00000000-0005-0000-0000-0000B7130000}"/>
    <cellStyle name="Entrée 21 2 2" xfId="11054" xr:uid="{00000000-0005-0000-0000-0000B8130000}"/>
    <cellStyle name="Entrée 21 3" xfId="6956" xr:uid="{00000000-0005-0000-0000-0000B9130000}"/>
    <cellStyle name="Entrée 21 3 2" xfId="13183" xr:uid="{00000000-0005-0000-0000-0000BA130000}"/>
    <cellStyle name="Entrée 21 4" xfId="8877" xr:uid="{00000000-0005-0000-0000-0000BB130000}"/>
    <cellStyle name="Entrée 22" xfId="2484" xr:uid="{00000000-0005-0000-0000-0000BC130000}"/>
    <cellStyle name="Entrée 22 2" xfId="4693" xr:uid="{00000000-0005-0000-0000-0000BD130000}"/>
    <cellStyle name="Entrée 22 2 2" xfId="10932" xr:uid="{00000000-0005-0000-0000-0000BE130000}"/>
    <cellStyle name="Entrée 22 3" xfId="6822" xr:uid="{00000000-0005-0000-0000-0000BF130000}"/>
    <cellStyle name="Entrée 22 3 2" xfId="13049" xr:uid="{00000000-0005-0000-0000-0000C0130000}"/>
    <cellStyle name="Entrée 22 4" xfId="8743" xr:uid="{00000000-0005-0000-0000-0000C1130000}"/>
    <cellStyle name="Entrée 23" xfId="2622" xr:uid="{00000000-0005-0000-0000-0000C2130000}"/>
    <cellStyle name="Entrée 23 2" xfId="6960" xr:uid="{00000000-0005-0000-0000-0000C3130000}"/>
    <cellStyle name="Entrée 23 2 2" xfId="13187" xr:uid="{00000000-0005-0000-0000-0000C4130000}"/>
    <cellStyle name="Entrée 23 3" xfId="8881" xr:uid="{00000000-0005-0000-0000-0000C5130000}"/>
    <cellStyle name="Entrée 24" xfId="4941" xr:uid="{00000000-0005-0000-0000-0000C6130000}"/>
    <cellStyle name="Entrée 24 2" xfId="11180" xr:uid="{00000000-0005-0000-0000-0000C7130000}"/>
    <cellStyle name="Entrée 25" xfId="7147" xr:uid="{00000000-0005-0000-0000-0000C8130000}"/>
    <cellStyle name="Entrée 3" xfId="459" xr:uid="{00000000-0005-0000-0000-0000C9130000}"/>
    <cellStyle name="Entrée 3 10" xfId="1039" xr:uid="{00000000-0005-0000-0000-0000CA130000}"/>
    <cellStyle name="Entrée 3 10 2" xfId="3372" xr:uid="{00000000-0005-0000-0000-0000CB130000}"/>
    <cellStyle name="Entrée 3 10 2 2" xfId="9629" xr:uid="{00000000-0005-0000-0000-0000CC130000}"/>
    <cellStyle name="Entrée 3 10 3" xfId="5519" xr:uid="{00000000-0005-0000-0000-0000CD130000}"/>
    <cellStyle name="Entrée 3 10 3 2" xfId="11746" xr:uid="{00000000-0005-0000-0000-0000CE130000}"/>
    <cellStyle name="Entrée 3 10 4" xfId="7440" xr:uid="{00000000-0005-0000-0000-0000CF130000}"/>
    <cellStyle name="Entrée 3 11" xfId="1507" xr:uid="{00000000-0005-0000-0000-0000D0130000}"/>
    <cellStyle name="Entrée 3 11 2" xfId="3721" xr:uid="{00000000-0005-0000-0000-0000D1130000}"/>
    <cellStyle name="Entrée 3 11 2 2" xfId="9960" xr:uid="{00000000-0005-0000-0000-0000D2130000}"/>
    <cellStyle name="Entrée 3 11 3" xfId="5850" xr:uid="{00000000-0005-0000-0000-0000D3130000}"/>
    <cellStyle name="Entrée 3 11 3 2" xfId="12077" xr:uid="{00000000-0005-0000-0000-0000D4130000}"/>
    <cellStyle name="Entrée 3 11 4" xfId="7771" xr:uid="{00000000-0005-0000-0000-0000D5130000}"/>
    <cellStyle name="Entrée 3 12" xfId="1830" xr:uid="{00000000-0005-0000-0000-0000D6130000}"/>
    <cellStyle name="Entrée 3 12 2" xfId="4042" xr:uid="{00000000-0005-0000-0000-0000D7130000}"/>
    <cellStyle name="Entrée 3 12 2 2" xfId="10281" xr:uid="{00000000-0005-0000-0000-0000D8130000}"/>
    <cellStyle name="Entrée 3 12 3" xfId="6171" xr:uid="{00000000-0005-0000-0000-0000D9130000}"/>
    <cellStyle name="Entrée 3 12 3 2" xfId="12398" xr:uid="{00000000-0005-0000-0000-0000DA130000}"/>
    <cellStyle name="Entrée 3 12 4" xfId="8092" xr:uid="{00000000-0005-0000-0000-0000DB130000}"/>
    <cellStyle name="Entrée 3 13" xfId="2358" xr:uid="{00000000-0005-0000-0000-0000DC130000}"/>
    <cellStyle name="Entrée 3 13 2" xfId="4568" xr:uid="{00000000-0005-0000-0000-0000DD130000}"/>
    <cellStyle name="Entrée 3 13 2 2" xfId="10807" xr:uid="{00000000-0005-0000-0000-0000DE130000}"/>
    <cellStyle name="Entrée 3 13 3" xfId="6697" xr:uid="{00000000-0005-0000-0000-0000DF130000}"/>
    <cellStyle name="Entrée 3 13 3 2" xfId="12924" xr:uid="{00000000-0005-0000-0000-0000E0130000}"/>
    <cellStyle name="Entrée 3 13 4" xfId="8618" xr:uid="{00000000-0005-0000-0000-0000E1130000}"/>
    <cellStyle name="Entrée 3 14" xfId="2616" xr:uid="{00000000-0005-0000-0000-0000E2130000}"/>
    <cellStyle name="Entrée 3 14 2" xfId="4813" xr:uid="{00000000-0005-0000-0000-0000E3130000}"/>
    <cellStyle name="Entrée 3 14 2 2" xfId="11052" xr:uid="{00000000-0005-0000-0000-0000E4130000}"/>
    <cellStyle name="Entrée 3 14 3" xfId="6954" xr:uid="{00000000-0005-0000-0000-0000E5130000}"/>
    <cellStyle name="Entrée 3 14 3 2" xfId="13181" xr:uid="{00000000-0005-0000-0000-0000E6130000}"/>
    <cellStyle name="Entrée 3 14 4" xfId="8875" xr:uid="{00000000-0005-0000-0000-0000E7130000}"/>
    <cellStyle name="Entrée 3 15" xfId="2501" xr:uid="{00000000-0005-0000-0000-0000E8130000}"/>
    <cellStyle name="Entrée 3 15 2" xfId="4705" xr:uid="{00000000-0005-0000-0000-0000E9130000}"/>
    <cellStyle name="Entrée 3 15 2 2" xfId="10944" xr:uid="{00000000-0005-0000-0000-0000EA130000}"/>
    <cellStyle name="Entrée 3 15 3" xfId="6839" xr:uid="{00000000-0005-0000-0000-0000EB130000}"/>
    <cellStyle name="Entrée 3 15 3 2" xfId="13066" xr:uid="{00000000-0005-0000-0000-0000EC130000}"/>
    <cellStyle name="Entrée 3 15 4" xfId="8760" xr:uid="{00000000-0005-0000-0000-0000ED130000}"/>
    <cellStyle name="Entrée 3 16" xfId="2611" xr:uid="{00000000-0005-0000-0000-0000EE130000}"/>
    <cellStyle name="Entrée 3 16 2" xfId="4808" xr:uid="{00000000-0005-0000-0000-0000EF130000}"/>
    <cellStyle name="Entrée 3 16 2 2" xfId="11047" xr:uid="{00000000-0005-0000-0000-0000F0130000}"/>
    <cellStyle name="Entrée 3 16 3" xfId="6949" xr:uid="{00000000-0005-0000-0000-0000F1130000}"/>
    <cellStyle name="Entrée 3 16 3 2" xfId="13176" xr:uid="{00000000-0005-0000-0000-0000F2130000}"/>
    <cellStyle name="Entrée 3 16 4" xfId="8870" xr:uid="{00000000-0005-0000-0000-0000F3130000}"/>
    <cellStyle name="Entrée 3 17" xfId="2491" xr:uid="{00000000-0005-0000-0000-0000F4130000}"/>
    <cellStyle name="Entrée 3 17 2" xfId="4700" xr:uid="{00000000-0005-0000-0000-0000F5130000}"/>
    <cellStyle name="Entrée 3 17 2 2" xfId="10939" xr:uid="{00000000-0005-0000-0000-0000F6130000}"/>
    <cellStyle name="Entrée 3 17 3" xfId="6829" xr:uid="{00000000-0005-0000-0000-0000F7130000}"/>
    <cellStyle name="Entrée 3 17 3 2" xfId="13056" xr:uid="{00000000-0005-0000-0000-0000F8130000}"/>
    <cellStyle name="Entrée 3 17 4" xfId="8750" xr:uid="{00000000-0005-0000-0000-0000F9130000}"/>
    <cellStyle name="Entrée 3 18" xfId="2606" xr:uid="{00000000-0005-0000-0000-0000FA130000}"/>
    <cellStyle name="Entrée 3 18 2" xfId="4803" xr:uid="{00000000-0005-0000-0000-0000FB130000}"/>
    <cellStyle name="Entrée 3 18 2 2" xfId="11042" xr:uid="{00000000-0005-0000-0000-0000FC130000}"/>
    <cellStyle name="Entrée 3 18 3" xfId="6944" xr:uid="{00000000-0005-0000-0000-0000FD130000}"/>
    <cellStyle name="Entrée 3 18 3 2" xfId="13171" xr:uid="{00000000-0005-0000-0000-0000FE130000}"/>
    <cellStyle name="Entrée 3 18 4" xfId="8865" xr:uid="{00000000-0005-0000-0000-0000FF130000}"/>
    <cellStyle name="Entrée 3 19" xfId="2486" xr:uid="{00000000-0005-0000-0000-000000140000}"/>
    <cellStyle name="Entrée 3 19 2" xfId="4695" xr:uid="{00000000-0005-0000-0000-000001140000}"/>
    <cellStyle name="Entrée 3 19 2 2" xfId="10934" xr:uid="{00000000-0005-0000-0000-000002140000}"/>
    <cellStyle name="Entrée 3 19 3" xfId="6824" xr:uid="{00000000-0005-0000-0000-000003140000}"/>
    <cellStyle name="Entrée 3 19 3 2" xfId="13051" xr:uid="{00000000-0005-0000-0000-000004140000}"/>
    <cellStyle name="Entrée 3 19 4" xfId="8745" xr:uid="{00000000-0005-0000-0000-000005140000}"/>
    <cellStyle name="Entrée 3 2" xfId="460" xr:uid="{00000000-0005-0000-0000-000006140000}"/>
    <cellStyle name="Entrée 3 2 10" xfId="1508" xr:uid="{00000000-0005-0000-0000-000007140000}"/>
    <cellStyle name="Entrée 3 2 10 2" xfId="3722" xr:uid="{00000000-0005-0000-0000-000008140000}"/>
    <cellStyle name="Entrée 3 2 10 2 2" xfId="9961" xr:uid="{00000000-0005-0000-0000-000009140000}"/>
    <cellStyle name="Entrée 3 2 10 3" xfId="5851" xr:uid="{00000000-0005-0000-0000-00000A140000}"/>
    <cellStyle name="Entrée 3 2 10 3 2" xfId="12078" xr:uid="{00000000-0005-0000-0000-00000B140000}"/>
    <cellStyle name="Entrée 3 2 10 4" xfId="7772" xr:uid="{00000000-0005-0000-0000-00000C140000}"/>
    <cellStyle name="Entrée 3 2 11" xfId="1831" xr:uid="{00000000-0005-0000-0000-00000D140000}"/>
    <cellStyle name="Entrée 3 2 11 2" xfId="4043" xr:uid="{00000000-0005-0000-0000-00000E140000}"/>
    <cellStyle name="Entrée 3 2 11 2 2" xfId="10282" xr:uid="{00000000-0005-0000-0000-00000F140000}"/>
    <cellStyle name="Entrée 3 2 11 3" xfId="6172" xr:uid="{00000000-0005-0000-0000-000010140000}"/>
    <cellStyle name="Entrée 3 2 11 3 2" xfId="12399" xr:uid="{00000000-0005-0000-0000-000011140000}"/>
    <cellStyle name="Entrée 3 2 11 4" xfId="8093" xr:uid="{00000000-0005-0000-0000-000012140000}"/>
    <cellStyle name="Entrée 3 2 12" xfId="2152" xr:uid="{00000000-0005-0000-0000-000013140000}"/>
    <cellStyle name="Entrée 3 2 12 2" xfId="4362" xr:uid="{00000000-0005-0000-0000-000014140000}"/>
    <cellStyle name="Entrée 3 2 12 2 2" xfId="10601" xr:uid="{00000000-0005-0000-0000-000015140000}"/>
    <cellStyle name="Entrée 3 2 12 3" xfId="6491" xr:uid="{00000000-0005-0000-0000-000016140000}"/>
    <cellStyle name="Entrée 3 2 12 3 2" xfId="12718" xr:uid="{00000000-0005-0000-0000-000017140000}"/>
    <cellStyle name="Entrée 3 2 12 4" xfId="8412" xr:uid="{00000000-0005-0000-0000-000018140000}"/>
    <cellStyle name="Entrée 3 2 13" xfId="2617" xr:uid="{00000000-0005-0000-0000-000019140000}"/>
    <cellStyle name="Entrée 3 2 13 2" xfId="4814" xr:uid="{00000000-0005-0000-0000-00001A140000}"/>
    <cellStyle name="Entrée 3 2 13 2 2" xfId="11053" xr:uid="{00000000-0005-0000-0000-00001B140000}"/>
    <cellStyle name="Entrée 3 2 13 3" xfId="6955" xr:uid="{00000000-0005-0000-0000-00001C140000}"/>
    <cellStyle name="Entrée 3 2 13 3 2" xfId="13182" xr:uid="{00000000-0005-0000-0000-00001D140000}"/>
    <cellStyle name="Entrée 3 2 13 4" xfId="8876" xr:uid="{00000000-0005-0000-0000-00001E140000}"/>
    <cellStyle name="Entrée 3 2 14" xfId="2500" xr:uid="{00000000-0005-0000-0000-00001F140000}"/>
    <cellStyle name="Entrée 3 2 14 2" xfId="4704" xr:uid="{00000000-0005-0000-0000-000020140000}"/>
    <cellStyle name="Entrée 3 2 14 2 2" xfId="10943" xr:uid="{00000000-0005-0000-0000-000021140000}"/>
    <cellStyle name="Entrée 3 2 14 3" xfId="6838" xr:uid="{00000000-0005-0000-0000-000022140000}"/>
    <cellStyle name="Entrée 3 2 14 3 2" xfId="13065" xr:uid="{00000000-0005-0000-0000-000023140000}"/>
    <cellStyle name="Entrée 3 2 14 4" xfId="8759" xr:uid="{00000000-0005-0000-0000-000024140000}"/>
    <cellStyle name="Entrée 3 2 15" xfId="2612" xr:uid="{00000000-0005-0000-0000-000025140000}"/>
    <cellStyle name="Entrée 3 2 15 2" xfId="4809" xr:uid="{00000000-0005-0000-0000-000026140000}"/>
    <cellStyle name="Entrée 3 2 15 2 2" xfId="11048" xr:uid="{00000000-0005-0000-0000-000027140000}"/>
    <cellStyle name="Entrée 3 2 15 3" xfId="6950" xr:uid="{00000000-0005-0000-0000-000028140000}"/>
    <cellStyle name="Entrée 3 2 15 3 2" xfId="13177" xr:uid="{00000000-0005-0000-0000-000029140000}"/>
    <cellStyle name="Entrée 3 2 15 4" xfId="8871" xr:uid="{00000000-0005-0000-0000-00002A140000}"/>
    <cellStyle name="Entrée 3 2 16" xfId="2490" xr:uid="{00000000-0005-0000-0000-00002B140000}"/>
    <cellStyle name="Entrée 3 2 16 2" xfId="4699" xr:uid="{00000000-0005-0000-0000-00002C140000}"/>
    <cellStyle name="Entrée 3 2 16 2 2" xfId="10938" xr:uid="{00000000-0005-0000-0000-00002D140000}"/>
    <cellStyle name="Entrée 3 2 16 3" xfId="6828" xr:uid="{00000000-0005-0000-0000-00002E140000}"/>
    <cellStyle name="Entrée 3 2 16 3 2" xfId="13055" xr:uid="{00000000-0005-0000-0000-00002F140000}"/>
    <cellStyle name="Entrée 3 2 16 4" xfId="8749" xr:uid="{00000000-0005-0000-0000-000030140000}"/>
    <cellStyle name="Entrée 3 2 17" xfId="2607" xr:uid="{00000000-0005-0000-0000-000031140000}"/>
    <cellStyle name="Entrée 3 2 17 2" xfId="4804" xr:uid="{00000000-0005-0000-0000-000032140000}"/>
    <cellStyle name="Entrée 3 2 17 2 2" xfId="11043" xr:uid="{00000000-0005-0000-0000-000033140000}"/>
    <cellStyle name="Entrée 3 2 17 3" xfId="6945" xr:uid="{00000000-0005-0000-0000-000034140000}"/>
    <cellStyle name="Entrée 3 2 17 3 2" xfId="13172" xr:uid="{00000000-0005-0000-0000-000035140000}"/>
    <cellStyle name="Entrée 3 2 17 4" xfId="8866" xr:uid="{00000000-0005-0000-0000-000036140000}"/>
    <cellStyle name="Entrée 3 2 18" xfId="2485" xr:uid="{00000000-0005-0000-0000-000037140000}"/>
    <cellStyle name="Entrée 3 2 18 2" xfId="4694" xr:uid="{00000000-0005-0000-0000-000038140000}"/>
    <cellStyle name="Entrée 3 2 18 2 2" xfId="10933" xr:uid="{00000000-0005-0000-0000-000039140000}"/>
    <cellStyle name="Entrée 3 2 18 3" xfId="6823" xr:uid="{00000000-0005-0000-0000-00003A140000}"/>
    <cellStyle name="Entrée 3 2 18 3 2" xfId="13050" xr:uid="{00000000-0005-0000-0000-00003B140000}"/>
    <cellStyle name="Entrée 3 2 18 4" xfId="8744" xr:uid="{00000000-0005-0000-0000-00003C140000}"/>
    <cellStyle name="Entrée 3 2 19" xfId="2621" xr:uid="{00000000-0005-0000-0000-00003D140000}"/>
    <cellStyle name="Entrée 3 2 19 2" xfId="4818" xr:uid="{00000000-0005-0000-0000-00003E140000}"/>
    <cellStyle name="Entrée 3 2 19 2 2" xfId="11057" xr:uid="{00000000-0005-0000-0000-00003F140000}"/>
    <cellStyle name="Entrée 3 2 19 3" xfId="6959" xr:uid="{00000000-0005-0000-0000-000040140000}"/>
    <cellStyle name="Entrée 3 2 19 3 2" xfId="13186" xr:uid="{00000000-0005-0000-0000-000041140000}"/>
    <cellStyle name="Entrée 3 2 19 4" xfId="8880" xr:uid="{00000000-0005-0000-0000-000042140000}"/>
    <cellStyle name="Entrée 3 2 2" xfId="900" xr:uid="{00000000-0005-0000-0000-000043140000}"/>
    <cellStyle name="Entrée 3 2 2 2" xfId="1240" xr:uid="{00000000-0005-0000-0000-000044140000}"/>
    <cellStyle name="Entrée 3 2 2 2 2" xfId="3505" xr:uid="{00000000-0005-0000-0000-000045140000}"/>
    <cellStyle name="Entrée 3 2 2 2 2 2" xfId="9762" xr:uid="{00000000-0005-0000-0000-000046140000}"/>
    <cellStyle name="Entrée 3 2 2 2 3" xfId="5652" xr:uid="{00000000-0005-0000-0000-000047140000}"/>
    <cellStyle name="Entrée 3 2 2 2 3 2" xfId="11879" xr:uid="{00000000-0005-0000-0000-000048140000}"/>
    <cellStyle name="Entrée 3 2 2 2 4" xfId="7573" xr:uid="{00000000-0005-0000-0000-000049140000}"/>
    <cellStyle name="Entrée 3 2 2 3" xfId="1679" xr:uid="{00000000-0005-0000-0000-00004A140000}"/>
    <cellStyle name="Entrée 3 2 2 3 2" xfId="3893" xr:uid="{00000000-0005-0000-0000-00004B140000}"/>
    <cellStyle name="Entrée 3 2 2 3 2 2" xfId="10132" xr:uid="{00000000-0005-0000-0000-00004C140000}"/>
    <cellStyle name="Entrée 3 2 2 3 3" xfId="6022" xr:uid="{00000000-0005-0000-0000-00004D140000}"/>
    <cellStyle name="Entrée 3 2 2 3 3 2" xfId="12249" xr:uid="{00000000-0005-0000-0000-00004E140000}"/>
    <cellStyle name="Entrée 3 2 2 3 4" xfId="7943" xr:uid="{00000000-0005-0000-0000-00004F140000}"/>
    <cellStyle name="Entrée 3 2 2 4" xfId="1963" xr:uid="{00000000-0005-0000-0000-000050140000}"/>
    <cellStyle name="Entrée 3 2 2 4 2" xfId="4175" xr:uid="{00000000-0005-0000-0000-000051140000}"/>
    <cellStyle name="Entrée 3 2 2 4 2 2" xfId="10414" xr:uid="{00000000-0005-0000-0000-000052140000}"/>
    <cellStyle name="Entrée 3 2 2 4 3" xfId="6304" xr:uid="{00000000-0005-0000-0000-000053140000}"/>
    <cellStyle name="Entrée 3 2 2 4 3 2" xfId="12531" xr:uid="{00000000-0005-0000-0000-000054140000}"/>
    <cellStyle name="Entrée 3 2 2 4 4" xfId="8225" xr:uid="{00000000-0005-0000-0000-000055140000}"/>
    <cellStyle name="Entrée 3 2 2 5" xfId="2212" xr:uid="{00000000-0005-0000-0000-000056140000}"/>
    <cellStyle name="Entrée 3 2 2 5 2" xfId="4422" xr:uid="{00000000-0005-0000-0000-000057140000}"/>
    <cellStyle name="Entrée 3 2 2 5 2 2" xfId="10661" xr:uid="{00000000-0005-0000-0000-000058140000}"/>
    <cellStyle name="Entrée 3 2 2 5 3" xfId="6551" xr:uid="{00000000-0005-0000-0000-000059140000}"/>
    <cellStyle name="Entrée 3 2 2 5 3 2" xfId="12778" xr:uid="{00000000-0005-0000-0000-00005A140000}"/>
    <cellStyle name="Entrée 3 2 2 5 4" xfId="8472" xr:uid="{00000000-0005-0000-0000-00005B140000}"/>
    <cellStyle name="Entrée 3 2 2 6" xfId="3259" xr:uid="{00000000-0005-0000-0000-00005C140000}"/>
    <cellStyle name="Entrée 3 2 2 6 2" xfId="5403" xr:uid="{00000000-0005-0000-0000-00005D140000}"/>
    <cellStyle name="Entrée 3 2 2 6 2 2" xfId="11633" xr:uid="{00000000-0005-0000-0000-00005E140000}"/>
    <cellStyle name="Entrée 3 2 2 6 3" xfId="9516" xr:uid="{00000000-0005-0000-0000-00005F140000}"/>
    <cellStyle name="Entrée 3 2 2 7" xfId="2914" xr:uid="{00000000-0005-0000-0000-000060140000}"/>
    <cellStyle name="Entrée 3 2 2 7 2" xfId="9171" xr:uid="{00000000-0005-0000-0000-000061140000}"/>
    <cellStyle name="Entrée 3 2 2 8" xfId="5077" xr:uid="{00000000-0005-0000-0000-000062140000}"/>
    <cellStyle name="Entrée 3 2 2 8 2" xfId="11316" xr:uid="{00000000-0005-0000-0000-000063140000}"/>
    <cellStyle name="Entrée 3 2 2 9" xfId="7327" xr:uid="{00000000-0005-0000-0000-000064140000}"/>
    <cellStyle name="Entrée 3 2 20" xfId="2480" xr:uid="{00000000-0005-0000-0000-000065140000}"/>
    <cellStyle name="Entrée 3 2 20 2" xfId="4689" xr:uid="{00000000-0005-0000-0000-000066140000}"/>
    <cellStyle name="Entrée 3 2 20 2 2" xfId="10928" xr:uid="{00000000-0005-0000-0000-000067140000}"/>
    <cellStyle name="Entrée 3 2 20 3" xfId="6818" xr:uid="{00000000-0005-0000-0000-000068140000}"/>
    <cellStyle name="Entrée 3 2 20 3 2" xfId="13045" xr:uid="{00000000-0005-0000-0000-000069140000}"/>
    <cellStyle name="Entrée 3 2 20 4" xfId="8739" xr:uid="{00000000-0005-0000-0000-00006A140000}"/>
    <cellStyle name="Entrée 3 2 21" xfId="2625" xr:uid="{00000000-0005-0000-0000-00006B140000}"/>
    <cellStyle name="Entrée 3 2 21 2" xfId="6963" xr:uid="{00000000-0005-0000-0000-00006C140000}"/>
    <cellStyle name="Entrée 3 2 21 2 2" xfId="13190" xr:uid="{00000000-0005-0000-0000-00006D140000}"/>
    <cellStyle name="Entrée 3 2 21 3" xfId="8884" xr:uid="{00000000-0005-0000-0000-00006E140000}"/>
    <cellStyle name="Entrée 3 2 22" xfId="4945" xr:uid="{00000000-0005-0000-0000-00006F140000}"/>
    <cellStyle name="Entrée 3 2 22 2" xfId="11184" xr:uid="{00000000-0005-0000-0000-000070140000}"/>
    <cellStyle name="Entrée 3 2 23" xfId="7151" xr:uid="{00000000-0005-0000-0000-000071140000}"/>
    <cellStyle name="Entrée 3 2 3" xfId="807" xr:uid="{00000000-0005-0000-0000-000072140000}"/>
    <cellStyle name="Entrée 3 2 3 2" xfId="1241" xr:uid="{00000000-0005-0000-0000-000073140000}"/>
    <cellStyle name="Entrée 3 2 3 2 2" xfId="3506" xr:uid="{00000000-0005-0000-0000-000074140000}"/>
    <cellStyle name="Entrée 3 2 3 2 2 2" xfId="9763" xr:uid="{00000000-0005-0000-0000-000075140000}"/>
    <cellStyle name="Entrée 3 2 3 2 3" xfId="5653" xr:uid="{00000000-0005-0000-0000-000076140000}"/>
    <cellStyle name="Entrée 3 2 3 2 3 2" xfId="11880" xr:uid="{00000000-0005-0000-0000-000077140000}"/>
    <cellStyle name="Entrée 3 2 3 2 4" xfId="7574" xr:uid="{00000000-0005-0000-0000-000078140000}"/>
    <cellStyle name="Entrée 3 2 3 3" xfId="1586" xr:uid="{00000000-0005-0000-0000-000079140000}"/>
    <cellStyle name="Entrée 3 2 3 3 2" xfId="3800" xr:uid="{00000000-0005-0000-0000-00007A140000}"/>
    <cellStyle name="Entrée 3 2 3 3 2 2" xfId="10039" xr:uid="{00000000-0005-0000-0000-00007B140000}"/>
    <cellStyle name="Entrée 3 2 3 3 3" xfId="5929" xr:uid="{00000000-0005-0000-0000-00007C140000}"/>
    <cellStyle name="Entrée 3 2 3 3 3 2" xfId="12156" xr:uid="{00000000-0005-0000-0000-00007D140000}"/>
    <cellStyle name="Entrée 3 2 3 3 4" xfId="7850" xr:uid="{00000000-0005-0000-0000-00007E140000}"/>
    <cellStyle name="Entrée 3 2 3 4" xfId="1964" xr:uid="{00000000-0005-0000-0000-00007F140000}"/>
    <cellStyle name="Entrée 3 2 3 4 2" xfId="4176" xr:uid="{00000000-0005-0000-0000-000080140000}"/>
    <cellStyle name="Entrée 3 2 3 4 2 2" xfId="10415" xr:uid="{00000000-0005-0000-0000-000081140000}"/>
    <cellStyle name="Entrée 3 2 3 4 3" xfId="6305" xr:uid="{00000000-0005-0000-0000-000082140000}"/>
    <cellStyle name="Entrée 3 2 3 4 3 2" xfId="12532" xr:uid="{00000000-0005-0000-0000-000083140000}"/>
    <cellStyle name="Entrée 3 2 3 4 4" xfId="8226" xr:uid="{00000000-0005-0000-0000-000084140000}"/>
    <cellStyle name="Entrée 3 2 3 5" xfId="2291" xr:uid="{00000000-0005-0000-0000-000085140000}"/>
    <cellStyle name="Entrée 3 2 3 5 2" xfId="4501" xr:uid="{00000000-0005-0000-0000-000086140000}"/>
    <cellStyle name="Entrée 3 2 3 5 2 2" xfId="10740" xr:uid="{00000000-0005-0000-0000-000087140000}"/>
    <cellStyle name="Entrée 3 2 3 5 3" xfId="6630" xr:uid="{00000000-0005-0000-0000-000088140000}"/>
    <cellStyle name="Entrée 3 2 3 5 3 2" xfId="12857" xr:uid="{00000000-0005-0000-0000-000089140000}"/>
    <cellStyle name="Entrée 3 2 3 5 4" xfId="8551" xr:uid="{00000000-0005-0000-0000-00008A140000}"/>
    <cellStyle name="Entrée 3 2 3 6" xfId="3166" xr:uid="{00000000-0005-0000-0000-00008B140000}"/>
    <cellStyle name="Entrée 3 2 3 6 2" xfId="5310" xr:uid="{00000000-0005-0000-0000-00008C140000}"/>
    <cellStyle name="Entrée 3 2 3 6 2 2" xfId="11540" xr:uid="{00000000-0005-0000-0000-00008D140000}"/>
    <cellStyle name="Entrée 3 2 3 6 3" xfId="9423" xr:uid="{00000000-0005-0000-0000-00008E140000}"/>
    <cellStyle name="Entrée 3 2 3 7" xfId="2821" xr:uid="{00000000-0005-0000-0000-00008F140000}"/>
    <cellStyle name="Entrée 3 2 3 7 2" xfId="9078" xr:uid="{00000000-0005-0000-0000-000090140000}"/>
    <cellStyle name="Entrée 3 2 3 8" xfId="5078" xr:uid="{00000000-0005-0000-0000-000091140000}"/>
    <cellStyle name="Entrée 3 2 3 8 2" xfId="11317" xr:uid="{00000000-0005-0000-0000-000092140000}"/>
    <cellStyle name="Entrée 3 2 3 9" xfId="7234" xr:uid="{00000000-0005-0000-0000-000093140000}"/>
    <cellStyle name="Entrée 3 2 4" xfId="812" xr:uid="{00000000-0005-0000-0000-000094140000}"/>
    <cellStyle name="Entrée 3 2 4 2" xfId="1242" xr:uid="{00000000-0005-0000-0000-000095140000}"/>
    <cellStyle name="Entrée 3 2 4 2 2" xfId="3507" xr:uid="{00000000-0005-0000-0000-000096140000}"/>
    <cellStyle name="Entrée 3 2 4 2 2 2" xfId="9764" xr:uid="{00000000-0005-0000-0000-000097140000}"/>
    <cellStyle name="Entrée 3 2 4 2 3" xfId="5654" xr:uid="{00000000-0005-0000-0000-000098140000}"/>
    <cellStyle name="Entrée 3 2 4 2 3 2" xfId="11881" xr:uid="{00000000-0005-0000-0000-000099140000}"/>
    <cellStyle name="Entrée 3 2 4 2 4" xfId="7575" xr:uid="{00000000-0005-0000-0000-00009A140000}"/>
    <cellStyle name="Entrée 3 2 4 3" xfId="1591" xr:uid="{00000000-0005-0000-0000-00009B140000}"/>
    <cellStyle name="Entrée 3 2 4 3 2" xfId="3805" xr:uid="{00000000-0005-0000-0000-00009C140000}"/>
    <cellStyle name="Entrée 3 2 4 3 2 2" xfId="10044" xr:uid="{00000000-0005-0000-0000-00009D140000}"/>
    <cellStyle name="Entrée 3 2 4 3 3" xfId="5934" xr:uid="{00000000-0005-0000-0000-00009E140000}"/>
    <cellStyle name="Entrée 3 2 4 3 3 2" xfId="12161" xr:uid="{00000000-0005-0000-0000-00009F140000}"/>
    <cellStyle name="Entrée 3 2 4 3 4" xfId="7855" xr:uid="{00000000-0005-0000-0000-0000A0140000}"/>
    <cellStyle name="Entrée 3 2 4 4" xfId="1965" xr:uid="{00000000-0005-0000-0000-0000A1140000}"/>
    <cellStyle name="Entrée 3 2 4 4 2" xfId="4177" xr:uid="{00000000-0005-0000-0000-0000A2140000}"/>
    <cellStyle name="Entrée 3 2 4 4 2 2" xfId="10416" xr:uid="{00000000-0005-0000-0000-0000A3140000}"/>
    <cellStyle name="Entrée 3 2 4 4 3" xfId="6306" xr:uid="{00000000-0005-0000-0000-0000A4140000}"/>
    <cellStyle name="Entrée 3 2 4 4 3 2" xfId="12533" xr:uid="{00000000-0005-0000-0000-0000A5140000}"/>
    <cellStyle name="Entrée 3 2 4 4 4" xfId="8227" xr:uid="{00000000-0005-0000-0000-0000A6140000}"/>
    <cellStyle name="Entrée 3 2 4 5" xfId="2148" xr:uid="{00000000-0005-0000-0000-0000A7140000}"/>
    <cellStyle name="Entrée 3 2 4 5 2" xfId="4358" xr:uid="{00000000-0005-0000-0000-0000A8140000}"/>
    <cellStyle name="Entrée 3 2 4 5 2 2" xfId="10597" xr:uid="{00000000-0005-0000-0000-0000A9140000}"/>
    <cellStyle name="Entrée 3 2 4 5 3" xfId="6487" xr:uid="{00000000-0005-0000-0000-0000AA140000}"/>
    <cellStyle name="Entrée 3 2 4 5 3 2" xfId="12714" xr:uid="{00000000-0005-0000-0000-0000AB140000}"/>
    <cellStyle name="Entrée 3 2 4 5 4" xfId="8408" xr:uid="{00000000-0005-0000-0000-0000AC140000}"/>
    <cellStyle name="Entrée 3 2 4 6" xfId="3171" xr:uid="{00000000-0005-0000-0000-0000AD140000}"/>
    <cellStyle name="Entrée 3 2 4 6 2" xfId="5315" xr:uid="{00000000-0005-0000-0000-0000AE140000}"/>
    <cellStyle name="Entrée 3 2 4 6 2 2" xfId="11545" xr:uid="{00000000-0005-0000-0000-0000AF140000}"/>
    <cellStyle name="Entrée 3 2 4 6 3" xfId="9428" xr:uid="{00000000-0005-0000-0000-0000B0140000}"/>
    <cellStyle name="Entrée 3 2 4 7" xfId="2826" xr:uid="{00000000-0005-0000-0000-0000B1140000}"/>
    <cellStyle name="Entrée 3 2 4 7 2" xfId="9083" xr:uid="{00000000-0005-0000-0000-0000B2140000}"/>
    <cellStyle name="Entrée 3 2 4 8" xfId="5079" xr:uid="{00000000-0005-0000-0000-0000B3140000}"/>
    <cellStyle name="Entrée 3 2 4 8 2" xfId="11318" xr:uid="{00000000-0005-0000-0000-0000B4140000}"/>
    <cellStyle name="Entrée 3 2 4 9" xfId="7239" xr:uid="{00000000-0005-0000-0000-0000B5140000}"/>
    <cellStyle name="Entrée 3 2 5" xfId="905" xr:uid="{00000000-0005-0000-0000-0000B6140000}"/>
    <cellStyle name="Entrée 3 2 5 2" xfId="1243" xr:uid="{00000000-0005-0000-0000-0000B7140000}"/>
    <cellStyle name="Entrée 3 2 5 2 2" xfId="3508" xr:uid="{00000000-0005-0000-0000-0000B8140000}"/>
    <cellStyle name="Entrée 3 2 5 2 2 2" xfId="9765" xr:uid="{00000000-0005-0000-0000-0000B9140000}"/>
    <cellStyle name="Entrée 3 2 5 2 3" xfId="5655" xr:uid="{00000000-0005-0000-0000-0000BA140000}"/>
    <cellStyle name="Entrée 3 2 5 2 3 2" xfId="11882" xr:uid="{00000000-0005-0000-0000-0000BB140000}"/>
    <cellStyle name="Entrée 3 2 5 2 4" xfId="7576" xr:uid="{00000000-0005-0000-0000-0000BC140000}"/>
    <cellStyle name="Entrée 3 2 5 3" xfId="1684" xr:uid="{00000000-0005-0000-0000-0000BD140000}"/>
    <cellStyle name="Entrée 3 2 5 3 2" xfId="3898" xr:uid="{00000000-0005-0000-0000-0000BE140000}"/>
    <cellStyle name="Entrée 3 2 5 3 2 2" xfId="10137" xr:uid="{00000000-0005-0000-0000-0000BF140000}"/>
    <cellStyle name="Entrée 3 2 5 3 3" xfId="6027" xr:uid="{00000000-0005-0000-0000-0000C0140000}"/>
    <cellStyle name="Entrée 3 2 5 3 3 2" xfId="12254" xr:uid="{00000000-0005-0000-0000-0000C1140000}"/>
    <cellStyle name="Entrée 3 2 5 3 4" xfId="7948" xr:uid="{00000000-0005-0000-0000-0000C2140000}"/>
    <cellStyle name="Entrée 3 2 5 4" xfId="1966" xr:uid="{00000000-0005-0000-0000-0000C3140000}"/>
    <cellStyle name="Entrée 3 2 5 4 2" xfId="4178" xr:uid="{00000000-0005-0000-0000-0000C4140000}"/>
    <cellStyle name="Entrée 3 2 5 4 2 2" xfId="10417" xr:uid="{00000000-0005-0000-0000-0000C5140000}"/>
    <cellStyle name="Entrée 3 2 5 4 3" xfId="6307" xr:uid="{00000000-0005-0000-0000-0000C6140000}"/>
    <cellStyle name="Entrée 3 2 5 4 3 2" xfId="12534" xr:uid="{00000000-0005-0000-0000-0000C7140000}"/>
    <cellStyle name="Entrée 3 2 5 4 4" xfId="8228" xr:uid="{00000000-0005-0000-0000-0000C8140000}"/>
    <cellStyle name="Entrée 3 2 5 5" xfId="2207" xr:uid="{00000000-0005-0000-0000-0000C9140000}"/>
    <cellStyle name="Entrée 3 2 5 5 2" xfId="4417" xr:uid="{00000000-0005-0000-0000-0000CA140000}"/>
    <cellStyle name="Entrée 3 2 5 5 2 2" xfId="10656" xr:uid="{00000000-0005-0000-0000-0000CB140000}"/>
    <cellStyle name="Entrée 3 2 5 5 3" xfId="6546" xr:uid="{00000000-0005-0000-0000-0000CC140000}"/>
    <cellStyle name="Entrée 3 2 5 5 3 2" xfId="12773" xr:uid="{00000000-0005-0000-0000-0000CD140000}"/>
    <cellStyle name="Entrée 3 2 5 5 4" xfId="8467" xr:uid="{00000000-0005-0000-0000-0000CE140000}"/>
    <cellStyle name="Entrée 3 2 5 6" xfId="3264" xr:uid="{00000000-0005-0000-0000-0000CF140000}"/>
    <cellStyle name="Entrée 3 2 5 6 2" xfId="5408" xr:uid="{00000000-0005-0000-0000-0000D0140000}"/>
    <cellStyle name="Entrée 3 2 5 6 2 2" xfId="11638" xr:uid="{00000000-0005-0000-0000-0000D1140000}"/>
    <cellStyle name="Entrée 3 2 5 6 3" xfId="9521" xr:uid="{00000000-0005-0000-0000-0000D2140000}"/>
    <cellStyle name="Entrée 3 2 5 7" xfId="2919" xr:uid="{00000000-0005-0000-0000-0000D3140000}"/>
    <cellStyle name="Entrée 3 2 5 7 2" xfId="9176" xr:uid="{00000000-0005-0000-0000-0000D4140000}"/>
    <cellStyle name="Entrée 3 2 5 8" xfId="5080" xr:uid="{00000000-0005-0000-0000-0000D5140000}"/>
    <cellStyle name="Entrée 3 2 5 8 2" xfId="11319" xr:uid="{00000000-0005-0000-0000-0000D6140000}"/>
    <cellStyle name="Entrée 3 2 5 9" xfId="7332" xr:uid="{00000000-0005-0000-0000-0000D7140000}"/>
    <cellStyle name="Entrée 3 2 6" xfId="802" xr:uid="{00000000-0005-0000-0000-0000D8140000}"/>
    <cellStyle name="Entrée 3 2 6 2" xfId="1244" xr:uid="{00000000-0005-0000-0000-0000D9140000}"/>
    <cellStyle name="Entrée 3 2 6 2 2" xfId="3509" xr:uid="{00000000-0005-0000-0000-0000DA140000}"/>
    <cellStyle name="Entrée 3 2 6 2 2 2" xfId="9766" xr:uid="{00000000-0005-0000-0000-0000DB140000}"/>
    <cellStyle name="Entrée 3 2 6 2 3" xfId="5656" xr:uid="{00000000-0005-0000-0000-0000DC140000}"/>
    <cellStyle name="Entrée 3 2 6 2 3 2" xfId="11883" xr:uid="{00000000-0005-0000-0000-0000DD140000}"/>
    <cellStyle name="Entrée 3 2 6 2 4" xfId="7577" xr:uid="{00000000-0005-0000-0000-0000DE140000}"/>
    <cellStyle name="Entrée 3 2 6 3" xfId="1581" xr:uid="{00000000-0005-0000-0000-0000DF140000}"/>
    <cellStyle name="Entrée 3 2 6 3 2" xfId="3795" xr:uid="{00000000-0005-0000-0000-0000E0140000}"/>
    <cellStyle name="Entrée 3 2 6 3 2 2" xfId="10034" xr:uid="{00000000-0005-0000-0000-0000E1140000}"/>
    <cellStyle name="Entrée 3 2 6 3 3" xfId="5924" xr:uid="{00000000-0005-0000-0000-0000E2140000}"/>
    <cellStyle name="Entrée 3 2 6 3 3 2" xfId="12151" xr:uid="{00000000-0005-0000-0000-0000E3140000}"/>
    <cellStyle name="Entrée 3 2 6 3 4" xfId="7845" xr:uid="{00000000-0005-0000-0000-0000E4140000}"/>
    <cellStyle name="Entrée 3 2 6 4" xfId="1967" xr:uid="{00000000-0005-0000-0000-0000E5140000}"/>
    <cellStyle name="Entrée 3 2 6 4 2" xfId="4179" xr:uid="{00000000-0005-0000-0000-0000E6140000}"/>
    <cellStyle name="Entrée 3 2 6 4 2 2" xfId="10418" xr:uid="{00000000-0005-0000-0000-0000E7140000}"/>
    <cellStyle name="Entrée 3 2 6 4 3" xfId="6308" xr:uid="{00000000-0005-0000-0000-0000E8140000}"/>
    <cellStyle name="Entrée 3 2 6 4 3 2" xfId="12535" xr:uid="{00000000-0005-0000-0000-0000E9140000}"/>
    <cellStyle name="Entrée 3 2 6 4 4" xfId="8229" xr:uid="{00000000-0005-0000-0000-0000EA140000}"/>
    <cellStyle name="Entrée 3 2 6 5" xfId="2296" xr:uid="{00000000-0005-0000-0000-0000EB140000}"/>
    <cellStyle name="Entrée 3 2 6 5 2" xfId="4506" xr:uid="{00000000-0005-0000-0000-0000EC140000}"/>
    <cellStyle name="Entrée 3 2 6 5 2 2" xfId="10745" xr:uid="{00000000-0005-0000-0000-0000ED140000}"/>
    <cellStyle name="Entrée 3 2 6 5 3" xfId="6635" xr:uid="{00000000-0005-0000-0000-0000EE140000}"/>
    <cellStyle name="Entrée 3 2 6 5 3 2" xfId="12862" xr:uid="{00000000-0005-0000-0000-0000EF140000}"/>
    <cellStyle name="Entrée 3 2 6 5 4" xfId="8556" xr:uid="{00000000-0005-0000-0000-0000F0140000}"/>
    <cellStyle name="Entrée 3 2 6 6" xfId="3161" xr:uid="{00000000-0005-0000-0000-0000F1140000}"/>
    <cellStyle name="Entrée 3 2 6 6 2" xfId="5305" xr:uid="{00000000-0005-0000-0000-0000F2140000}"/>
    <cellStyle name="Entrée 3 2 6 6 2 2" xfId="11535" xr:uid="{00000000-0005-0000-0000-0000F3140000}"/>
    <cellStyle name="Entrée 3 2 6 6 3" xfId="9418" xr:uid="{00000000-0005-0000-0000-0000F4140000}"/>
    <cellStyle name="Entrée 3 2 6 7" xfId="2816" xr:uid="{00000000-0005-0000-0000-0000F5140000}"/>
    <cellStyle name="Entrée 3 2 6 7 2" xfId="9073" xr:uid="{00000000-0005-0000-0000-0000F6140000}"/>
    <cellStyle name="Entrée 3 2 6 8" xfId="5081" xr:uid="{00000000-0005-0000-0000-0000F7140000}"/>
    <cellStyle name="Entrée 3 2 6 8 2" xfId="11320" xr:uid="{00000000-0005-0000-0000-0000F8140000}"/>
    <cellStyle name="Entrée 3 2 6 9" xfId="7229" xr:uid="{00000000-0005-0000-0000-0000F9140000}"/>
    <cellStyle name="Entrée 3 2 7" xfId="909" xr:uid="{00000000-0005-0000-0000-0000FA140000}"/>
    <cellStyle name="Entrée 3 2 7 2" xfId="1245" xr:uid="{00000000-0005-0000-0000-0000FB140000}"/>
    <cellStyle name="Entrée 3 2 7 2 2" xfId="3510" xr:uid="{00000000-0005-0000-0000-0000FC140000}"/>
    <cellStyle name="Entrée 3 2 7 2 2 2" xfId="9767" xr:uid="{00000000-0005-0000-0000-0000FD140000}"/>
    <cellStyle name="Entrée 3 2 7 2 3" xfId="5657" xr:uid="{00000000-0005-0000-0000-0000FE140000}"/>
    <cellStyle name="Entrée 3 2 7 2 3 2" xfId="11884" xr:uid="{00000000-0005-0000-0000-0000FF140000}"/>
    <cellStyle name="Entrée 3 2 7 2 4" xfId="7578" xr:uid="{00000000-0005-0000-0000-000000150000}"/>
    <cellStyle name="Entrée 3 2 7 3" xfId="1688" xr:uid="{00000000-0005-0000-0000-000001150000}"/>
    <cellStyle name="Entrée 3 2 7 3 2" xfId="3902" xr:uid="{00000000-0005-0000-0000-000002150000}"/>
    <cellStyle name="Entrée 3 2 7 3 2 2" xfId="10141" xr:uid="{00000000-0005-0000-0000-000003150000}"/>
    <cellStyle name="Entrée 3 2 7 3 3" xfId="6031" xr:uid="{00000000-0005-0000-0000-000004150000}"/>
    <cellStyle name="Entrée 3 2 7 3 3 2" xfId="12258" xr:uid="{00000000-0005-0000-0000-000005150000}"/>
    <cellStyle name="Entrée 3 2 7 3 4" xfId="7952" xr:uid="{00000000-0005-0000-0000-000006150000}"/>
    <cellStyle name="Entrée 3 2 7 4" xfId="1968" xr:uid="{00000000-0005-0000-0000-000007150000}"/>
    <cellStyle name="Entrée 3 2 7 4 2" xfId="4180" xr:uid="{00000000-0005-0000-0000-000008150000}"/>
    <cellStyle name="Entrée 3 2 7 4 2 2" xfId="10419" xr:uid="{00000000-0005-0000-0000-000009150000}"/>
    <cellStyle name="Entrée 3 2 7 4 3" xfId="6309" xr:uid="{00000000-0005-0000-0000-00000A150000}"/>
    <cellStyle name="Entrée 3 2 7 4 3 2" xfId="12536" xr:uid="{00000000-0005-0000-0000-00000B150000}"/>
    <cellStyle name="Entrée 3 2 7 4 4" xfId="8230" xr:uid="{00000000-0005-0000-0000-00000C150000}"/>
    <cellStyle name="Entrée 3 2 7 5" xfId="2203" xr:uid="{00000000-0005-0000-0000-00000D150000}"/>
    <cellStyle name="Entrée 3 2 7 5 2" xfId="4413" xr:uid="{00000000-0005-0000-0000-00000E150000}"/>
    <cellStyle name="Entrée 3 2 7 5 2 2" xfId="10652" xr:uid="{00000000-0005-0000-0000-00000F150000}"/>
    <cellStyle name="Entrée 3 2 7 5 3" xfId="6542" xr:uid="{00000000-0005-0000-0000-000010150000}"/>
    <cellStyle name="Entrée 3 2 7 5 3 2" xfId="12769" xr:uid="{00000000-0005-0000-0000-000011150000}"/>
    <cellStyle name="Entrée 3 2 7 5 4" xfId="8463" xr:uid="{00000000-0005-0000-0000-000012150000}"/>
    <cellStyle name="Entrée 3 2 7 6" xfId="3268" xr:uid="{00000000-0005-0000-0000-000013150000}"/>
    <cellStyle name="Entrée 3 2 7 6 2" xfId="5412" xr:uid="{00000000-0005-0000-0000-000014150000}"/>
    <cellStyle name="Entrée 3 2 7 6 2 2" xfId="11642" xr:uid="{00000000-0005-0000-0000-000015150000}"/>
    <cellStyle name="Entrée 3 2 7 6 3" xfId="9525" xr:uid="{00000000-0005-0000-0000-000016150000}"/>
    <cellStyle name="Entrée 3 2 7 7" xfId="2923" xr:uid="{00000000-0005-0000-0000-000017150000}"/>
    <cellStyle name="Entrée 3 2 7 7 2" xfId="9180" xr:uid="{00000000-0005-0000-0000-000018150000}"/>
    <cellStyle name="Entrée 3 2 7 8" xfId="5082" xr:uid="{00000000-0005-0000-0000-000019150000}"/>
    <cellStyle name="Entrée 3 2 7 8 2" xfId="11321" xr:uid="{00000000-0005-0000-0000-00001A150000}"/>
    <cellStyle name="Entrée 3 2 7 9" xfId="7336" xr:uid="{00000000-0005-0000-0000-00001B150000}"/>
    <cellStyle name="Entrée 3 2 8" xfId="797" xr:uid="{00000000-0005-0000-0000-00001C150000}"/>
    <cellStyle name="Entrée 3 2 8 2" xfId="1246" xr:uid="{00000000-0005-0000-0000-00001D150000}"/>
    <cellStyle name="Entrée 3 2 8 2 2" xfId="3511" xr:uid="{00000000-0005-0000-0000-00001E150000}"/>
    <cellStyle name="Entrée 3 2 8 2 2 2" xfId="9768" xr:uid="{00000000-0005-0000-0000-00001F150000}"/>
    <cellStyle name="Entrée 3 2 8 2 3" xfId="5658" xr:uid="{00000000-0005-0000-0000-000020150000}"/>
    <cellStyle name="Entrée 3 2 8 2 3 2" xfId="11885" xr:uid="{00000000-0005-0000-0000-000021150000}"/>
    <cellStyle name="Entrée 3 2 8 2 4" xfId="7579" xr:uid="{00000000-0005-0000-0000-000022150000}"/>
    <cellStyle name="Entrée 3 2 8 3" xfId="1576" xr:uid="{00000000-0005-0000-0000-000023150000}"/>
    <cellStyle name="Entrée 3 2 8 3 2" xfId="3790" xr:uid="{00000000-0005-0000-0000-000024150000}"/>
    <cellStyle name="Entrée 3 2 8 3 2 2" xfId="10029" xr:uid="{00000000-0005-0000-0000-000025150000}"/>
    <cellStyle name="Entrée 3 2 8 3 3" xfId="5919" xr:uid="{00000000-0005-0000-0000-000026150000}"/>
    <cellStyle name="Entrée 3 2 8 3 3 2" xfId="12146" xr:uid="{00000000-0005-0000-0000-000027150000}"/>
    <cellStyle name="Entrée 3 2 8 3 4" xfId="7840" xr:uid="{00000000-0005-0000-0000-000028150000}"/>
    <cellStyle name="Entrée 3 2 8 4" xfId="1969" xr:uid="{00000000-0005-0000-0000-000029150000}"/>
    <cellStyle name="Entrée 3 2 8 4 2" xfId="4181" xr:uid="{00000000-0005-0000-0000-00002A150000}"/>
    <cellStyle name="Entrée 3 2 8 4 2 2" xfId="10420" xr:uid="{00000000-0005-0000-0000-00002B150000}"/>
    <cellStyle name="Entrée 3 2 8 4 3" xfId="6310" xr:uid="{00000000-0005-0000-0000-00002C150000}"/>
    <cellStyle name="Entrée 3 2 8 4 3 2" xfId="12537" xr:uid="{00000000-0005-0000-0000-00002D150000}"/>
    <cellStyle name="Entrée 3 2 8 4 4" xfId="8231" xr:uid="{00000000-0005-0000-0000-00002E150000}"/>
    <cellStyle name="Entrée 3 2 8 5" xfId="2301" xr:uid="{00000000-0005-0000-0000-00002F150000}"/>
    <cellStyle name="Entrée 3 2 8 5 2" xfId="4511" xr:uid="{00000000-0005-0000-0000-000030150000}"/>
    <cellStyle name="Entrée 3 2 8 5 2 2" xfId="10750" xr:uid="{00000000-0005-0000-0000-000031150000}"/>
    <cellStyle name="Entrée 3 2 8 5 3" xfId="6640" xr:uid="{00000000-0005-0000-0000-000032150000}"/>
    <cellStyle name="Entrée 3 2 8 5 3 2" xfId="12867" xr:uid="{00000000-0005-0000-0000-000033150000}"/>
    <cellStyle name="Entrée 3 2 8 5 4" xfId="8561" xr:uid="{00000000-0005-0000-0000-000034150000}"/>
    <cellStyle name="Entrée 3 2 8 6" xfId="3156" xr:uid="{00000000-0005-0000-0000-000035150000}"/>
    <cellStyle name="Entrée 3 2 8 6 2" xfId="5300" xr:uid="{00000000-0005-0000-0000-000036150000}"/>
    <cellStyle name="Entrée 3 2 8 6 2 2" xfId="11530" xr:uid="{00000000-0005-0000-0000-000037150000}"/>
    <cellStyle name="Entrée 3 2 8 6 3" xfId="9413" xr:uid="{00000000-0005-0000-0000-000038150000}"/>
    <cellStyle name="Entrée 3 2 8 7" xfId="2811" xr:uid="{00000000-0005-0000-0000-000039150000}"/>
    <cellStyle name="Entrée 3 2 8 7 2" xfId="9068" xr:uid="{00000000-0005-0000-0000-00003A150000}"/>
    <cellStyle name="Entrée 3 2 8 8" xfId="5083" xr:uid="{00000000-0005-0000-0000-00003B150000}"/>
    <cellStyle name="Entrée 3 2 8 8 2" xfId="11322" xr:uid="{00000000-0005-0000-0000-00003C150000}"/>
    <cellStyle name="Entrée 3 2 8 9" xfId="7224" xr:uid="{00000000-0005-0000-0000-00003D150000}"/>
    <cellStyle name="Entrée 3 2 9" xfId="1040" xr:uid="{00000000-0005-0000-0000-00003E150000}"/>
    <cellStyle name="Entrée 3 2 9 2" xfId="3373" xr:uid="{00000000-0005-0000-0000-00003F150000}"/>
    <cellStyle name="Entrée 3 2 9 2 2" xfId="9630" xr:uid="{00000000-0005-0000-0000-000040150000}"/>
    <cellStyle name="Entrée 3 2 9 3" xfId="5520" xr:uid="{00000000-0005-0000-0000-000041150000}"/>
    <cellStyle name="Entrée 3 2 9 3 2" xfId="11747" xr:uid="{00000000-0005-0000-0000-000042150000}"/>
    <cellStyle name="Entrée 3 2 9 4" xfId="7441" xr:uid="{00000000-0005-0000-0000-000043150000}"/>
    <cellStyle name="Entrée 3 20" xfId="2620" xr:uid="{00000000-0005-0000-0000-000044150000}"/>
    <cellStyle name="Entrée 3 20 2" xfId="4817" xr:uid="{00000000-0005-0000-0000-000045150000}"/>
    <cellStyle name="Entrée 3 20 2 2" xfId="11056" xr:uid="{00000000-0005-0000-0000-000046150000}"/>
    <cellStyle name="Entrée 3 20 3" xfId="6958" xr:uid="{00000000-0005-0000-0000-000047150000}"/>
    <cellStyle name="Entrée 3 20 3 2" xfId="13185" xr:uid="{00000000-0005-0000-0000-000048150000}"/>
    <cellStyle name="Entrée 3 20 4" xfId="8879" xr:uid="{00000000-0005-0000-0000-000049150000}"/>
    <cellStyle name="Entrée 3 21" xfId="2481" xr:uid="{00000000-0005-0000-0000-00004A150000}"/>
    <cellStyle name="Entrée 3 21 2" xfId="4690" xr:uid="{00000000-0005-0000-0000-00004B150000}"/>
    <cellStyle name="Entrée 3 21 2 2" xfId="10929" xr:uid="{00000000-0005-0000-0000-00004C150000}"/>
    <cellStyle name="Entrée 3 21 3" xfId="6819" xr:uid="{00000000-0005-0000-0000-00004D150000}"/>
    <cellStyle name="Entrée 3 21 3 2" xfId="13046" xr:uid="{00000000-0005-0000-0000-00004E150000}"/>
    <cellStyle name="Entrée 3 21 4" xfId="8740" xr:uid="{00000000-0005-0000-0000-00004F150000}"/>
    <cellStyle name="Entrée 3 22" xfId="2743" xr:uid="{00000000-0005-0000-0000-000050150000}"/>
    <cellStyle name="Entrée 3 22 2" xfId="7079" xr:uid="{00000000-0005-0000-0000-000051150000}"/>
    <cellStyle name="Entrée 3 22 2 2" xfId="13306" xr:uid="{00000000-0005-0000-0000-000052150000}"/>
    <cellStyle name="Entrée 3 22 3" xfId="9000" xr:uid="{00000000-0005-0000-0000-000053150000}"/>
    <cellStyle name="Entrée 3 23" xfId="4944" xr:uid="{00000000-0005-0000-0000-000054150000}"/>
    <cellStyle name="Entrée 3 23 2" xfId="11183" xr:uid="{00000000-0005-0000-0000-000055150000}"/>
    <cellStyle name="Entrée 3 24" xfId="7150" xr:uid="{00000000-0005-0000-0000-000056150000}"/>
    <cellStyle name="Entrée 3 3" xfId="899" xr:uid="{00000000-0005-0000-0000-000057150000}"/>
    <cellStyle name="Entrée 3 3 2" xfId="1247" xr:uid="{00000000-0005-0000-0000-000058150000}"/>
    <cellStyle name="Entrée 3 3 2 2" xfId="3512" xr:uid="{00000000-0005-0000-0000-000059150000}"/>
    <cellStyle name="Entrée 3 3 2 2 2" xfId="9769" xr:uid="{00000000-0005-0000-0000-00005A150000}"/>
    <cellStyle name="Entrée 3 3 2 3" xfId="5659" xr:uid="{00000000-0005-0000-0000-00005B150000}"/>
    <cellStyle name="Entrée 3 3 2 3 2" xfId="11886" xr:uid="{00000000-0005-0000-0000-00005C150000}"/>
    <cellStyle name="Entrée 3 3 2 4" xfId="7580" xr:uid="{00000000-0005-0000-0000-00005D150000}"/>
    <cellStyle name="Entrée 3 3 3" xfId="1678" xr:uid="{00000000-0005-0000-0000-00005E150000}"/>
    <cellStyle name="Entrée 3 3 3 2" xfId="3892" xr:uid="{00000000-0005-0000-0000-00005F150000}"/>
    <cellStyle name="Entrée 3 3 3 2 2" xfId="10131" xr:uid="{00000000-0005-0000-0000-000060150000}"/>
    <cellStyle name="Entrée 3 3 3 3" xfId="6021" xr:uid="{00000000-0005-0000-0000-000061150000}"/>
    <cellStyle name="Entrée 3 3 3 3 2" xfId="12248" xr:uid="{00000000-0005-0000-0000-000062150000}"/>
    <cellStyle name="Entrée 3 3 3 4" xfId="7942" xr:uid="{00000000-0005-0000-0000-000063150000}"/>
    <cellStyle name="Entrée 3 3 4" xfId="1970" xr:uid="{00000000-0005-0000-0000-000064150000}"/>
    <cellStyle name="Entrée 3 3 4 2" xfId="4182" xr:uid="{00000000-0005-0000-0000-000065150000}"/>
    <cellStyle name="Entrée 3 3 4 2 2" xfId="10421" xr:uid="{00000000-0005-0000-0000-000066150000}"/>
    <cellStyle name="Entrée 3 3 4 3" xfId="6311" xr:uid="{00000000-0005-0000-0000-000067150000}"/>
    <cellStyle name="Entrée 3 3 4 3 2" xfId="12538" xr:uid="{00000000-0005-0000-0000-000068150000}"/>
    <cellStyle name="Entrée 3 3 4 4" xfId="8232" xr:uid="{00000000-0005-0000-0000-000069150000}"/>
    <cellStyle name="Entrée 3 3 5" xfId="2213" xr:uid="{00000000-0005-0000-0000-00006A150000}"/>
    <cellStyle name="Entrée 3 3 5 2" xfId="4423" xr:uid="{00000000-0005-0000-0000-00006B150000}"/>
    <cellStyle name="Entrée 3 3 5 2 2" xfId="10662" xr:uid="{00000000-0005-0000-0000-00006C150000}"/>
    <cellStyle name="Entrée 3 3 5 3" xfId="6552" xr:uid="{00000000-0005-0000-0000-00006D150000}"/>
    <cellStyle name="Entrée 3 3 5 3 2" xfId="12779" xr:uid="{00000000-0005-0000-0000-00006E150000}"/>
    <cellStyle name="Entrée 3 3 5 4" xfId="8473" xr:uid="{00000000-0005-0000-0000-00006F150000}"/>
    <cellStyle name="Entrée 3 3 6" xfId="3258" xr:uid="{00000000-0005-0000-0000-000070150000}"/>
    <cellStyle name="Entrée 3 3 6 2" xfId="5402" xr:uid="{00000000-0005-0000-0000-000071150000}"/>
    <cellStyle name="Entrée 3 3 6 2 2" xfId="11632" xr:uid="{00000000-0005-0000-0000-000072150000}"/>
    <cellStyle name="Entrée 3 3 6 3" xfId="9515" xr:uid="{00000000-0005-0000-0000-000073150000}"/>
    <cellStyle name="Entrée 3 3 7" xfId="2913" xr:uid="{00000000-0005-0000-0000-000074150000}"/>
    <cellStyle name="Entrée 3 3 7 2" xfId="9170" xr:uid="{00000000-0005-0000-0000-000075150000}"/>
    <cellStyle name="Entrée 3 3 8" xfId="5084" xr:uid="{00000000-0005-0000-0000-000076150000}"/>
    <cellStyle name="Entrée 3 3 8 2" xfId="11323" xr:uid="{00000000-0005-0000-0000-000077150000}"/>
    <cellStyle name="Entrée 3 3 9" xfId="7326" xr:uid="{00000000-0005-0000-0000-000078150000}"/>
    <cellStyle name="Entrée 3 4" xfId="808" xr:uid="{00000000-0005-0000-0000-000079150000}"/>
    <cellStyle name="Entrée 3 4 2" xfId="1248" xr:uid="{00000000-0005-0000-0000-00007A150000}"/>
    <cellStyle name="Entrée 3 4 2 2" xfId="3513" xr:uid="{00000000-0005-0000-0000-00007B150000}"/>
    <cellStyle name="Entrée 3 4 2 2 2" xfId="9770" xr:uid="{00000000-0005-0000-0000-00007C150000}"/>
    <cellStyle name="Entrée 3 4 2 3" xfId="5660" xr:uid="{00000000-0005-0000-0000-00007D150000}"/>
    <cellStyle name="Entrée 3 4 2 3 2" xfId="11887" xr:uid="{00000000-0005-0000-0000-00007E150000}"/>
    <cellStyle name="Entrée 3 4 2 4" xfId="7581" xr:uid="{00000000-0005-0000-0000-00007F150000}"/>
    <cellStyle name="Entrée 3 4 3" xfId="1587" xr:uid="{00000000-0005-0000-0000-000080150000}"/>
    <cellStyle name="Entrée 3 4 3 2" xfId="3801" xr:uid="{00000000-0005-0000-0000-000081150000}"/>
    <cellStyle name="Entrée 3 4 3 2 2" xfId="10040" xr:uid="{00000000-0005-0000-0000-000082150000}"/>
    <cellStyle name="Entrée 3 4 3 3" xfId="5930" xr:uid="{00000000-0005-0000-0000-000083150000}"/>
    <cellStyle name="Entrée 3 4 3 3 2" xfId="12157" xr:uid="{00000000-0005-0000-0000-000084150000}"/>
    <cellStyle name="Entrée 3 4 3 4" xfId="7851" xr:uid="{00000000-0005-0000-0000-000085150000}"/>
    <cellStyle name="Entrée 3 4 4" xfId="1971" xr:uid="{00000000-0005-0000-0000-000086150000}"/>
    <cellStyle name="Entrée 3 4 4 2" xfId="4183" xr:uid="{00000000-0005-0000-0000-000087150000}"/>
    <cellStyle name="Entrée 3 4 4 2 2" xfId="10422" xr:uid="{00000000-0005-0000-0000-000088150000}"/>
    <cellStyle name="Entrée 3 4 4 3" xfId="6312" xr:uid="{00000000-0005-0000-0000-000089150000}"/>
    <cellStyle name="Entrée 3 4 4 3 2" xfId="12539" xr:uid="{00000000-0005-0000-0000-00008A150000}"/>
    <cellStyle name="Entrée 3 4 4 4" xfId="8233" xr:uid="{00000000-0005-0000-0000-00008B150000}"/>
    <cellStyle name="Entrée 3 4 5" xfId="2290" xr:uid="{00000000-0005-0000-0000-00008C150000}"/>
    <cellStyle name="Entrée 3 4 5 2" xfId="4500" xr:uid="{00000000-0005-0000-0000-00008D150000}"/>
    <cellStyle name="Entrée 3 4 5 2 2" xfId="10739" xr:uid="{00000000-0005-0000-0000-00008E150000}"/>
    <cellStyle name="Entrée 3 4 5 3" xfId="6629" xr:uid="{00000000-0005-0000-0000-00008F150000}"/>
    <cellStyle name="Entrée 3 4 5 3 2" xfId="12856" xr:uid="{00000000-0005-0000-0000-000090150000}"/>
    <cellStyle name="Entrée 3 4 5 4" xfId="8550" xr:uid="{00000000-0005-0000-0000-000091150000}"/>
    <cellStyle name="Entrée 3 4 6" xfId="3167" xr:uid="{00000000-0005-0000-0000-000092150000}"/>
    <cellStyle name="Entrée 3 4 6 2" xfId="5311" xr:uid="{00000000-0005-0000-0000-000093150000}"/>
    <cellStyle name="Entrée 3 4 6 2 2" xfId="11541" xr:uid="{00000000-0005-0000-0000-000094150000}"/>
    <cellStyle name="Entrée 3 4 6 3" xfId="9424" xr:uid="{00000000-0005-0000-0000-000095150000}"/>
    <cellStyle name="Entrée 3 4 7" xfId="2822" xr:uid="{00000000-0005-0000-0000-000096150000}"/>
    <cellStyle name="Entrée 3 4 7 2" xfId="9079" xr:uid="{00000000-0005-0000-0000-000097150000}"/>
    <cellStyle name="Entrée 3 4 8" xfId="5085" xr:uid="{00000000-0005-0000-0000-000098150000}"/>
    <cellStyle name="Entrée 3 4 8 2" xfId="11324" xr:uid="{00000000-0005-0000-0000-000099150000}"/>
    <cellStyle name="Entrée 3 4 9" xfId="7235" xr:uid="{00000000-0005-0000-0000-00009A150000}"/>
    <cellStyle name="Entrée 3 5" xfId="813" xr:uid="{00000000-0005-0000-0000-00009B150000}"/>
    <cellStyle name="Entrée 3 5 2" xfId="1249" xr:uid="{00000000-0005-0000-0000-00009C150000}"/>
    <cellStyle name="Entrée 3 5 2 2" xfId="3514" xr:uid="{00000000-0005-0000-0000-00009D150000}"/>
    <cellStyle name="Entrée 3 5 2 2 2" xfId="9771" xr:uid="{00000000-0005-0000-0000-00009E150000}"/>
    <cellStyle name="Entrée 3 5 2 3" xfId="5661" xr:uid="{00000000-0005-0000-0000-00009F150000}"/>
    <cellStyle name="Entrée 3 5 2 3 2" xfId="11888" xr:uid="{00000000-0005-0000-0000-0000A0150000}"/>
    <cellStyle name="Entrée 3 5 2 4" xfId="7582" xr:uid="{00000000-0005-0000-0000-0000A1150000}"/>
    <cellStyle name="Entrée 3 5 3" xfId="1592" xr:uid="{00000000-0005-0000-0000-0000A2150000}"/>
    <cellStyle name="Entrée 3 5 3 2" xfId="3806" xr:uid="{00000000-0005-0000-0000-0000A3150000}"/>
    <cellStyle name="Entrée 3 5 3 2 2" xfId="10045" xr:uid="{00000000-0005-0000-0000-0000A4150000}"/>
    <cellStyle name="Entrée 3 5 3 3" xfId="5935" xr:uid="{00000000-0005-0000-0000-0000A5150000}"/>
    <cellStyle name="Entrée 3 5 3 3 2" xfId="12162" xr:uid="{00000000-0005-0000-0000-0000A6150000}"/>
    <cellStyle name="Entrée 3 5 3 4" xfId="7856" xr:uid="{00000000-0005-0000-0000-0000A7150000}"/>
    <cellStyle name="Entrée 3 5 4" xfId="1972" xr:uid="{00000000-0005-0000-0000-0000A8150000}"/>
    <cellStyle name="Entrée 3 5 4 2" xfId="4184" xr:uid="{00000000-0005-0000-0000-0000A9150000}"/>
    <cellStyle name="Entrée 3 5 4 2 2" xfId="10423" xr:uid="{00000000-0005-0000-0000-0000AA150000}"/>
    <cellStyle name="Entrée 3 5 4 3" xfId="6313" xr:uid="{00000000-0005-0000-0000-0000AB150000}"/>
    <cellStyle name="Entrée 3 5 4 3 2" xfId="12540" xr:uid="{00000000-0005-0000-0000-0000AC150000}"/>
    <cellStyle name="Entrée 3 5 4 4" xfId="8234" xr:uid="{00000000-0005-0000-0000-0000AD150000}"/>
    <cellStyle name="Entrée 3 5 5" xfId="2286" xr:uid="{00000000-0005-0000-0000-0000AE150000}"/>
    <cellStyle name="Entrée 3 5 5 2" xfId="4496" xr:uid="{00000000-0005-0000-0000-0000AF150000}"/>
    <cellStyle name="Entrée 3 5 5 2 2" xfId="10735" xr:uid="{00000000-0005-0000-0000-0000B0150000}"/>
    <cellStyle name="Entrée 3 5 5 3" xfId="6625" xr:uid="{00000000-0005-0000-0000-0000B1150000}"/>
    <cellStyle name="Entrée 3 5 5 3 2" xfId="12852" xr:uid="{00000000-0005-0000-0000-0000B2150000}"/>
    <cellStyle name="Entrée 3 5 5 4" xfId="8546" xr:uid="{00000000-0005-0000-0000-0000B3150000}"/>
    <cellStyle name="Entrée 3 5 6" xfId="3172" xr:uid="{00000000-0005-0000-0000-0000B4150000}"/>
    <cellStyle name="Entrée 3 5 6 2" xfId="5316" xr:uid="{00000000-0005-0000-0000-0000B5150000}"/>
    <cellStyle name="Entrée 3 5 6 2 2" xfId="11546" xr:uid="{00000000-0005-0000-0000-0000B6150000}"/>
    <cellStyle name="Entrée 3 5 6 3" xfId="9429" xr:uid="{00000000-0005-0000-0000-0000B7150000}"/>
    <cellStyle name="Entrée 3 5 7" xfId="2827" xr:uid="{00000000-0005-0000-0000-0000B8150000}"/>
    <cellStyle name="Entrée 3 5 7 2" xfId="9084" xr:uid="{00000000-0005-0000-0000-0000B9150000}"/>
    <cellStyle name="Entrée 3 5 8" xfId="5086" xr:uid="{00000000-0005-0000-0000-0000BA150000}"/>
    <cellStyle name="Entrée 3 5 8 2" xfId="11325" xr:uid="{00000000-0005-0000-0000-0000BB150000}"/>
    <cellStyle name="Entrée 3 5 9" xfId="7240" xr:uid="{00000000-0005-0000-0000-0000BC150000}"/>
    <cellStyle name="Entrée 3 6" xfId="904" xr:uid="{00000000-0005-0000-0000-0000BD150000}"/>
    <cellStyle name="Entrée 3 6 2" xfId="1250" xr:uid="{00000000-0005-0000-0000-0000BE150000}"/>
    <cellStyle name="Entrée 3 6 2 2" xfId="3515" xr:uid="{00000000-0005-0000-0000-0000BF150000}"/>
    <cellStyle name="Entrée 3 6 2 2 2" xfId="9772" xr:uid="{00000000-0005-0000-0000-0000C0150000}"/>
    <cellStyle name="Entrée 3 6 2 3" xfId="5662" xr:uid="{00000000-0005-0000-0000-0000C1150000}"/>
    <cellStyle name="Entrée 3 6 2 3 2" xfId="11889" xr:uid="{00000000-0005-0000-0000-0000C2150000}"/>
    <cellStyle name="Entrée 3 6 2 4" xfId="7583" xr:uid="{00000000-0005-0000-0000-0000C3150000}"/>
    <cellStyle name="Entrée 3 6 3" xfId="1683" xr:uid="{00000000-0005-0000-0000-0000C4150000}"/>
    <cellStyle name="Entrée 3 6 3 2" xfId="3897" xr:uid="{00000000-0005-0000-0000-0000C5150000}"/>
    <cellStyle name="Entrée 3 6 3 2 2" xfId="10136" xr:uid="{00000000-0005-0000-0000-0000C6150000}"/>
    <cellStyle name="Entrée 3 6 3 3" xfId="6026" xr:uid="{00000000-0005-0000-0000-0000C7150000}"/>
    <cellStyle name="Entrée 3 6 3 3 2" xfId="12253" xr:uid="{00000000-0005-0000-0000-0000C8150000}"/>
    <cellStyle name="Entrée 3 6 3 4" xfId="7947" xr:uid="{00000000-0005-0000-0000-0000C9150000}"/>
    <cellStyle name="Entrée 3 6 4" xfId="1973" xr:uid="{00000000-0005-0000-0000-0000CA150000}"/>
    <cellStyle name="Entrée 3 6 4 2" xfId="4185" xr:uid="{00000000-0005-0000-0000-0000CB150000}"/>
    <cellStyle name="Entrée 3 6 4 2 2" xfId="10424" xr:uid="{00000000-0005-0000-0000-0000CC150000}"/>
    <cellStyle name="Entrée 3 6 4 3" xfId="6314" xr:uid="{00000000-0005-0000-0000-0000CD150000}"/>
    <cellStyle name="Entrée 3 6 4 3 2" xfId="12541" xr:uid="{00000000-0005-0000-0000-0000CE150000}"/>
    <cellStyle name="Entrée 3 6 4 4" xfId="8235" xr:uid="{00000000-0005-0000-0000-0000CF150000}"/>
    <cellStyle name="Entrée 3 6 5" xfId="2208" xr:uid="{00000000-0005-0000-0000-0000D0150000}"/>
    <cellStyle name="Entrée 3 6 5 2" xfId="4418" xr:uid="{00000000-0005-0000-0000-0000D1150000}"/>
    <cellStyle name="Entrée 3 6 5 2 2" xfId="10657" xr:uid="{00000000-0005-0000-0000-0000D2150000}"/>
    <cellStyle name="Entrée 3 6 5 3" xfId="6547" xr:uid="{00000000-0005-0000-0000-0000D3150000}"/>
    <cellStyle name="Entrée 3 6 5 3 2" xfId="12774" xr:uid="{00000000-0005-0000-0000-0000D4150000}"/>
    <cellStyle name="Entrée 3 6 5 4" xfId="8468" xr:uid="{00000000-0005-0000-0000-0000D5150000}"/>
    <cellStyle name="Entrée 3 6 6" xfId="3263" xr:uid="{00000000-0005-0000-0000-0000D6150000}"/>
    <cellStyle name="Entrée 3 6 6 2" xfId="5407" xr:uid="{00000000-0005-0000-0000-0000D7150000}"/>
    <cellStyle name="Entrée 3 6 6 2 2" xfId="11637" xr:uid="{00000000-0005-0000-0000-0000D8150000}"/>
    <cellStyle name="Entrée 3 6 6 3" xfId="9520" xr:uid="{00000000-0005-0000-0000-0000D9150000}"/>
    <cellStyle name="Entrée 3 6 7" xfId="2918" xr:uid="{00000000-0005-0000-0000-0000DA150000}"/>
    <cellStyle name="Entrée 3 6 7 2" xfId="9175" xr:uid="{00000000-0005-0000-0000-0000DB150000}"/>
    <cellStyle name="Entrée 3 6 8" xfId="5087" xr:uid="{00000000-0005-0000-0000-0000DC150000}"/>
    <cellStyle name="Entrée 3 6 8 2" xfId="11326" xr:uid="{00000000-0005-0000-0000-0000DD150000}"/>
    <cellStyle name="Entrée 3 6 9" xfId="7331" xr:uid="{00000000-0005-0000-0000-0000DE150000}"/>
    <cellStyle name="Entrée 3 7" xfId="803" xr:uid="{00000000-0005-0000-0000-0000DF150000}"/>
    <cellStyle name="Entrée 3 7 2" xfId="1251" xr:uid="{00000000-0005-0000-0000-0000E0150000}"/>
    <cellStyle name="Entrée 3 7 2 2" xfId="3516" xr:uid="{00000000-0005-0000-0000-0000E1150000}"/>
    <cellStyle name="Entrée 3 7 2 2 2" xfId="9773" xr:uid="{00000000-0005-0000-0000-0000E2150000}"/>
    <cellStyle name="Entrée 3 7 2 3" xfId="5663" xr:uid="{00000000-0005-0000-0000-0000E3150000}"/>
    <cellStyle name="Entrée 3 7 2 3 2" xfId="11890" xr:uid="{00000000-0005-0000-0000-0000E4150000}"/>
    <cellStyle name="Entrée 3 7 2 4" xfId="7584" xr:uid="{00000000-0005-0000-0000-0000E5150000}"/>
    <cellStyle name="Entrée 3 7 3" xfId="1582" xr:uid="{00000000-0005-0000-0000-0000E6150000}"/>
    <cellStyle name="Entrée 3 7 3 2" xfId="3796" xr:uid="{00000000-0005-0000-0000-0000E7150000}"/>
    <cellStyle name="Entrée 3 7 3 2 2" xfId="10035" xr:uid="{00000000-0005-0000-0000-0000E8150000}"/>
    <cellStyle name="Entrée 3 7 3 3" xfId="5925" xr:uid="{00000000-0005-0000-0000-0000E9150000}"/>
    <cellStyle name="Entrée 3 7 3 3 2" xfId="12152" xr:uid="{00000000-0005-0000-0000-0000EA150000}"/>
    <cellStyle name="Entrée 3 7 3 4" xfId="7846" xr:uid="{00000000-0005-0000-0000-0000EB150000}"/>
    <cellStyle name="Entrée 3 7 4" xfId="1974" xr:uid="{00000000-0005-0000-0000-0000EC150000}"/>
    <cellStyle name="Entrée 3 7 4 2" xfId="4186" xr:uid="{00000000-0005-0000-0000-0000ED150000}"/>
    <cellStyle name="Entrée 3 7 4 2 2" xfId="10425" xr:uid="{00000000-0005-0000-0000-0000EE150000}"/>
    <cellStyle name="Entrée 3 7 4 3" xfId="6315" xr:uid="{00000000-0005-0000-0000-0000EF150000}"/>
    <cellStyle name="Entrée 3 7 4 3 2" xfId="12542" xr:uid="{00000000-0005-0000-0000-0000F0150000}"/>
    <cellStyle name="Entrée 3 7 4 4" xfId="8236" xr:uid="{00000000-0005-0000-0000-0000F1150000}"/>
    <cellStyle name="Entrée 3 7 5" xfId="2295" xr:uid="{00000000-0005-0000-0000-0000F2150000}"/>
    <cellStyle name="Entrée 3 7 5 2" xfId="4505" xr:uid="{00000000-0005-0000-0000-0000F3150000}"/>
    <cellStyle name="Entrée 3 7 5 2 2" xfId="10744" xr:uid="{00000000-0005-0000-0000-0000F4150000}"/>
    <cellStyle name="Entrée 3 7 5 3" xfId="6634" xr:uid="{00000000-0005-0000-0000-0000F5150000}"/>
    <cellStyle name="Entrée 3 7 5 3 2" xfId="12861" xr:uid="{00000000-0005-0000-0000-0000F6150000}"/>
    <cellStyle name="Entrée 3 7 5 4" xfId="8555" xr:uid="{00000000-0005-0000-0000-0000F7150000}"/>
    <cellStyle name="Entrée 3 7 6" xfId="3162" xr:uid="{00000000-0005-0000-0000-0000F8150000}"/>
    <cellStyle name="Entrée 3 7 6 2" xfId="5306" xr:uid="{00000000-0005-0000-0000-0000F9150000}"/>
    <cellStyle name="Entrée 3 7 6 2 2" xfId="11536" xr:uid="{00000000-0005-0000-0000-0000FA150000}"/>
    <cellStyle name="Entrée 3 7 6 3" xfId="9419" xr:uid="{00000000-0005-0000-0000-0000FB150000}"/>
    <cellStyle name="Entrée 3 7 7" xfId="2817" xr:uid="{00000000-0005-0000-0000-0000FC150000}"/>
    <cellStyle name="Entrée 3 7 7 2" xfId="9074" xr:uid="{00000000-0005-0000-0000-0000FD150000}"/>
    <cellStyle name="Entrée 3 7 8" xfId="5088" xr:uid="{00000000-0005-0000-0000-0000FE150000}"/>
    <cellStyle name="Entrée 3 7 8 2" xfId="11327" xr:uid="{00000000-0005-0000-0000-0000FF150000}"/>
    <cellStyle name="Entrée 3 7 9" xfId="7230" xr:uid="{00000000-0005-0000-0000-000000160000}"/>
    <cellStyle name="Entrée 3 8" xfId="908" xr:uid="{00000000-0005-0000-0000-000001160000}"/>
    <cellStyle name="Entrée 3 8 2" xfId="1252" xr:uid="{00000000-0005-0000-0000-000002160000}"/>
    <cellStyle name="Entrée 3 8 2 2" xfId="3517" xr:uid="{00000000-0005-0000-0000-000003160000}"/>
    <cellStyle name="Entrée 3 8 2 2 2" xfId="9774" xr:uid="{00000000-0005-0000-0000-000004160000}"/>
    <cellStyle name="Entrée 3 8 2 3" xfId="5664" xr:uid="{00000000-0005-0000-0000-000005160000}"/>
    <cellStyle name="Entrée 3 8 2 3 2" xfId="11891" xr:uid="{00000000-0005-0000-0000-000006160000}"/>
    <cellStyle name="Entrée 3 8 2 4" xfId="7585" xr:uid="{00000000-0005-0000-0000-000007160000}"/>
    <cellStyle name="Entrée 3 8 3" xfId="1687" xr:uid="{00000000-0005-0000-0000-000008160000}"/>
    <cellStyle name="Entrée 3 8 3 2" xfId="3901" xr:uid="{00000000-0005-0000-0000-000009160000}"/>
    <cellStyle name="Entrée 3 8 3 2 2" xfId="10140" xr:uid="{00000000-0005-0000-0000-00000A160000}"/>
    <cellStyle name="Entrée 3 8 3 3" xfId="6030" xr:uid="{00000000-0005-0000-0000-00000B160000}"/>
    <cellStyle name="Entrée 3 8 3 3 2" xfId="12257" xr:uid="{00000000-0005-0000-0000-00000C160000}"/>
    <cellStyle name="Entrée 3 8 3 4" xfId="7951" xr:uid="{00000000-0005-0000-0000-00000D160000}"/>
    <cellStyle name="Entrée 3 8 4" xfId="1975" xr:uid="{00000000-0005-0000-0000-00000E160000}"/>
    <cellStyle name="Entrée 3 8 4 2" xfId="4187" xr:uid="{00000000-0005-0000-0000-00000F160000}"/>
    <cellStyle name="Entrée 3 8 4 2 2" xfId="10426" xr:uid="{00000000-0005-0000-0000-000010160000}"/>
    <cellStyle name="Entrée 3 8 4 3" xfId="6316" xr:uid="{00000000-0005-0000-0000-000011160000}"/>
    <cellStyle name="Entrée 3 8 4 3 2" xfId="12543" xr:uid="{00000000-0005-0000-0000-000012160000}"/>
    <cellStyle name="Entrée 3 8 4 4" xfId="8237" xr:uid="{00000000-0005-0000-0000-000013160000}"/>
    <cellStyle name="Entrée 3 8 5" xfId="2204" xr:uid="{00000000-0005-0000-0000-000014160000}"/>
    <cellStyle name="Entrée 3 8 5 2" xfId="4414" xr:uid="{00000000-0005-0000-0000-000015160000}"/>
    <cellStyle name="Entrée 3 8 5 2 2" xfId="10653" xr:uid="{00000000-0005-0000-0000-000016160000}"/>
    <cellStyle name="Entrée 3 8 5 3" xfId="6543" xr:uid="{00000000-0005-0000-0000-000017160000}"/>
    <cellStyle name="Entrée 3 8 5 3 2" xfId="12770" xr:uid="{00000000-0005-0000-0000-000018160000}"/>
    <cellStyle name="Entrée 3 8 5 4" xfId="8464" xr:uid="{00000000-0005-0000-0000-000019160000}"/>
    <cellStyle name="Entrée 3 8 6" xfId="3267" xr:uid="{00000000-0005-0000-0000-00001A160000}"/>
    <cellStyle name="Entrée 3 8 6 2" xfId="5411" xr:uid="{00000000-0005-0000-0000-00001B160000}"/>
    <cellStyle name="Entrée 3 8 6 2 2" xfId="11641" xr:uid="{00000000-0005-0000-0000-00001C160000}"/>
    <cellStyle name="Entrée 3 8 6 3" xfId="9524" xr:uid="{00000000-0005-0000-0000-00001D160000}"/>
    <cellStyle name="Entrée 3 8 7" xfId="2922" xr:uid="{00000000-0005-0000-0000-00001E160000}"/>
    <cellStyle name="Entrée 3 8 7 2" xfId="9179" xr:uid="{00000000-0005-0000-0000-00001F160000}"/>
    <cellStyle name="Entrée 3 8 8" xfId="5089" xr:uid="{00000000-0005-0000-0000-000020160000}"/>
    <cellStyle name="Entrée 3 8 8 2" xfId="11328" xr:uid="{00000000-0005-0000-0000-000021160000}"/>
    <cellStyle name="Entrée 3 8 9" xfId="7335" xr:uid="{00000000-0005-0000-0000-000022160000}"/>
    <cellStyle name="Entrée 3 9" xfId="798" xr:uid="{00000000-0005-0000-0000-000023160000}"/>
    <cellStyle name="Entrée 3 9 2" xfId="1253" xr:uid="{00000000-0005-0000-0000-000024160000}"/>
    <cellStyle name="Entrée 3 9 2 2" xfId="3518" xr:uid="{00000000-0005-0000-0000-000025160000}"/>
    <cellStyle name="Entrée 3 9 2 2 2" xfId="9775" xr:uid="{00000000-0005-0000-0000-000026160000}"/>
    <cellStyle name="Entrée 3 9 2 3" xfId="5665" xr:uid="{00000000-0005-0000-0000-000027160000}"/>
    <cellStyle name="Entrée 3 9 2 3 2" xfId="11892" xr:uid="{00000000-0005-0000-0000-000028160000}"/>
    <cellStyle name="Entrée 3 9 2 4" xfId="7586" xr:uid="{00000000-0005-0000-0000-000029160000}"/>
    <cellStyle name="Entrée 3 9 3" xfId="1577" xr:uid="{00000000-0005-0000-0000-00002A160000}"/>
    <cellStyle name="Entrée 3 9 3 2" xfId="3791" xr:uid="{00000000-0005-0000-0000-00002B160000}"/>
    <cellStyle name="Entrée 3 9 3 2 2" xfId="10030" xr:uid="{00000000-0005-0000-0000-00002C160000}"/>
    <cellStyle name="Entrée 3 9 3 3" xfId="5920" xr:uid="{00000000-0005-0000-0000-00002D160000}"/>
    <cellStyle name="Entrée 3 9 3 3 2" xfId="12147" xr:uid="{00000000-0005-0000-0000-00002E160000}"/>
    <cellStyle name="Entrée 3 9 3 4" xfId="7841" xr:uid="{00000000-0005-0000-0000-00002F160000}"/>
    <cellStyle name="Entrée 3 9 4" xfId="1976" xr:uid="{00000000-0005-0000-0000-000030160000}"/>
    <cellStyle name="Entrée 3 9 4 2" xfId="4188" xr:uid="{00000000-0005-0000-0000-000031160000}"/>
    <cellStyle name="Entrée 3 9 4 2 2" xfId="10427" xr:uid="{00000000-0005-0000-0000-000032160000}"/>
    <cellStyle name="Entrée 3 9 4 3" xfId="6317" xr:uid="{00000000-0005-0000-0000-000033160000}"/>
    <cellStyle name="Entrée 3 9 4 3 2" xfId="12544" xr:uid="{00000000-0005-0000-0000-000034160000}"/>
    <cellStyle name="Entrée 3 9 4 4" xfId="8238" xr:uid="{00000000-0005-0000-0000-000035160000}"/>
    <cellStyle name="Entrée 3 9 5" xfId="2300" xr:uid="{00000000-0005-0000-0000-000036160000}"/>
    <cellStyle name="Entrée 3 9 5 2" xfId="4510" xr:uid="{00000000-0005-0000-0000-000037160000}"/>
    <cellStyle name="Entrée 3 9 5 2 2" xfId="10749" xr:uid="{00000000-0005-0000-0000-000038160000}"/>
    <cellStyle name="Entrée 3 9 5 3" xfId="6639" xr:uid="{00000000-0005-0000-0000-000039160000}"/>
    <cellStyle name="Entrée 3 9 5 3 2" xfId="12866" xr:uid="{00000000-0005-0000-0000-00003A160000}"/>
    <cellStyle name="Entrée 3 9 5 4" xfId="8560" xr:uid="{00000000-0005-0000-0000-00003B160000}"/>
    <cellStyle name="Entrée 3 9 6" xfId="3157" xr:uid="{00000000-0005-0000-0000-00003C160000}"/>
    <cellStyle name="Entrée 3 9 6 2" xfId="5301" xr:uid="{00000000-0005-0000-0000-00003D160000}"/>
    <cellStyle name="Entrée 3 9 6 2 2" xfId="11531" xr:uid="{00000000-0005-0000-0000-00003E160000}"/>
    <cellStyle name="Entrée 3 9 6 3" xfId="9414" xr:uid="{00000000-0005-0000-0000-00003F160000}"/>
    <cellStyle name="Entrée 3 9 7" xfId="2812" xr:uid="{00000000-0005-0000-0000-000040160000}"/>
    <cellStyle name="Entrée 3 9 7 2" xfId="9069" xr:uid="{00000000-0005-0000-0000-000041160000}"/>
    <cellStyle name="Entrée 3 9 8" xfId="5090" xr:uid="{00000000-0005-0000-0000-000042160000}"/>
    <cellStyle name="Entrée 3 9 8 2" xfId="11329" xr:uid="{00000000-0005-0000-0000-000043160000}"/>
    <cellStyle name="Entrée 3 9 9" xfId="7225" xr:uid="{00000000-0005-0000-0000-000044160000}"/>
    <cellStyle name="Entrée 4" xfId="896" xr:uid="{00000000-0005-0000-0000-000045160000}"/>
    <cellStyle name="Entrée 4 2" xfId="1254" xr:uid="{00000000-0005-0000-0000-000046160000}"/>
    <cellStyle name="Entrée 4 2 2" xfId="3519" xr:uid="{00000000-0005-0000-0000-000047160000}"/>
    <cellStyle name="Entrée 4 2 2 2" xfId="9776" xr:uid="{00000000-0005-0000-0000-000048160000}"/>
    <cellStyle name="Entrée 4 2 3" xfId="5666" xr:uid="{00000000-0005-0000-0000-000049160000}"/>
    <cellStyle name="Entrée 4 2 3 2" xfId="11893" xr:uid="{00000000-0005-0000-0000-00004A160000}"/>
    <cellStyle name="Entrée 4 2 4" xfId="7587" xr:uid="{00000000-0005-0000-0000-00004B160000}"/>
    <cellStyle name="Entrée 4 3" xfId="1675" xr:uid="{00000000-0005-0000-0000-00004C160000}"/>
    <cellStyle name="Entrée 4 3 2" xfId="3889" xr:uid="{00000000-0005-0000-0000-00004D160000}"/>
    <cellStyle name="Entrée 4 3 2 2" xfId="10128" xr:uid="{00000000-0005-0000-0000-00004E160000}"/>
    <cellStyle name="Entrée 4 3 3" xfId="6018" xr:uid="{00000000-0005-0000-0000-00004F160000}"/>
    <cellStyle name="Entrée 4 3 3 2" xfId="12245" xr:uid="{00000000-0005-0000-0000-000050160000}"/>
    <cellStyle name="Entrée 4 3 4" xfId="7939" xr:uid="{00000000-0005-0000-0000-000051160000}"/>
    <cellStyle name="Entrée 4 4" xfId="1977" xr:uid="{00000000-0005-0000-0000-000052160000}"/>
    <cellStyle name="Entrée 4 4 2" xfId="4189" xr:uid="{00000000-0005-0000-0000-000053160000}"/>
    <cellStyle name="Entrée 4 4 2 2" xfId="10428" xr:uid="{00000000-0005-0000-0000-000054160000}"/>
    <cellStyle name="Entrée 4 4 3" xfId="6318" xr:uid="{00000000-0005-0000-0000-000055160000}"/>
    <cellStyle name="Entrée 4 4 3 2" xfId="12545" xr:uid="{00000000-0005-0000-0000-000056160000}"/>
    <cellStyle name="Entrée 4 4 4" xfId="8239" xr:uid="{00000000-0005-0000-0000-000057160000}"/>
    <cellStyle name="Entrée 4 5" xfId="2216" xr:uid="{00000000-0005-0000-0000-000058160000}"/>
    <cellStyle name="Entrée 4 5 2" xfId="4426" xr:uid="{00000000-0005-0000-0000-000059160000}"/>
    <cellStyle name="Entrée 4 5 2 2" xfId="10665" xr:uid="{00000000-0005-0000-0000-00005A160000}"/>
    <cellStyle name="Entrée 4 5 3" xfId="6555" xr:uid="{00000000-0005-0000-0000-00005B160000}"/>
    <cellStyle name="Entrée 4 5 3 2" xfId="12782" xr:uid="{00000000-0005-0000-0000-00005C160000}"/>
    <cellStyle name="Entrée 4 5 4" xfId="8476" xr:uid="{00000000-0005-0000-0000-00005D160000}"/>
    <cellStyle name="Entrée 4 6" xfId="3255" xr:uid="{00000000-0005-0000-0000-00005E160000}"/>
    <cellStyle name="Entrée 4 6 2" xfId="5399" xr:uid="{00000000-0005-0000-0000-00005F160000}"/>
    <cellStyle name="Entrée 4 6 2 2" xfId="11629" xr:uid="{00000000-0005-0000-0000-000060160000}"/>
    <cellStyle name="Entrée 4 6 3" xfId="9512" xr:uid="{00000000-0005-0000-0000-000061160000}"/>
    <cellStyle name="Entrée 4 7" xfId="2910" xr:uid="{00000000-0005-0000-0000-000062160000}"/>
    <cellStyle name="Entrée 4 7 2" xfId="9167" xr:uid="{00000000-0005-0000-0000-000063160000}"/>
    <cellStyle name="Entrée 4 8" xfId="5091" xr:uid="{00000000-0005-0000-0000-000064160000}"/>
    <cellStyle name="Entrée 4 8 2" xfId="11330" xr:uid="{00000000-0005-0000-0000-000065160000}"/>
    <cellStyle name="Entrée 4 9" xfId="7323" xr:uid="{00000000-0005-0000-0000-000066160000}"/>
    <cellStyle name="Entrée 5" xfId="811" xr:uid="{00000000-0005-0000-0000-000067160000}"/>
    <cellStyle name="Entrée 5 2" xfId="1255" xr:uid="{00000000-0005-0000-0000-000068160000}"/>
    <cellStyle name="Entrée 5 2 2" xfId="3520" xr:uid="{00000000-0005-0000-0000-000069160000}"/>
    <cellStyle name="Entrée 5 2 2 2" xfId="9777" xr:uid="{00000000-0005-0000-0000-00006A160000}"/>
    <cellStyle name="Entrée 5 2 3" xfId="5667" xr:uid="{00000000-0005-0000-0000-00006B160000}"/>
    <cellStyle name="Entrée 5 2 3 2" xfId="11894" xr:uid="{00000000-0005-0000-0000-00006C160000}"/>
    <cellStyle name="Entrée 5 2 4" xfId="7588" xr:uid="{00000000-0005-0000-0000-00006D160000}"/>
    <cellStyle name="Entrée 5 3" xfId="1590" xr:uid="{00000000-0005-0000-0000-00006E160000}"/>
    <cellStyle name="Entrée 5 3 2" xfId="3804" xr:uid="{00000000-0005-0000-0000-00006F160000}"/>
    <cellStyle name="Entrée 5 3 2 2" xfId="10043" xr:uid="{00000000-0005-0000-0000-000070160000}"/>
    <cellStyle name="Entrée 5 3 3" xfId="5933" xr:uid="{00000000-0005-0000-0000-000071160000}"/>
    <cellStyle name="Entrée 5 3 3 2" xfId="12160" xr:uid="{00000000-0005-0000-0000-000072160000}"/>
    <cellStyle name="Entrée 5 3 4" xfId="7854" xr:uid="{00000000-0005-0000-0000-000073160000}"/>
    <cellStyle name="Entrée 5 4" xfId="1978" xr:uid="{00000000-0005-0000-0000-000074160000}"/>
    <cellStyle name="Entrée 5 4 2" xfId="4190" xr:uid="{00000000-0005-0000-0000-000075160000}"/>
    <cellStyle name="Entrée 5 4 2 2" xfId="10429" xr:uid="{00000000-0005-0000-0000-000076160000}"/>
    <cellStyle name="Entrée 5 4 3" xfId="6319" xr:uid="{00000000-0005-0000-0000-000077160000}"/>
    <cellStyle name="Entrée 5 4 3 2" xfId="12546" xr:uid="{00000000-0005-0000-0000-000078160000}"/>
    <cellStyle name="Entrée 5 4 4" xfId="8240" xr:uid="{00000000-0005-0000-0000-000079160000}"/>
    <cellStyle name="Entrée 5 5" xfId="2287" xr:uid="{00000000-0005-0000-0000-00007A160000}"/>
    <cellStyle name="Entrée 5 5 2" xfId="4497" xr:uid="{00000000-0005-0000-0000-00007B160000}"/>
    <cellStyle name="Entrée 5 5 2 2" xfId="10736" xr:uid="{00000000-0005-0000-0000-00007C160000}"/>
    <cellStyle name="Entrée 5 5 3" xfId="6626" xr:uid="{00000000-0005-0000-0000-00007D160000}"/>
    <cellStyle name="Entrée 5 5 3 2" xfId="12853" xr:uid="{00000000-0005-0000-0000-00007E160000}"/>
    <cellStyle name="Entrée 5 5 4" xfId="8547" xr:uid="{00000000-0005-0000-0000-00007F160000}"/>
    <cellStyle name="Entrée 5 6" xfId="3170" xr:uid="{00000000-0005-0000-0000-000080160000}"/>
    <cellStyle name="Entrée 5 6 2" xfId="5314" xr:uid="{00000000-0005-0000-0000-000081160000}"/>
    <cellStyle name="Entrée 5 6 2 2" xfId="11544" xr:uid="{00000000-0005-0000-0000-000082160000}"/>
    <cellStyle name="Entrée 5 6 3" xfId="9427" xr:uid="{00000000-0005-0000-0000-000083160000}"/>
    <cellStyle name="Entrée 5 7" xfId="2825" xr:uid="{00000000-0005-0000-0000-000084160000}"/>
    <cellStyle name="Entrée 5 7 2" xfId="9082" xr:uid="{00000000-0005-0000-0000-000085160000}"/>
    <cellStyle name="Entrée 5 8" xfId="5092" xr:uid="{00000000-0005-0000-0000-000086160000}"/>
    <cellStyle name="Entrée 5 8 2" xfId="11331" xr:uid="{00000000-0005-0000-0000-000087160000}"/>
    <cellStyle name="Entrée 5 9" xfId="7238" xr:uid="{00000000-0005-0000-0000-000088160000}"/>
    <cellStyle name="Entrée 6" xfId="816" xr:uid="{00000000-0005-0000-0000-000089160000}"/>
    <cellStyle name="Entrée 6 2" xfId="1256" xr:uid="{00000000-0005-0000-0000-00008A160000}"/>
    <cellStyle name="Entrée 6 2 2" xfId="3521" xr:uid="{00000000-0005-0000-0000-00008B160000}"/>
    <cellStyle name="Entrée 6 2 2 2" xfId="9778" xr:uid="{00000000-0005-0000-0000-00008C160000}"/>
    <cellStyle name="Entrée 6 2 3" xfId="5668" xr:uid="{00000000-0005-0000-0000-00008D160000}"/>
    <cellStyle name="Entrée 6 2 3 2" xfId="11895" xr:uid="{00000000-0005-0000-0000-00008E160000}"/>
    <cellStyle name="Entrée 6 2 4" xfId="7589" xr:uid="{00000000-0005-0000-0000-00008F160000}"/>
    <cellStyle name="Entrée 6 3" xfId="1595" xr:uid="{00000000-0005-0000-0000-000090160000}"/>
    <cellStyle name="Entrée 6 3 2" xfId="3809" xr:uid="{00000000-0005-0000-0000-000091160000}"/>
    <cellStyle name="Entrée 6 3 2 2" xfId="10048" xr:uid="{00000000-0005-0000-0000-000092160000}"/>
    <cellStyle name="Entrée 6 3 3" xfId="5938" xr:uid="{00000000-0005-0000-0000-000093160000}"/>
    <cellStyle name="Entrée 6 3 3 2" xfId="12165" xr:uid="{00000000-0005-0000-0000-000094160000}"/>
    <cellStyle name="Entrée 6 3 4" xfId="7859" xr:uid="{00000000-0005-0000-0000-000095160000}"/>
    <cellStyle name="Entrée 6 4" xfId="1979" xr:uid="{00000000-0005-0000-0000-000096160000}"/>
    <cellStyle name="Entrée 6 4 2" xfId="4191" xr:uid="{00000000-0005-0000-0000-000097160000}"/>
    <cellStyle name="Entrée 6 4 2 2" xfId="10430" xr:uid="{00000000-0005-0000-0000-000098160000}"/>
    <cellStyle name="Entrée 6 4 3" xfId="6320" xr:uid="{00000000-0005-0000-0000-000099160000}"/>
    <cellStyle name="Entrée 6 4 3 2" xfId="12547" xr:uid="{00000000-0005-0000-0000-00009A160000}"/>
    <cellStyle name="Entrée 6 4 4" xfId="8241" xr:uid="{00000000-0005-0000-0000-00009B160000}"/>
    <cellStyle name="Entrée 6 5" xfId="2283" xr:uid="{00000000-0005-0000-0000-00009C160000}"/>
    <cellStyle name="Entrée 6 5 2" xfId="4493" xr:uid="{00000000-0005-0000-0000-00009D160000}"/>
    <cellStyle name="Entrée 6 5 2 2" xfId="10732" xr:uid="{00000000-0005-0000-0000-00009E160000}"/>
    <cellStyle name="Entrée 6 5 3" xfId="6622" xr:uid="{00000000-0005-0000-0000-00009F160000}"/>
    <cellStyle name="Entrée 6 5 3 2" xfId="12849" xr:uid="{00000000-0005-0000-0000-0000A0160000}"/>
    <cellStyle name="Entrée 6 5 4" xfId="8543" xr:uid="{00000000-0005-0000-0000-0000A1160000}"/>
    <cellStyle name="Entrée 6 6" xfId="3175" xr:uid="{00000000-0005-0000-0000-0000A2160000}"/>
    <cellStyle name="Entrée 6 6 2" xfId="5319" xr:uid="{00000000-0005-0000-0000-0000A3160000}"/>
    <cellStyle name="Entrée 6 6 2 2" xfId="11549" xr:uid="{00000000-0005-0000-0000-0000A4160000}"/>
    <cellStyle name="Entrée 6 6 3" xfId="9432" xr:uid="{00000000-0005-0000-0000-0000A5160000}"/>
    <cellStyle name="Entrée 6 7" xfId="2830" xr:uid="{00000000-0005-0000-0000-0000A6160000}"/>
    <cellStyle name="Entrée 6 7 2" xfId="9087" xr:uid="{00000000-0005-0000-0000-0000A7160000}"/>
    <cellStyle name="Entrée 6 8" xfId="5093" xr:uid="{00000000-0005-0000-0000-0000A8160000}"/>
    <cellStyle name="Entrée 6 8 2" xfId="11332" xr:uid="{00000000-0005-0000-0000-0000A9160000}"/>
    <cellStyle name="Entrée 6 9" xfId="7243" xr:uid="{00000000-0005-0000-0000-0000AA160000}"/>
    <cellStyle name="Entrée 7" xfId="901" xr:uid="{00000000-0005-0000-0000-0000AB160000}"/>
    <cellStyle name="Entrée 7 2" xfId="1257" xr:uid="{00000000-0005-0000-0000-0000AC160000}"/>
    <cellStyle name="Entrée 7 2 2" xfId="3522" xr:uid="{00000000-0005-0000-0000-0000AD160000}"/>
    <cellStyle name="Entrée 7 2 2 2" xfId="9779" xr:uid="{00000000-0005-0000-0000-0000AE160000}"/>
    <cellStyle name="Entrée 7 2 3" xfId="5669" xr:uid="{00000000-0005-0000-0000-0000AF160000}"/>
    <cellStyle name="Entrée 7 2 3 2" xfId="11896" xr:uid="{00000000-0005-0000-0000-0000B0160000}"/>
    <cellStyle name="Entrée 7 2 4" xfId="7590" xr:uid="{00000000-0005-0000-0000-0000B1160000}"/>
    <cellStyle name="Entrée 7 3" xfId="1680" xr:uid="{00000000-0005-0000-0000-0000B2160000}"/>
    <cellStyle name="Entrée 7 3 2" xfId="3894" xr:uid="{00000000-0005-0000-0000-0000B3160000}"/>
    <cellStyle name="Entrée 7 3 2 2" xfId="10133" xr:uid="{00000000-0005-0000-0000-0000B4160000}"/>
    <cellStyle name="Entrée 7 3 3" xfId="6023" xr:uid="{00000000-0005-0000-0000-0000B5160000}"/>
    <cellStyle name="Entrée 7 3 3 2" xfId="12250" xr:uid="{00000000-0005-0000-0000-0000B6160000}"/>
    <cellStyle name="Entrée 7 3 4" xfId="7944" xr:uid="{00000000-0005-0000-0000-0000B7160000}"/>
    <cellStyle name="Entrée 7 4" xfId="1980" xr:uid="{00000000-0005-0000-0000-0000B8160000}"/>
    <cellStyle name="Entrée 7 4 2" xfId="4192" xr:uid="{00000000-0005-0000-0000-0000B9160000}"/>
    <cellStyle name="Entrée 7 4 2 2" xfId="10431" xr:uid="{00000000-0005-0000-0000-0000BA160000}"/>
    <cellStyle name="Entrée 7 4 3" xfId="6321" xr:uid="{00000000-0005-0000-0000-0000BB160000}"/>
    <cellStyle name="Entrée 7 4 3 2" xfId="12548" xr:uid="{00000000-0005-0000-0000-0000BC160000}"/>
    <cellStyle name="Entrée 7 4 4" xfId="8242" xr:uid="{00000000-0005-0000-0000-0000BD160000}"/>
    <cellStyle name="Entrée 7 5" xfId="2211" xr:uid="{00000000-0005-0000-0000-0000BE160000}"/>
    <cellStyle name="Entrée 7 5 2" xfId="4421" xr:uid="{00000000-0005-0000-0000-0000BF160000}"/>
    <cellStyle name="Entrée 7 5 2 2" xfId="10660" xr:uid="{00000000-0005-0000-0000-0000C0160000}"/>
    <cellStyle name="Entrée 7 5 3" xfId="6550" xr:uid="{00000000-0005-0000-0000-0000C1160000}"/>
    <cellStyle name="Entrée 7 5 3 2" xfId="12777" xr:uid="{00000000-0005-0000-0000-0000C2160000}"/>
    <cellStyle name="Entrée 7 5 4" xfId="8471" xr:uid="{00000000-0005-0000-0000-0000C3160000}"/>
    <cellStyle name="Entrée 7 6" xfId="3260" xr:uid="{00000000-0005-0000-0000-0000C4160000}"/>
    <cellStyle name="Entrée 7 6 2" xfId="5404" xr:uid="{00000000-0005-0000-0000-0000C5160000}"/>
    <cellStyle name="Entrée 7 6 2 2" xfId="11634" xr:uid="{00000000-0005-0000-0000-0000C6160000}"/>
    <cellStyle name="Entrée 7 6 3" xfId="9517" xr:uid="{00000000-0005-0000-0000-0000C7160000}"/>
    <cellStyle name="Entrée 7 7" xfId="2915" xr:uid="{00000000-0005-0000-0000-0000C8160000}"/>
    <cellStyle name="Entrée 7 7 2" xfId="9172" xr:uid="{00000000-0005-0000-0000-0000C9160000}"/>
    <cellStyle name="Entrée 7 8" xfId="5094" xr:uid="{00000000-0005-0000-0000-0000CA160000}"/>
    <cellStyle name="Entrée 7 8 2" xfId="11333" xr:uid="{00000000-0005-0000-0000-0000CB160000}"/>
    <cellStyle name="Entrée 7 9" xfId="7328" xr:uid="{00000000-0005-0000-0000-0000CC160000}"/>
    <cellStyle name="Entrée 8" xfId="806" xr:uid="{00000000-0005-0000-0000-0000CD160000}"/>
    <cellStyle name="Entrée 8 2" xfId="1258" xr:uid="{00000000-0005-0000-0000-0000CE160000}"/>
    <cellStyle name="Entrée 8 2 2" xfId="3523" xr:uid="{00000000-0005-0000-0000-0000CF160000}"/>
    <cellStyle name="Entrée 8 2 2 2" xfId="9780" xr:uid="{00000000-0005-0000-0000-0000D0160000}"/>
    <cellStyle name="Entrée 8 2 3" xfId="5670" xr:uid="{00000000-0005-0000-0000-0000D1160000}"/>
    <cellStyle name="Entrée 8 2 3 2" xfId="11897" xr:uid="{00000000-0005-0000-0000-0000D2160000}"/>
    <cellStyle name="Entrée 8 2 4" xfId="7591" xr:uid="{00000000-0005-0000-0000-0000D3160000}"/>
    <cellStyle name="Entrée 8 3" xfId="1585" xr:uid="{00000000-0005-0000-0000-0000D4160000}"/>
    <cellStyle name="Entrée 8 3 2" xfId="3799" xr:uid="{00000000-0005-0000-0000-0000D5160000}"/>
    <cellStyle name="Entrée 8 3 2 2" xfId="10038" xr:uid="{00000000-0005-0000-0000-0000D6160000}"/>
    <cellStyle name="Entrée 8 3 3" xfId="5928" xr:uid="{00000000-0005-0000-0000-0000D7160000}"/>
    <cellStyle name="Entrée 8 3 3 2" xfId="12155" xr:uid="{00000000-0005-0000-0000-0000D8160000}"/>
    <cellStyle name="Entrée 8 3 4" xfId="7849" xr:uid="{00000000-0005-0000-0000-0000D9160000}"/>
    <cellStyle name="Entrée 8 4" xfId="1981" xr:uid="{00000000-0005-0000-0000-0000DA160000}"/>
    <cellStyle name="Entrée 8 4 2" xfId="4193" xr:uid="{00000000-0005-0000-0000-0000DB160000}"/>
    <cellStyle name="Entrée 8 4 2 2" xfId="10432" xr:uid="{00000000-0005-0000-0000-0000DC160000}"/>
    <cellStyle name="Entrée 8 4 3" xfId="6322" xr:uid="{00000000-0005-0000-0000-0000DD160000}"/>
    <cellStyle name="Entrée 8 4 3 2" xfId="12549" xr:uid="{00000000-0005-0000-0000-0000DE160000}"/>
    <cellStyle name="Entrée 8 4 4" xfId="8243" xr:uid="{00000000-0005-0000-0000-0000DF160000}"/>
    <cellStyle name="Entrée 8 5" xfId="2292" xr:uid="{00000000-0005-0000-0000-0000E0160000}"/>
    <cellStyle name="Entrée 8 5 2" xfId="4502" xr:uid="{00000000-0005-0000-0000-0000E1160000}"/>
    <cellStyle name="Entrée 8 5 2 2" xfId="10741" xr:uid="{00000000-0005-0000-0000-0000E2160000}"/>
    <cellStyle name="Entrée 8 5 3" xfId="6631" xr:uid="{00000000-0005-0000-0000-0000E3160000}"/>
    <cellStyle name="Entrée 8 5 3 2" xfId="12858" xr:uid="{00000000-0005-0000-0000-0000E4160000}"/>
    <cellStyle name="Entrée 8 5 4" xfId="8552" xr:uid="{00000000-0005-0000-0000-0000E5160000}"/>
    <cellStyle name="Entrée 8 6" xfId="3165" xr:uid="{00000000-0005-0000-0000-0000E6160000}"/>
    <cellStyle name="Entrée 8 6 2" xfId="5309" xr:uid="{00000000-0005-0000-0000-0000E7160000}"/>
    <cellStyle name="Entrée 8 6 2 2" xfId="11539" xr:uid="{00000000-0005-0000-0000-0000E8160000}"/>
    <cellStyle name="Entrée 8 6 3" xfId="9422" xr:uid="{00000000-0005-0000-0000-0000E9160000}"/>
    <cellStyle name="Entrée 8 7" xfId="2820" xr:uid="{00000000-0005-0000-0000-0000EA160000}"/>
    <cellStyle name="Entrée 8 7 2" xfId="9077" xr:uid="{00000000-0005-0000-0000-0000EB160000}"/>
    <cellStyle name="Entrée 8 8" xfId="5095" xr:uid="{00000000-0005-0000-0000-0000EC160000}"/>
    <cellStyle name="Entrée 8 8 2" xfId="11334" xr:uid="{00000000-0005-0000-0000-0000ED160000}"/>
    <cellStyle name="Entrée 8 9" xfId="7233" xr:uid="{00000000-0005-0000-0000-0000EE160000}"/>
    <cellStyle name="Entrée 9" xfId="906" xr:uid="{00000000-0005-0000-0000-0000EF160000}"/>
    <cellStyle name="Entrée 9 2" xfId="1259" xr:uid="{00000000-0005-0000-0000-0000F0160000}"/>
    <cellStyle name="Entrée 9 2 2" xfId="3524" xr:uid="{00000000-0005-0000-0000-0000F1160000}"/>
    <cellStyle name="Entrée 9 2 2 2" xfId="9781" xr:uid="{00000000-0005-0000-0000-0000F2160000}"/>
    <cellStyle name="Entrée 9 2 3" xfId="5671" xr:uid="{00000000-0005-0000-0000-0000F3160000}"/>
    <cellStyle name="Entrée 9 2 3 2" xfId="11898" xr:uid="{00000000-0005-0000-0000-0000F4160000}"/>
    <cellStyle name="Entrée 9 2 4" xfId="7592" xr:uid="{00000000-0005-0000-0000-0000F5160000}"/>
    <cellStyle name="Entrée 9 3" xfId="1685" xr:uid="{00000000-0005-0000-0000-0000F6160000}"/>
    <cellStyle name="Entrée 9 3 2" xfId="3899" xr:uid="{00000000-0005-0000-0000-0000F7160000}"/>
    <cellStyle name="Entrée 9 3 2 2" xfId="10138" xr:uid="{00000000-0005-0000-0000-0000F8160000}"/>
    <cellStyle name="Entrée 9 3 3" xfId="6028" xr:uid="{00000000-0005-0000-0000-0000F9160000}"/>
    <cellStyle name="Entrée 9 3 3 2" xfId="12255" xr:uid="{00000000-0005-0000-0000-0000FA160000}"/>
    <cellStyle name="Entrée 9 3 4" xfId="7949" xr:uid="{00000000-0005-0000-0000-0000FB160000}"/>
    <cellStyle name="Entrée 9 4" xfId="1982" xr:uid="{00000000-0005-0000-0000-0000FC160000}"/>
    <cellStyle name="Entrée 9 4 2" xfId="4194" xr:uid="{00000000-0005-0000-0000-0000FD160000}"/>
    <cellStyle name="Entrée 9 4 2 2" xfId="10433" xr:uid="{00000000-0005-0000-0000-0000FE160000}"/>
    <cellStyle name="Entrée 9 4 3" xfId="6323" xr:uid="{00000000-0005-0000-0000-0000FF160000}"/>
    <cellStyle name="Entrée 9 4 3 2" xfId="12550" xr:uid="{00000000-0005-0000-0000-000000170000}"/>
    <cellStyle name="Entrée 9 4 4" xfId="8244" xr:uid="{00000000-0005-0000-0000-000001170000}"/>
    <cellStyle name="Entrée 9 5" xfId="2206" xr:uid="{00000000-0005-0000-0000-000002170000}"/>
    <cellStyle name="Entrée 9 5 2" xfId="4416" xr:uid="{00000000-0005-0000-0000-000003170000}"/>
    <cellStyle name="Entrée 9 5 2 2" xfId="10655" xr:uid="{00000000-0005-0000-0000-000004170000}"/>
    <cellStyle name="Entrée 9 5 3" xfId="6545" xr:uid="{00000000-0005-0000-0000-000005170000}"/>
    <cellStyle name="Entrée 9 5 3 2" xfId="12772" xr:uid="{00000000-0005-0000-0000-000006170000}"/>
    <cellStyle name="Entrée 9 5 4" xfId="8466" xr:uid="{00000000-0005-0000-0000-000007170000}"/>
    <cellStyle name="Entrée 9 6" xfId="3265" xr:uid="{00000000-0005-0000-0000-000008170000}"/>
    <cellStyle name="Entrée 9 6 2" xfId="5409" xr:uid="{00000000-0005-0000-0000-000009170000}"/>
    <cellStyle name="Entrée 9 6 2 2" xfId="11639" xr:uid="{00000000-0005-0000-0000-00000A170000}"/>
    <cellStyle name="Entrée 9 6 3" xfId="9522" xr:uid="{00000000-0005-0000-0000-00000B170000}"/>
    <cellStyle name="Entrée 9 7" xfId="2920" xr:uid="{00000000-0005-0000-0000-00000C170000}"/>
    <cellStyle name="Entrée 9 7 2" xfId="9177" xr:uid="{00000000-0005-0000-0000-00000D170000}"/>
    <cellStyle name="Entrée 9 8" xfId="5096" xr:uid="{00000000-0005-0000-0000-00000E170000}"/>
    <cellStyle name="Entrée 9 8 2" xfId="11335" xr:uid="{00000000-0005-0000-0000-00000F170000}"/>
    <cellStyle name="Entrée 9 9" xfId="7333" xr:uid="{00000000-0005-0000-0000-000010170000}"/>
    <cellStyle name="Excel Built-in Normal" xfId="1041" xr:uid="{00000000-0005-0000-0000-000011170000}"/>
    <cellStyle name="Excel Built-in Normal 1" xfId="1042" xr:uid="{00000000-0005-0000-0000-000012170000}"/>
    <cellStyle name="Excel Built-in Normal 2" xfId="1043" xr:uid="{00000000-0005-0000-0000-000013170000}"/>
    <cellStyle name="Excel Built-in Normal 3" xfId="1044" xr:uid="{00000000-0005-0000-0000-000014170000}"/>
    <cellStyle name="Excel Built-in Normal 4" xfId="1045" xr:uid="{00000000-0005-0000-0000-000015170000}"/>
    <cellStyle name="Excel Built-in Normal 5" xfId="1046" xr:uid="{00000000-0005-0000-0000-000016170000}"/>
    <cellStyle name="Excel Built-in Normal 6" xfId="1047" xr:uid="{00000000-0005-0000-0000-000017170000}"/>
    <cellStyle name="Excel_BuiltIn_Currency 1" xfId="461" xr:uid="{00000000-0005-0000-0000-000018170000}"/>
    <cellStyle name="Explanatory Text 2" xfId="462" xr:uid="{00000000-0005-0000-0000-000019170000}"/>
    <cellStyle name="Explanatory Text 3" xfId="463" xr:uid="{00000000-0005-0000-0000-00001A170000}"/>
    <cellStyle name="Explanatory Text 4" xfId="1260" xr:uid="{00000000-0005-0000-0000-00001B170000}"/>
    <cellStyle name="Explanatory Text 5" xfId="7132" xr:uid="{00000000-0005-0000-0000-00001C170000}"/>
    <cellStyle name="Good 2" xfId="464" xr:uid="{00000000-0005-0000-0000-00001D170000}"/>
    <cellStyle name="Good 3" xfId="465" xr:uid="{00000000-0005-0000-0000-00001E170000}"/>
    <cellStyle name="Good 4" xfId="1261" xr:uid="{00000000-0005-0000-0000-00001F170000}"/>
    <cellStyle name="Good 5" xfId="7134" xr:uid="{00000000-0005-0000-0000-000020170000}"/>
    <cellStyle name="Heading 1 2" xfId="466" xr:uid="{00000000-0005-0000-0000-000021170000}"/>
    <cellStyle name="Heading 1 3" xfId="467" xr:uid="{00000000-0005-0000-0000-000022170000}"/>
    <cellStyle name="Heading 1 4" xfId="1262" xr:uid="{00000000-0005-0000-0000-000023170000}"/>
    <cellStyle name="Heading 1 5" xfId="7126" xr:uid="{00000000-0005-0000-0000-000024170000}"/>
    <cellStyle name="Heading 2 2" xfId="468" xr:uid="{00000000-0005-0000-0000-000025170000}"/>
    <cellStyle name="Heading 2 3" xfId="469" xr:uid="{00000000-0005-0000-0000-000026170000}"/>
    <cellStyle name="Heading 2 4" xfId="1263" xr:uid="{00000000-0005-0000-0000-000027170000}"/>
    <cellStyle name="Heading 2 5" xfId="7127" xr:uid="{00000000-0005-0000-0000-000028170000}"/>
    <cellStyle name="Heading 3 2" xfId="470" xr:uid="{00000000-0005-0000-0000-000029170000}"/>
    <cellStyle name="Heading 3 3" xfId="471" xr:uid="{00000000-0005-0000-0000-00002A170000}"/>
    <cellStyle name="Heading 3 4" xfId="1264" xr:uid="{00000000-0005-0000-0000-00002B170000}"/>
    <cellStyle name="Heading 3 5" xfId="7128" xr:uid="{00000000-0005-0000-0000-00002C170000}"/>
    <cellStyle name="Heading 4 2" xfId="472" xr:uid="{00000000-0005-0000-0000-00002D170000}"/>
    <cellStyle name="Heading 4 3" xfId="473" xr:uid="{00000000-0005-0000-0000-00002E170000}"/>
    <cellStyle name="Heading 4 4" xfId="1265" xr:uid="{00000000-0005-0000-0000-00002F170000}"/>
    <cellStyle name="Heading 4 5" xfId="7129" xr:uid="{00000000-0005-0000-0000-000030170000}"/>
    <cellStyle name="Hyperlink 10" xfId="474" xr:uid="{00000000-0005-0000-0000-000031170000}"/>
    <cellStyle name="Hyperlink 10 2" xfId="475" xr:uid="{00000000-0005-0000-0000-000032170000}"/>
    <cellStyle name="Hyperlink 11" xfId="476" xr:uid="{00000000-0005-0000-0000-000033170000}"/>
    <cellStyle name="Hyperlink 11 2" xfId="477" xr:uid="{00000000-0005-0000-0000-000034170000}"/>
    <cellStyle name="Hyperlink 12" xfId="478" xr:uid="{00000000-0005-0000-0000-000035170000}"/>
    <cellStyle name="Hyperlink 12 2" xfId="479" xr:uid="{00000000-0005-0000-0000-000036170000}"/>
    <cellStyle name="Hyperlink 13" xfId="480" xr:uid="{00000000-0005-0000-0000-000037170000}"/>
    <cellStyle name="Hyperlink 13 2" xfId="481" xr:uid="{00000000-0005-0000-0000-000038170000}"/>
    <cellStyle name="Hyperlink 14" xfId="482" xr:uid="{00000000-0005-0000-0000-000039170000}"/>
    <cellStyle name="Hyperlink 14 2" xfId="483" xr:uid="{00000000-0005-0000-0000-00003A170000}"/>
    <cellStyle name="Hyperlink 15" xfId="484" xr:uid="{00000000-0005-0000-0000-00003B170000}"/>
    <cellStyle name="Hyperlink 15 2" xfId="485" xr:uid="{00000000-0005-0000-0000-00003C170000}"/>
    <cellStyle name="Hyperlink 16" xfId="486" xr:uid="{00000000-0005-0000-0000-00003D170000}"/>
    <cellStyle name="Hyperlink 16 2" xfId="487" xr:uid="{00000000-0005-0000-0000-00003E170000}"/>
    <cellStyle name="Hyperlink 17" xfId="488" xr:uid="{00000000-0005-0000-0000-00003F170000}"/>
    <cellStyle name="Hyperlink 17 2" xfId="489" xr:uid="{00000000-0005-0000-0000-000040170000}"/>
    <cellStyle name="Hyperlink 18" xfId="490" xr:uid="{00000000-0005-0000-0000-000041170000}"/>
    <cellStyle name="Hyperlink 18 2" xfId="491" xr:uid="{00000000-0005-0000-0000-000042170000}"/>
    <cellStyle name="Hyperlink 19" xfId="492" xr:uid="{00000000-0005-0000-0000-000043170000}"/>
    <cellStyle name="Hyperlink 19 2" xfId="493" xr:uid="{00000000-0005-0000-0000-000044170000}"/>
    <cellStyle name="Hyperlink 2" xfId="494" xr:uid="{00000000-0005-0000-0000-000045170000}"/>
    <cellStyle name="Hyperlink 2 2" xfId="495" xr:uid="{00000000-0005-0000-0000-000046170000}"/>
    <cellStyle name="Hyperlink 2 3" xfId="690" xr:uid="{00000000-0005-0000-0000-000047170000}"/>
    <cellStyle name="Hyperlink 2 3 2" xfId="1440" xr:uid="{00000000-0005-0000-0000-000048170000}"/>
    <cellStyle name="Hyperlink 2 4" xfId="7152" xr:uid="{00000000-0005-0000-0000-000049170000}"/>
    <cellStyle name="Hyperlink 20" xfId="496" xr:uid="{00000000-0005-0000-0000-00004A170000}"/>
    <cellStyle name="Hyperlink 20 2" xfId="497" xr:uid="{00000000-0005-0000-0000-00004B170000}"/>
    <cellStyle name="Hyperlink 21" xfId="498" xr:uid="{00000000-0005-0000-0000-00004C170000}"/>
    <cellStyle name="Hyperlink 21 2" xfId="499" xr:uid="{00000000-0005-0000-0000-00004D170000}"/>
    <cellStyle name="Hyperlink 22" xfId="500" xr:uid="{00000000-0005-0000-0000-00004E170000}"/>
    <cellStyle name="Hyperlink 22 2" xfId="501" xr:uid="{00000000-0005-0000-0000-00004F170000}"/>
    <cellStyle name="Hyperlink 23" xfId="502" xr:uid="{00000000-0005-0000-0000-000050170000}"/>
    <cellStyle name="Hyperlink 23 2" xfId="503" xr:uid="{00000000-0005-0000-0000-000051170000}"/>
    <cellStyle name="Hyperlink 24" xfId="504" xr:uid="{00000000-0005-0000-0000-000052170000}"/>
    <cellStyle name="Hyperlink 24 2" xfId="505" xr:uid="{00000000-0005-0000-0000-000053170000}"/>
    <cellStyle name="Hyperlink 25" xfId="506" xr:uid="{00000000-0005-0000-0000-000054170000}"/>
    <cellStyle name="Hyperlink 25 2" xfId="507" xr:uid="{00000000-0005-0000-0000-000055170000}"/>
    <cellStyle name="Hyperlink 26" xfId="508" xr:uid="{00000000-0005-0000-0000-000056170000}"/>
    <cellStyle name="Hyperlink 27" xfId="509" xr:uid="{00000000-0005-0000-0000-000057170000}"/>
    <cellStyle name="Hyperlink 28" xfId="510" xr:uid="{00000000-0005-0000-0000-000058170000}"/>
    <cellStyle name="Hyperlink 29" xfId="511" xr:uid="{00000000-0005-0000-0000-000059170000}"/>
    <cellStyle name="Hyperlink 3" xfId="512" xr:uid="{00000000-0005-0000-0000-00005A170000}"/>
    <cellStyle name="Hyperlink 3 2" xfId="513" xr:uid="{00000000-0005-0000-0000-00005B170000}"/>
    <cellStyle name="Hyperlink 30" xfId="514" xr:uid="{00000000-0005-0000-0000-00005C170000}"/>
    <cellStyle name="Hyperlink 31" xfId="515" xr:uid="{00000000-0005-0000-0000-00005D170000}"/>
    <cellStyle name="Hyperlink 32" xfId="516" xr:uid="{00000000-0005-0000-0000-00005E170000}"/>
    <cellStyle name="Hyperlink 33" xfId="517" xr:uid="{00000000-0005-0000-0000-00005F170000}"/>
    <cellStyle name="Hyperlink 34" xfId="518" xr:uid="{00000000-0005-0000-0000-000060170000}"/>
    <cellStyle name="Hyperlink 35" xfId="519" xr:uid="{00000000-0005-0000-0000-000061170000}"/>
    <cellStyle name="Hyperlink 36" xfId="69" xr:uid="{00000000-0005-0000-0000-000062170000}"/>
    <cellStyle name="Hyperlink 36 10" xfId="5237" xr:uid="{00000000-0005-0000-0000-000063170000}"/>
    <cellStyle name="Hyperlink 36 2" xfId="520" xr:uid="{00000000-0005-0000-0000-000064170000}"/>
    <cellStyle name="Hyperlink 36 3" xfId="521" xr:uid="{00000000-0005-0000-0000-000065170000}"/>
    <cellStyle name="Hyperlink 36 4" xfId="522" xr:uid="{00000000-0005-0000-0000-000066170000}"/>
    <cellStyle name="Hyperlink 36 5" xfId="523" xr:uid="{00000000-0005-0000-0000-000067170000}"/>
    <cellStyle name="Hyperlink 36 6" xfId="524" xr:uid="{00000000-0005-0000-0000-000068170000}"/>
    <cellStyle name="Hyperlink 36 7" xfId="525" xr:uid="{00000000-0005-0000-0000-000069170000}"/>
    <cellStyle name="Hyperlink 36 8" xfId="526" xr:uid="{00000000-0005-0000-0000-00006A170000}"/>
    <cellStyle name="Hyperlink 36 9" xfId="1048" xr:uid="{00000000-0005-0000-0000-00006B170000}"/>
    <cellStyle name="Hyperlink 36 9 2" xfId="1441" xr:uid="{00000000-0005-0000-0000-00006C170000}"/>
    <cellStyle name="Hyperlink 37" xfId="688" xr:uid="{00000000-0005-0000-0000-00006D170000}"/>
    <cellStyle name="Hyperlink 37 10" xfId="5241" xr:uid="{00000000-0005-0000-0000-00006E170000}"/>
    <cellStyle name="Hyperlink 37 2" xfId="527" xr:uid="{00000000-0005-0000-0000-00006F170000}"/>
    <cellStyle name="Hyperlink 37 3" xfId="528" xr:uid="{00000000-0005-0000-0000-000070170000}"/>
    <cellStyle name="Hyperlink 37 4" xfId="529" xr:uid="{00000000-0005-0000-0000-000071170000}"/>
    <cellStyle name="Hyperlink 37 5" xfId="530" xr:uid="{00000000-0005-0000-0000-000072170000}"/>
    <cellStyle name="Hyperlink 37 6" xfId="531" xr:uid="{00000000-0005-0000-0000-000073170000}"/>
    <cellStyle name="Hyperlink 37 7" xfId="532" xr:uid="{00000000-0005-0000-0000-000074170000}"/>
    <cellStyle name="Hyperlink 37 8" xfId="533" xr:uid="{00000000-0005-0000-0000-000075170000}"/>
    <cellStyle name="Hyperlink 37 9" xfId="1049" xr:uid="{00000000-0005-0000-0000-000076170000}"/>
    <cellStyle name="Hyperlink 38" xfId="1101" xr:uid="{00000000-0005-0000-0000-000077170000}"/>
    <cellStyle name="Hyperlink 38 2" xfId="534" xr:uid="{00000000-0005-0000-0000-000078170000}"/>
    <cellStyle name="Hyperlink 38 3" xfId="535" xr:uid="{00000000-0005-0000-0000-000079170000}"/>
    <cellStyle name="Hyperlink 38 4" xfId="536" xr:uid="{00000000-0005-0000-0000-00007A170000}"/>
    <cellStyle name="Hyperlink 38 5" xfId="537" xr:uid="{00000000-0005-0000-0000-00007B170000}"/>
    <cellStyle name="Hyperlink 38 6" xfId="538" xr:uid="{00000000-0005-0000-0000-00007C170000}"/>
    <cellStyle name="Hyperlink 38 7" xfId="539" xr:uid="{00000000-0005-0000-0000-00007D170000}"/>
    <cellStyle name="Hyperlink 38 8" xfId="540" xr:uid="{00000000-0005-0000-0000-00007E170000}"/>
    <cellStyle name="Hyperlink 39" xfId="1419" xr:uid="{00000000-0005-0000-0000-00007F170000}"/>
    <cellStyle name="Hyperlink 39 2" xfId="541" xr:uid="{00000000-0005-0000-0000-000080170000}"/>
    <cellStyle name="Hyperlink 39 3" xfId="542" xr:uid="{00000000-0005-0000-0000-000081170000}"/>
    <cellStyle name="Hyperlink 39 4" xfId="543" xr:uid="{00000000-0005-0000-0000-000082170000}"/>
    <cellStyle name="Hyperlink 39 5" xfId="544" xr:uid="{00000000-0005-0000-0000-000083170000}"/>
    <cellStyle name="Hyperlink 39 6" xfId="545" xr:uid="{00000000-0005-0000-0000-000084170000}"/>
    <cellStyle name="Hyperlink 39 7" xfId="546" xr:uid="{00000000-0005-0000-0000-000085170000}"/>
    <cellStyle name="Hyperlink 39 8" xfId="547" xr:uid="{00000000-0005-0000-0000-000086170000}"/>
    <cellStyle name="Hyperlink 4" xfId="548" xr:uid="{00000000-0005-0000-0000-000087170000}"/>
    <cellStyle name="Hyperlink 4 2" xfId="549" xr:uid="{00000000-0005-0000-0000-000088170000}"/>
    <cellStyle name="Hyperlink 4 2 2" xfId="550" xr:uid="{00000000-0005-0000-0000-000089170000}"/>
    <cellStyle name="Hyperlink 4 3" xfId="551" xr:uid="{00000000-0005-0000-0000-00008A170000}"/>
    <cellStyle name="Hyperlink 4 3 2" xfId="552" xr:uid="{00000000-0005-0000-0000-00008B170000}"/>
    <cellStyle name="Hyperlink 4 4" xfId="553" xr:uid="{00000000-0005-0000-0000-00008C170000}"/>
    <cellStyle name="Hyperlink 4 4 2" xfId="554" xr:uid="{00000000-0005-0000-0000-00008D170000}"/>
    <cellStyle name="Hyperlink 4 5" xfId="555" xr:uid="{00000000-0005-0000-0000-00008E170000}"/>
    <cellStyle name="Hyperlink 4 5 2" xfId="556" xr:uid="{00000000-0005-0000-0000-00008F170000}"/>
    <cellStyle name="Hyperlink 4 6" xfId="557" xr:uid="{00000000-0005-0000-0000-000090170000}"/>
    <cellStyle name="Hyperlink 4 7" xfId="558" xr:uid="{00000000-0005-0000-0000-000091170000}"/>
    <cellStyle name="Hyperlink 4 8" xfId="559" xr:uid="{00000000-0005-0000-0000-000092170000}"/>
    <cellStyle name="Hyperlink 40" xfId="1021" xr:uid="{00000000-0005-0000-0000-000093170000}"/>
    <cellStyle name="Hyperlink 40 2" xfId="560" xr:uid="{00000000-0005-0000-0000-000094170000}"/>
    <cellStyle name="Hyperlink 40 3" xfId="561" xr:uid="{00000000-0005-0000-0000-000095170000}"/>
    <cellStyle name="Hyperlink 40 4" xfId="562" xr:uid="{00000000-0005-0000-0000-000096170000}"/>
    <cellStyle name="Hyperlink 40 5" xfId="563" xr:uid="{00000000-0005-0000-0000-000097170000}"/>
    <cellStyle name="Hyperlink 40 6" xfId="564" xr:uid="{00000000-0005-0000-0000-000098170000}"/>
    <cellStyle name="Hyperlink 40 7" xfId="565" xr:uid="{00000000-0005-0000-0000-000099170000}"/>
    <cellStyle name="Hyperlink 41" xfId="7120" xr:uid="{00000000-0005-0000-0000-00009A170000}"/>
    <cellStyle name="Hyperlink 41 2" xfId="566" xr:uid="{00000000-0005-0000-0000-00009B170000}"/>
    <cellStyle name="Hyperlink 41 3" xfId="567" xr:uid="{00000000-0005-0000-0000-00009C170000}"/>
    <cellStyle name="Hyperlink 41 4" xfId="568" xr:uid="{00000000-0005-0000-0000-00009D170000}"/>
    <cellStyle name="Hyperlink 41 5" xfId="569" xr:uid="{00000000-0005-0000-0000-00009E170000}"/>
    <cellStyle name="Hyperlink 41 6" xfId="570" xr:uid="{00000000-0005-0000-0000-00009F170000}"/>
    <cellStyle name="Hyperlink 41 7" xfId="571" xr:uid="{00000000-0005-0000-0000-0000A0170000}"/>
    <cellStyle name="Hyperlink 5" xfId="572" xr:uid="{00000000-0005-0000-0000-0000A1170000}"/>
    <cellStyle name="Hyperlink 5 2" xfId="573" xr:uid="{00000000-0005-0000-0000-0000A2170000}"/>
    <cellStyle name="Hyperlink 5 2 2" xfId="574" xr:uid="{00000000-0005-0000-0000-0000A3170000}"/>
    <cellStyle name="Hyperlink 5 3" xfId="575" xr:uid="{00000000-0005-0000-0000-0000A4170000}"/>
    <cellStyle name="Hyperlink 5 3 2" xfId="576" xr:uid="{00000000-0005-0000-0000-0000A5170000}"/>
    <cellStyle name="Hyperlink 5 4" xfId="577" xr:uid="{00000000-0005-0000-0000-0000A6170000}"/>
    <cellStyle name="Hyperlink 5 4 2" xfId="578" xr:uid="{00000000-0005-0000-0000-0000A7170000}"/>
    <cellStyle name="Hyperlink 5 5" xfId="579" xr:uid="{00000000-0005-0000-0000-0000A8170000}"/>
    <cellStyle name="Hyperlink 5 5 2" xfId="580" xr:uid="{00000000-0005-0000-0000-0000A9170000}"/>
    <cellStyle name="Hyperlink 5 6" xfId="581" xr:uid="{00000000-0005-0000-0000-0000AA170000}"/>
    <cellStyle name="Hyperlink 5 7" xfId="582" xr:uid="{00000000-0005-0000-0000-0000AB170000}"/>
    <cellStyle name="Hyperlink 5 8" xfId="583" xr:uid="{00000000-0005-0000-0000-0000AC170000}"/>
    <cellStyle name="Hyperlink 6" xfId="584" xr:uid="{00000000-0005-0000-0000-0000AD170000}"/>
    <cellStyle name="Hyperlink 6 2" xfId="585" xr:uid="{00000000-0005-0000-0000-0000AE170000}"/>
    <cellStyle name="Hyperlink 7" xfId="586" xr:uid="{00000000-0005-0000-0000-0000AF170000}"/>
    <cellStyle name="Hyperlink 7 2" xfId="587" xr:uid="{00000000-0005-0000-0000-0000B0170000}"/>
    <cellStyle name="Hyperlink 8" xfId="588" xr:uid="{00000000-0005-0000-0000-0000B1170000}"/>
    <cellStyle name="Hyperlink 8 2" xfId="589" xr:uid="{00000000-0005-0000-0000-0000B2170000}"/>
    <cellStyle name="Hyperlink 9" xfId="590" xr:uid="{00000000-0005-0000-0000-0000B3170000}"/>
    <cellStyle name="Hyperlink 9 2" xfId="591" xr:uid="{00000000-0005-0000-0000-0000B4170000}"/>
    <cellStyle name="Input 2" xfId="593" xr:uid="{00000000-0005-0000-0000-0000B5170000}"/>
    <cellStyle name="Input 2 10" xfId="1509" xr:uid="{00000000-0005-0000-0000-0000B6170000}"/>
    <cellStyle name="Input 2 10 2" xfId="3723" xr:uid="{00000000-0005-0000-0000-0000B7170000}"/>
    <cellStyle name="Input 2 10 2 2" xfId="9962" xr:uid="{00000000-0005-0000-0000-0000B8170000}"/>
    <cellStyle name="Input 2 10 3" xfId="5852" xr:uid="{00000000-0005-0000-0000-0000B9170000}"/>
    <cellStyle name="Input 2 10 3 2" xfId="12079" xr:uid="{00000000-0005-0000-0000-0000BA170000}"/>
    <cellStyle name="Input 2 10 4" xfId="7773" xr:uid="{00000000-0005-0000-0000-0000BB170000}"/>
    <cellStyle name="Input 2 11" xfId="1832" xr:uid="{00000000-0005-0000-0000-0000BC170000}"/>
    <cellStyle name="Input 2 11 2" xfId="4044" xr:uid="{00000000-0005-0000-0000-0000BD170000}"/>
    <cellStyle name="Input 2 11 2 2" xfId="10283" xr:uid="{00000000-0005-0000-0000-0000BE170000}"/>
    <cellStyle name="Input 2 11 3" xfId="6173" xr:uid="{00000000-0005-0000-0000-0000BF170000}"/>
    <cellStyle name="Input 2 11 3 2" xfId="12400" xr:uid="{00000000-0005-0000-0000-0000C0170000}"/>
    <cellStyle name="Input 2 11 4" xfId="8094" xr:uid="{00000000-0005-0000-0000-0000C1170000}"/>
    <cellStyle name="Input 2 12" xfId="2391" xr:uid="{00000000-0005-0000-0000-0000C2170000}"/>
    <cellStyle name="Input 2 12 2" xfId="4601" xr:uid="{00000000-0005-0000-0000-0000C3170000}"/>
    <cellStyle name="Input 2 12 2 2" xfId="10840" xr:uid="{00000000-0005-0000-0000-0000C4170000}"/>
    <cellStyle name="Input 2 12 3" xfId="6730" xr:uid="{00000000-0005-0000-0000-0000C5170000}"/>
    <cellStyle name="Input 2 12 3 2" xfId="12957" xr:uid="{00000000-0005-0000-0000-0000C6170000}"/>
    <cellStyle name="Input 2 12 4" xfId="8651" xr:uid="{00000000-0005-0000-0000-0000C7170000}"/>
    <cellStyle name="Input 2 13" xfId="2630" xr:uid="{00000000-0005-0000-0000-0000C8170000}"/>
    <cellStyle name="Input 2 13 2" xfId="4823" xr:uid="{00000000-0005-0000-0000-0000C9170000}"/>
    <cellStyle name="Input 2 13 2 2" xfId="11062" xr:uid="{00000000-0005-0000-0000-0000CA170000}"/>
    <cellStyle name="Input 2 13 3" xfId="6968" xr:uid="{00000000-0005-0000-0000-0000CB170000}"/>
    <cellStyle name="Input 2 13 3 2" xfId="13195" xr:uid="{00000000-0005-0000-0000-0000CC170000}"/>
    <cellStyle name="Input 2 13 4" xfId="8889" xr:uid="{00000000-0005-0000-0000-0000CD170000}"/>
    <cellStyle name="Input 2 14" xfId="2479" xr:uid="{00000000-0005-0000-0000-0000CE170000}"/>
    <cellStyle name="Input 2 14 2" xfId="4688" xr:uid="{00000000-0005-0000-0000-0000CF170000}"/>
    <cellStyle name="Input 2 14 2 2" xfId="10927" xr:uid="{00000000-0005-0000-0000-0000D0170000}"/>
    <cellStyle name="Input 2 14 3" xfId="6817" xr:uid="{00000000-0005-0000-0000-0000D1170000}"/>
    <cellStyle name="Input 2 14 3 2" xfId="13044" xr:uid="{00000000-0005-0000-0000-0000D2170000}"/>
    <cellStyle name="Input 2 14 4" xfId="8738" xr:uid="{00000000-0005-0000-0000-0000D3170000}"/>
    <cellStyle name="Input 2 15" xfId="2628" xr:uid="{00000000-0005-0000-0000-0000D4170000}"/>
    <cellStyle name="Input 2 15 2" xfId="4821" xr:uid="{00000000-0005-0000-0000-0000D5170000}"/>
    <cellStyle name="Input 2 15 2 2" xfId="11060" xr:uid="{00000000-0005-0000-0000-0000D6170000}"/>
    <cellStyle name="Input 2 15 3" xfId="6966" xr:uid="{00000000-0005-0000-0000-0000D7170000}"/>
    <cellStyle name="Input 2 15 3 2" xfId="13193" xr:uid="{00000000-0005-0000-0000-0000D8170000}"/>
    <cellStyle name="Input 2 15 4" xfId="8887" xr:uid="{00000000-0005-0000-0000-0000D9170000}"/>
    <cellStyle name="Input 2 16" xfId="2477" xr:uid="{00000000-0005-0000-0000-0000DA170000}"/>
    <cellStyle name="Input 2 16 2" xfId="4686" xr:uid="{00000000-0005-0000-0000-0000DB170000}"/>
    <cellStyle name="Input 2 16 2 2" xfId="10925" xr:uid="{00000000-0005-0000-0000-0000DC170000}"/>
    <cellStyle name="Input 2 16 3" xfId="6815" xr:uid="{00000000-0005-0000-0000-0000DD170000}"/>
    <cellStyle name="Input 2 16 3 2" xfId="13042" xr:uid="{00000000-0005-0000-0000-0000DE170000}"/>
    <cellStyle name="Input 2 16 4" xfId="8736" xr:uid="{00000000-0005-0000-0000-0000DF170000}"/>
    <cellStyle name="Input 2 17" xfId="2626" xr:uid="{00000000-0005-0000-0000-0000E0170000}"/>
    <cellStyle name="Input 2 17 2" xfId="4819" xr:uid="{00000000-0005-0000-0000-0000E1170000}"/>
    <cellStyle name="Input 2 17 2 2" xfId="11058" xr:uid="{00000000-0005-0000-0000-0000E2170000}"/>
    <cellStyle name="Input 2 17 3" xfId="6964" xr:uid="{00000000-0005-0000-0000-0000E3170000}"/>
    <cellStyle name="Input 2 17 3 2" xfId="13191" xr:uid="{00000000-0005-0000-0000-0000E4170000}"/>
    <cellStyle name="Input 2 17 4" xfId="8885" xr:uid="{00000000-0005-0000-0000-0000E5170000}"/>
    <cellStyle name="Input 2 18" xfId="2473" xr:uid="{00000000-0005-0000-0000-0000E6170000}"/>
    <cellStyle name="Input 2 18 2" xfId="4682" xr:uid="{00000000-0005-0000-0000-0000E7170000}"/>
    <cellStyle name="Input 2 18 2 2" xfId="10921" xr:uid="{00000000-0005-0000-0000-0000E8170000}"/>
    <cellStyle name="Input 2 18 3" xfId="6811" xr:uid="{00000000-0005-0000-0000-0000E9170000}"/>
    <cellStyle name="Input 2 18 3 2" xfId="13038" xr:uid="{00000000-0005-0000-0000-0000EA170000}"/>
    <cellStyle name="Input 2 18 4" xfId="8732" xr:uid="{00000000-0005-0000-0000-0000EB170000}"/>
    <cellStyle name="Input 2 19" xfId="2632" xr:uid="{00000000-0005-0000-0000-0000EC170000}"/>
    <cellStyle name="Input 2 19 2" xfId="4825" xr:uid="{00000000-0005-0000-0000-0000ED170000}"/>
    <cellStyle name="Input 2 19 2 2" xfId="11064" xr:uid="{00000000-0005-0000-0000-0000EE170000}"/>
    <cellStyle name="Input 2 19 3" xfId="6970" xr:uid="{00000000-0005-0000-0000-0000EF170000}"/>
    <cellStyle name="Input 2 19 3 2" xfId="13197" xr:uid="{00000000-0005-0000-0000-0000F0170000}"/>
    <cellStyle name="Input 2 19 4" xfId="8891" xr:uid="{00000000-0005-0000-0000-0000F1170000}"/>
    <cellStyle name="Input 2 2" xfId="918" xr:uid="{00000000-0005-0000-0000-0000F2170000}"/>
    <cellStyle name="Input 2 2 2" xfId="1266" xr:uid="{00000000-0005-0000-0000-0000F3170000}"/>
    <cellStyle name="Input 2 2 2 2" xfId="3525" xr:uid="{00000000-0005-0000-0000-0000F4170000}"/>
    <cellStyle name="Input 2 2 2 2 2" xfId="9782" xr:uid="{00000000-0005-0000-0000-0000F5170000}"/>
    <cellStyle name="Input 2 2 2 3" xfId="5672" xr:uid="{00000000-0005-0000-0000-0000F6170000}"/>
    <cellStyle name="Input 2 2 2 3 2" xfId="11899" xr:uid="{00000000-0005-0000-0000-0000F7170000}"/>
    <cellStyle name="Input 2 2 2 4" xfId="7593" xr:uid="{00000000-0005-0000-0000-0000F8170000}"/>
    <cellStyle name="Input 2 2 3" xfId="1697" xr:uid="{00000000-0005-0000-0000-0000F9170000}"/>
    <cellStyle name="Input 2 2 3 2" xfId="3911" xr:uid="{00000000-0005-0000-0000-0000FA170000}"/>
    <cellStyle name="Input 2 2 3 2 2" xfId="10150" xr:uid="{00000000-0005-0000-0000-0000FB170000}"/>
    <cellStyle name="Input 2 2 3 3" xfId="6040" xr:uid="{00000000-0005-0000-0000-0000FC170000}"/>
    <cellStyle name="Input 2 2 3 3 2" xfId="12267" xr:uid="{00000000-0005-0000-0000-0000FD170000}"/>
    <cellStyle name="Input 2 2 3 4" xfId="7961" xr:uid="{00000000-0005-0000-0000-0000FE170000}"/>
    <cellStyle name="Input 2 2 4" xfId="1983" xr:uid="{00000000-0005-0000-0000-0000FF170000}"/>
    <cellStyle name="Input 2 2 4 2" xfId="4195" xr:uid="{00000000-0005-0000-0000-000000180000}"/>
    <cellStyle name="Input 2 2 4 2 2" xfId="10434" xr:uid="{00000000-0005-0000-0000-000001180000}"/>
    <cellStyle name="Input 2 2 4 3" xfId="6324" xr:uid="{00000000-0005-0000-0000-000002180000}"/>
    <cellStyle name="Input 2 2 4 3 2" xfId="12551" xr:uid="{00000000-0005-0000-0000-000003180000}"/>
    <cellStyle name="Input 2 2 4 4" xfId="8245" xr:uid="{00000000-0005-0000-0000-000004180000}"/>
    <cellStyle name="Input 2 2 5" xfId="2194" xr:uid="{00000000-0005-0000-0000-000005180000}"/>
    <cellStyle name="Input 2 2 5 2" xfId="4404" xr:uid="{00000000-0005-0000-0000-000006180000}"/>
    <cellStyle name="Input 2 2 5 2 2" xfId="10643" xr:uid="{00000000-0005-0000-0000-000007180000}"/>
    <cellStyle name="Input 2 2 5 3" xfId="6533" xr:uid="{00000000-0005-0000-0000-000008180000}"/>
    <cellStyle name="Input 2 2 5 3 2" xfId="12760" xr:uid="{00000000-0005-0000-0000-000009180000}"/>
    <cellStyle name="Input 2 2 5 4" xfId="8454" xr:uid="{00000000-0005-0000-0000-00000A180000}"/>
    <cellStyle name="Input 2 2 6" xfId="3277" xr:uid="{00000000-0005-0000-0000-00000B180000}"/>
    <cellStyle name="Input 2 2 6 2" xfId="5421" xr:uid="{00000000-0005-0000-0000-00000C180000}"/>
    <cellStyle name="Input 2 2 6 2 2" xfId="11651" xr:uid="{00000000-0005-0000-0000-00000D180000}"/>
    <cellStyle name="Input 2 2 6 3" xfId="9534" xr:uid="{00000000-0005-0000-0000-00000E180000}"/>
    <cellStyle name="Input 2 2 7" xfId="2932" xr:uid="{00000000-0005-0000-0000-00000F180000}"/>
    <cellStyle name="Input 2 2 7 2" xfId="9189" xr:uid="{00000000-0005-0000-0000-000010180000}"/>
    <cellStyle name="Input 2 2 8" xfId="5097" xr:uid="{00000000-0005-0000-0000-000011180000}"/>
    <cellStyle name="Input 2 2 8 2" xfId="11336" xr:uid="{00000000-0005-0000-0000-000012180000}"/>
    <cellStyle name="Input 2 2 9" xfId="7345" xr:uid="{00000000-0005-0000-0000-000013180000}"/>
    <cellStyle name="Input 2 20" xfId="2471" xr:uid="{00000000-0005-0000-0000-000014180000}"/>
    <cellStyle name="Input 2 20 2" xfId="4680" xr:uid="{00000000-0005-0000-0000-000015180000}"/>
    <cellStyle name="Input 2 20 2 2" xfId="10919" xr:uid="{00000000-0005-0000-0000-000016180000}"/>
    <cellStyle name="Input 2 20 3" xfId="6809" xr:uid="{00000000-0005-0000-0000-000017180000}"/>
    <cellStyle name="Input 2 20 3 2" xfId="13036" xr:uid="{00000000-0005-0000-0000-000018180000}"/>
    <cellStyle name="Input 2 20 4" xfId="8730" xr:uid="{00000000-0005-0000-0000-000019180000}"/>
    <cellStyle name="Input 2 21" xfId="2633" xr:uid="{00000000-0005-0000-0000-00001A180000}"/>
    <cellStyle name="Input 2 21 2" xfId="6971" xr:uid="{00000000-0005-0000-0000-00001B180000}"/>
    <cellStyle name="Input 2 21 2 2" xfId="13198" xr:uid="{00000000-0005-0000-0000-00001C180000}"/>
    <cellStyle name="Input 2 21 3" xfId="8892" xr:uid="{00000000-0005-0000-0000-00001D180000}"/>
    <cellStyle name="Input 2 22" xfId="4946" xr:uid="{00000000-0005-0000-0000-00001E180000}"/>
    <cellStyle name="Input 2 22 2" xfId="11185" xr:uid="{00000000-0005-0000-0000-00001F180000}"/>
    <cellStyle name="Input 2 23" xfId="7153" xr:uid="{00000000-0005-0000-0000-000020180000}"/>
    <cellStyle name="Input 2 3" xfId="791" xr:uid="{00000000-0005-0000-0000-000021180000}"/>
    <cellStyle name="Input 2 3 2" xfId="1267" xr:uid="{00000000-0005-0000-0000-000022180000}"/>
    <cellStyle name="Input 2 3 2 2" xfId="3526" xr:uid="{00000000-0005-0000-0000-000023180000}"/>
    <cellStyle name="Input 2 3 2 2 2" xfId="9783" xr:uid="{00000000-0005-0000-0000-000024180000}"/>
    <cellStyle name="Input 2 3 2 3" xfId="5673" xr:uid="{00000000-0005-0000-0000-000025180000}"/>
    <cellStyle name="Input 2 3 2 3 2" xfId="11900" xr:uid="{00000000-0005-0000-0000-000026180000}"/>
    <cellStyle name="Input 2 3 2 4" xfId="7594" xr:uid="{00000000-0005-0000-0000-000027180000}"/>
    <cellStyle name="Input 2 3 3" xfId="1570" xr:uid="{00000000-0005-0000-0000-000028180000}"/>
    <cellStyle name="Input 2 3 3 2" xfId="3784" xr:uid="{00000000-0005-0000-0000-000029180000}"/>
    <cellStyle name="Input 2 3 3 2 2" xfId="10023" xr:uid="{00000000-0005-0000-0000-00002A180000}"/>
    <cellStyle name="Input 2 3 3 3" xfId="5913" xr:uid="{00000000-0005-0000-0000-00002B180000}"/>
    <cellStyle name="Input 2 3 3 3 2" xfId="12140" xr:uid="{00000000-0005-0000-0000-00002C180000}"/>
    <cellStyle name="Input 2 3 3 4" xfId="7834" xr:uid="{00000000-0005-0000-0000-00002D180000}"/>
    <cellStyle name="Input 2 3 4" xfId="1984" xr:uid="{00000000-0005-0000-0000-00002E180000}"/>
    <cellStyle name="Input 2 3 4 2" xfId="4196" xr:uid="{00000000-0005-0000-0000-00002F180000}"/>
    <cellStyle name="Input 2 3 4 2 2" xfId="10435" xr:uid="{00000000-0005-0000-0000-000030180000}"/>
    <cellStyle name="Input 2 3 4 3" xfId="6325" xr:uid="{00000000-0005-0000-0000-000031180000}"/>
    <cellStyle name="Input 2 3 4 3 2" xfId="12552" xr:uid="{00000000-0005-0000-0000-000032180000}"/>
    <cellStyle name="Input 2 3 4 4" xfId="8246" xr:uid="{00000000-0005-0000-0000-000033180000}"/>
    <cellStyle name="Input 2 3 5" xfId="2307" xr:uid="{00000000-0005-0000-0000-000034180000}"/>
    <cellStyle name="Input 2 3 5 2" xfId="4517" xr:uid="{00000000-0005-0000-0000-000035180000}"/>
    <cellStyle name="Input 2 3 5 2 2" xfId="10756" xr:uid="{00000000-0005-0000-0000-000036180000}"/>
    <cellStyle name="Input 2 3 5 3" xfId="6646" xr:uid="{00000000-0005-0000-0000-000037180000}"/>
    <cellStyle name="Input 2 3 5 3 2" xfId="12873" xr:uid="{00000000-0005-0000-0000-000038180000}"/>
    <cellStyle name="Input 2 3 5 4" xfId="8567" xr:uid="{00000000-0005-0000-0000-000039180000}"/>
    <cellStyle name="Input 2 3 6" xfId="3150" xr:uid="{00000000-0005-0000-0000-00003A180000}"/>
    <cellStyle name="Input 2 3 6 2" xfId="5294" xr:uid="{00000000-0005-0000-0000-00003B180000}"/>
    <cellStyle name="Input 2 3 6 2 2" xfId="11524" xr:uid="{00000000-0005-0000-0000-00003C180000}"/>
    <cellStyle name="Input 2 3 6 3" xfId="9407" xr:uid="{00000000-0005-0000-0000-00003D180000}"/>
    <cellStyle name="Input 2 3 7" xfId="2805" xr:uid="{00000000-0005-0000-0000-00003E180000}"/>
    <cellStyle name="Input 2 3 7 2" xfId="9062" xr:uid="{00000000-0005-0000-0000-00003F180000}"/>
    <cellStyle name="Input 2 3 8" xfId="5098" xr:uid="{00000000-0005-0000-0000-000040180000}"/>
    <cellStyle name="Input 2 3 8 2" xfId="11337" xr:uid="{00000000-0005-0000-0000-000041180000}"/>
    <cellStyle name="Input 2 3 9" xfId="7218" xr:uid="{00000000-0005-0000-0000-000042180000}"/>
    <cellStyle name="Input 2 4" xfId="954" xr:uid="{00000000-0005-0000-0000-000043180000}"/>
    <cellStyle name="Input 2 4 2" xfId="1268" xr:uid="{00000000-0005-0000-0000-000044180000}"/>
    <cellStyle name="Input 2 4 2 2" xfId="3527" xr:uid="{00000000-0005-0000-0000-000045180000}"/>
    <cellStyle name="Input 2 4 2 2 2" xfId="9784" xr:uid="{00000000-0005-0000-0000-000046180000}"/>
    <cellStyle name="Input 2 4 2 3" xfId="5674" xr:uid="{00000000-0005-0000-0000-000047180000}"/>
    <cellStyle name="Input 2 4 2 3 2" xfId="11901" xr:uid="{00000000-0005-0000-0000-000048180000}"/>
    <cellStyle name="Input 2 4 2 4" xfId="7595" xr:uid="{00000000-0005-0000-0000-000049180000}"/>
    <cellStyle name="Input 2 4 3" xfId="1728" xr:uid="{00000000-0005-0000-0000-00004A180000}"/>
    <cellStyle name="Input 2 4 3 2" xfId="3942" xr:uid="{00000000-0005-0000-0000-00004B180000}"/>
    <cellStyle name="Input 2 4 3 2 2" xfId="10181" xr:uid="{00000000-0005-0000-0000-00004C180000}"/>
    <cellStyle name="Input 2 4 3 3" xfId="6071" xr:uid="{00000000-0005-0000-0000-00004D180000}"/>
    <cellStyle name="Input 2 4 3 3 2" xfId="12298" xr:uid="{00000000-0005-0000-0000-00004E180000}"/>
    <cellStyle name="Input 2 4 3 4" xfId="7992" xr:uid="{00000000-0005-0000-0000-00004F180000}"/>
    <cellStyle name="Input 2 4 4" xfId="1985" xr:uid="{00000000-0005-0000-0000-000050180000}"/>
    <cellStyle name="Input 2 4 4 2" xfId="4197" xr:uid="{00000000-0005-0000-0000-000051180000}"/>
    <cellStyle name="Input 2 4 4 2 2" xfId="10436" xr:uid="{00000000-0005-0000-0000-000052180000}"/>
    <cellStyle name="Input 2 4 4 3" xfId="6326" xr:uid="{00000000-0005-0000-0000-000053180000}"/>
    <cellStyle name="Input 2 4 4 3 2" xfId="12553" xr:uid="{00000000-0005-0000-0000-000054180000}"/>
    <cellStyle name="Input 2 4 4 4" xfId="8247" xr:uid="{00000000-0005-0000-0000-000055180000}"/>
    <cellStyle name="Input 2 4 5" xfId="2185" xr:uid="{00000000-0005-0000-0000-000056180000}"/>
    <cellStyle name="Input 2 4 5 2" xfId="4395" xr:uid="{00000000-0005-0000-0000-000057180000}"/>
    <cellStyle name="Input 2 4 5 2 2" xfId="10634" xr:uid="{00000000-0005-0000-0000-000058180000}"/>
    <cellStyle name="Input 2 4 5 3" xfId="6524" xr:uid="{00000000-0005-0000-0000-000059180000}"/>
    <cellStyle name="Input 2 4 5 3 2" xfId="12751" xr:uid="{00000000-0005-0000-0000-00005A180000}"/>
    <cellStyle name="Input 2 4 5 4" xfId="8445" xr:uid="{00000000-0005-0000-0000-00005B180000}"/>
    <cellStyle name="Input 2 4 6" xfId="3308" xr:uid="{00000000-0005-0000-0000-00005C180000}"/>
    <cellStyle name="Input 2 4 6 2" xfId="5454" xr:uid="{00000000-0005-0000-0000-00005D180000}"/>
    <cellStyle name="Input 2 4 6 2 2" xfId="11682" xr:uid="{00000000-0005-0000-0000-00005E180000}"/>
    <cellStyle name="Input 2 4 6 3" xfId="9565" xr:uid="{00000000-0005-0000-0000-00005F180000}"/>
    <cellStyle name="Input 2 4 7" xfId="2963" xr:uid="{00000000-0005-0000-0000-000060180000}"/>
    <cellStyle name="Input 2 4 7 2" xfId="9220" xr:uid="{00000000-0005-0000-0000-000061180000}"/>
    <cellStyle name="Input 2 4 8" xfId="5099" xr:uid="{00000000-0005-0000-0000-000062180000}"/>
    <cellStyle name="Input 2 4 8 2" xfId="11338" xr:uid="{00000000-0005-0000-0000-000063180000}"/>
    <cellStyle name="Input 2 4 9" xfId="7376" xr:uid="{00000000-0005-0000-0000-000064180000}"/>
    <cellStyle name="Input 2 5" xfId="965" xr:uid="{00000000-0005-0000-0000-000065180000}"/>
    <cellStyle name="Input 2 5 2" xfId="1269" xr:uid="{00000000-0005-0000-0000-000066180000}"/>
    <cellStyle name="Input 2 5 2 2" xfId="3528" xr:uid="{00000000-0005-0000-0000-000067180000}"/>
    <cellStyle name="Input 2 5 2 2 2" xfId="9785" xr:uid="{00000000-0005-0000-0000-000068180000}"/>
    <cellStyle name="Input 2 5 2 3" xfId="5675" xr:uid="{00000000-0005-0000-0000-000069180000}"/>
    <cellStyle name="Input 2 5 2 3 2" xfId="11902" xr:uid="{00000000-0005-0000-0000-00006A180000}"/>
    <cellStyle name="Input 2 5 2 4" xfId="7596" xr:uid="{00000000-0005-0000-0000-00006B180000}"/>
    <cellStyle name="Input 2 5 3" xfId="1739" xr:uid="{00000000-0005-0000-0000-00006C180000}"/>
    <cellStyle name="Input 2 5 3 2" xfId="3953" xr:uid="{00000000-0005-0000-0000-00006D180000}"/>
    <cellStyle name="Input 2 5 3 2 2" xfId="10192" xr:uid="{00000000-0005-0000-0000-00006E180000}"/>
    <cellStyle name="Input 2 5 3 3" xfId="6082" xr:uid="{00000000-0005-0000-0000-00006F180000}"/>
    <cellStyle name="Input 2 5 3 3 2" xfId="12309" xr:uid="{00000000-0005-0000-0000-000070180000}"/>
    <cellStyle name="Input 2 5 3 4" xfId="8003" xr:uid="{00000000-0005-0000-0000-000071180000}"/>
    <cellStyle name="Input 2 5 4" xfId="1986" xr:uid="{00000000-0005-0000-0000-000072180000}"/>
    <cellStyle name="Input 2 5 4 2" xfId="4198" xr:uid="{00000000-0005-0000-0000-000073180000}"/>
    <cellStyle name="Input 2 5 4 2 2" xfId="10437" xr:uid="{00000000-0005-0000-0000-000074180000}"/>
    <cellStyle name="Input 2 5 4 3" xfId="6327" xr:uid="{00000000-0005-0000-0000-000075180000}"/>
    <cellStyle name="Input 2 5 4 3 2" xfId="12554" xr:uid="{00000000-0005-0000-0000-000076180000}"/>
    <cellStyle name="Input 2 5 4 4" xfId="8248" xr:uid="{00000000-0005-0000-0000-000077180000}"/>
    <cellStyle name="Input 2 5 5" xfId="2174" xr:uid="{00000000-0005-0000-0000-000078180000}"/>
    <cellStyle name="Input 2 5 5 2" xfId="4384" xr:uid="{00000000-0005-0000-0000-000079180000}"/>
    <cellStyle name="Input 2 5 5 2 2" xfId="10623" xr:uid="{00000000-0005-0000-0000-00007A180000}"/>
    <cellStyle name="Input 2 5 5 3" xfId="6513" xr:uid="{00000000-0005-0000-0000-00007B180000}"/>
    <cellStyle name="Input 2 5 5 3 2" xfId="12740" xr:uid="{00000000-0005-0000-0000-00007C180000}"/>
    <cellStyle name="Input 2 5 5 4" xfId="8434" xr:uid="{00000000-0005-0000-0000-00007D180000}"/>
    <cellStyle name="Input 2 5 6" xfId="3319" xr:uid="{00000000-0005-0000-0000-00007E180000}"/>
    <cellStyle name="Input 2 5 6 2" xfId="5465" xr:uid="{00000000-0005-0000-0000-00007F180000}"/>
    <cellStyle name="Input 2 5 6 2 2" xfId="11693" xr:uid="{00000000-0005-0000-0000-000080180000}"/>
    <cellStyle name="Input 2 5 6 3" xfId="9576" xr:uid="{00000000-0005-0000-0000-000081180000}"/>
    <cellStyle name="Input 2 5 7" xfId="2974" xr:uid="{00000000-0005-0000-0000-000082180000}"/>
    <cellStyle name="Input 2 5 7 2" xfId="9231" xr:uid="{00000000-0005-0000-0000-000083180000}"/>
    <cellStyle name="Input 2 5 8" xfId="5100" xr:uid="{00000000-0005-0000-0000-000084180000}"/>
    <cellStyle name="Input 2 5 8 2" xfId="11339" xr:uid="{00000000-0005-0000-0000-000085180000}"/>
    <cellStyle name="Input 2 5 9" xfId="7387" xr:uid="{00000000-0005-0000-0000-000086180000}"/>
    <cellStyle name="Input 2 6" xfId="757" xr:uid="{00000000-0005-0000-0000-000087180000}"/>
    <cellStyle name="Input 2 6 2" xfId="1270" xr:uid="{00000000-0005-0000-0000-000088180000}"/>
    <cellStyle name="Input 2 6 2 2" xfId="3529" xr:uid="{00000000-0005-0000-0000-000089180000}"/>
    <cellStyle name="Input 2 6 2 2 2" xfId="9786" xr:uid="{00000000-0005-0000-0000-00008A180000}"/>
    <cellStyle name="Input 2 6 2 3" xfId="5676" xr:uid="{00000000-0005-0000-0000-00008B180000}"/>
    <cellStyle name="Input 2 6 2 3 2" xfId="11903" xr:uid="{00000000-0005-0000-0000-00008C180000}"/>
    <cellStyle name="Input 2 6 2 4" xfId="7597" xr:uid="{00000000-0005-0000-0000-00008D180000}"/>
    <cellStyle name="Input 2 6 3" xfId="1538" xr:uid="{00000000-0005-0000-0000-00008E180000}"/>
    <cellStyle name="Input 2 6 3 2" xfId="3752" xr:uid="{00000000-0005-0000-0000-00008F180000}"/>
    <cellStyle name="Input 2 6 3 2 2" xfId="9991" xr:uid="{00000000-0005-0000-0000-000090180000}"/>
    <cellStyle name="Input 2 6 3 3" xfId="5881" xr:uid="{00000000-0005-0000-0000-000091180000}"/>
    <cellStyle name="Input 2 6 3 3 2" xfId="12108" xr:uid="{00000000-0005-0000-0000-000092180000}"/>
    <cellStyle name="Input 2 6 3 4" xfId="7802" xr:uid="{00000000-0005-0000-0000-000093180000}"/>
    <cellStyle name="Input 2 6 4" xfId="1987" xr:uid="{00000000-0005-0000-0000-000094180000}"/>
    <cellStyle name="Input 2 6 4 2" xfId="4199" xr:uid="{00000000-0005-0000-0000-000095180000}"/>
    <cellStyle name="Input 2 6 4 2 2" xfId="10438" xr:uid="{00000000-0005-0000-0000-000096180000}"/>
    <cellStyle name="Input 2 6 4 3" xfId="6328" xr:uid="{00000000-0005-0000-0000-000097180000}"/>
    <cellStyle name="Input 2 6 4 3 2" xfId="12555" xr:uid="{00000000-0005-0000-0000-000098180000}"/>
    <cellStyle name="Input 2 6 4 4" xfId="8249" xr:uid="{00000000-0005-0000-0000-000099180000}"/>
    <cellStyle name="Input 2 6 5" xfId="2337" xr:uid="{00000000-0005-0000-0000-00009A180000}"/>
    <cellStyle name="Input 2 6 5 2" xfId="4547" xr:uid="{00000000-0005-0000-0000-00009B180000}"/>
    <cellStyle name="Input 2 6 5 2 2" xfId="10786" xr:uid="{00000000-0005-0000-0000-00009C180000}"/>
    <cellStyle name="Input 2 6 5 3" xfId="6676" xr:uid="{00000000-0005-0000-0000-00009D180000}"/>
    <cellStyle name="Input 2 6 5 3 2" xfId="12903" xr:uid="{00000000-0005-0000-0000-00009E180000}"/>
    <cellStyle name="Input 2 6 5 4" xfId="8597" xr:uid="{00000000-0005-0000-0000-00009F180000}"/>
    <cellStyle name="Input 2 6 6" xfId="3118" xr:uid="{00000000-0005-0000-0000-0000A0180000}"/>
    <cellStyle name="Input 2 6 6 2" xfId="5262" xr:uid="{00000000-0005-0000-0000-0000A1180000}"/>
    <cellStyle name="Input 2 6 6 2 2" xfId="11492" xr:uid="{00000000-0005-0000-0000-0000A2180000}"/>
    <cellStyle name="Input 2 6 6 3" xfId="9375" xr:uid="{00000000-0005-0000-0000-0000A3180000}"/>
    <cellStyle name="Input 2 6 7" xfId="2773" xr:uid="{00000000-0005-0000-0000-0000A4180000}"/>
    <cellStyle name="Input 2 6 7 2" xfId="9030" xr:uid="{00000000-0005-0000-0000-0000A5180000}"/>
    <cellStyle name="Input 2 6 8" xfId="5101" xr:uid="{00000000-0005-0000-0000-0000A6180000}"/>
    <cellStyle name="Input 2 6 8 2" xfId="11340" xr:uid="{00000000-0005-0000-0000-0000A7180000}"/>
    <cellStyle name="Input 2 6 9" xfId="7186" xr:uid="{00000000-0005-0000-0000-0000A8180000}"/>
    <cellStyle name="Input 2 7" xfId="955" xr:uid="{00000000-0005-0000-0000-0000A9180000}"/>
    <cellStyle name="Input 2 7 2" xfId="1271" xr:uid="{00000000-0005-0000-0000-0000AA180000}"/>
    <cellStyle name="Input 2 7 2 2" xfId="3530" xr:uid="{00000000-0005-0000-0000-0000AB180000}"/>
    <cellStyle name="Input 2 7 2 2 2" xfId="9787" xr:uid="{00000000-0005-0000-0000-0000AC180000}"/>
    <cellStyle name="Input 2 7 2 3" xfId="5677" xr:uid="{00000000-0005-0000-0000-0000AD180000}"/>
    <cellStyle name="Input 2 7 2 3 2" xfId="11904" xr:uid="{00000000-0005-0000-0000-0000AE180000}"/>
    <cellStyle name="Input 2 7 2 4" xfId="7598" xr:uid="{00000000-0005-0000-0000-0000AF180000}"/>
    <cellStyle name="Input 2 7 3" xfId="1729" xr:uid="{00000000-0005-0000-0000-0000B0180000}"/>
    <cellStyle name="Input 2 7 3 2" xfId="3943" xr:uid="{00000000-0005-0000-0000-0000B1180000}"/>
    <cellStyle name="Input 2 7 3 2 2" xfId="10182" xr:uid="{00000000-0005-0000-0000-0000B2180000}"/>
    <cellStyle name="Input 2 7 3 3" xfId="6072" xr:uid="{00000000-0005-0000-0000-0000B3180000}"/>
    <cellStyle name="Input 2 7 3 3 2" xfId="12299" xr:uid="{00000000-0005-0000-0000-0000B4180000}"/>
    <cellStyle name="Input 2 7 3 4" xfId="7993" xr:uid="{00000000-0005-0000-0000-0000B5180000}"/>
    <cellStyle name="Input 2 7 4" xfId="1988" xr:uid="{00000000-0005-0000-0000-0000B6180000}"/>
    <cellStyle name="Input 2 7 4 2" xfId="4200" xr:uid="{00000000-0005-0000-0000-0000B7180000}"/>
    <cellStyle name="Input 2 7 4 2 2" xfId="10439" xr:uid="{00000000-0005-0000-0000-0000B8180000}"/>
    <cellStyle name="Input 2 7 4 3" xfId="6329" xr:uid="{00000000-0005-0000-0000-0000B9180000}"/>
    <cellStyle name="Input 2 7 4 3 2" xfId="12556" xr:uid="{00000000-0005-0000-0000-0000BA180000}"/>
    <cellStyle name="Input 2 7 4 4" xfId="8250" xr:uid="{00000000-0005-0000-0000-0000BB180000}"/>
    <cellStyle name="Input 2 7 5" xfId="2184" xr:uid="{00000000-0005-0000-0000-0000BC180000}"/>
    <cellStyle name="Input 2 7 5 2" xfId="4394" xr:uid="{00000000-0005-0000-0000-0000BD180000}"/>
    <cellStyle name="Input 2 7 5 2 2" xfId="10633" xr:uid="{00000000-0005-0000-0000-0000BE180000}"/>
    <cellStyle name="Input 2 7 5 3" xfId="6523" xr:uid="{00000000-0005-0000-0000-0000BF180000}"/>
    <cellStyle name="Input 2 7 5 3 2" xfId="12750" xr:uid="{00000000-0005-0000-0000-0000C0180000}"/>
    <cellStyle name="Input 2 7 5 4" xfId="8444" xr:uid="{00000000-0005-0000-0000-0000C1180000}"/>
    <cellStyle name="Input 2 7 6" xfId="3309" xr:uid="{00000000-0005-0000-0000-0000C2180000}"/>
    <cellStyle name="Input 2 7 6 2" xfId="5455" xr:uid="{00000000-0005-0000-0000-0000C3180000}"/>
    <cellStyle name="Input 2 7 6 2 2" xfId="11683" xr:uid="{00000000-0005-0000-0000-0000C4180000}"/>
    <cellStyle name="Input 2 7 6 3" xfId="9566" xr:uid="{00000000-0005-0000-0000-0000C5180000}"/>
    <cellStyle name="Input 2 7 7" xfId="2964" xr:uid="{00000000-0005-0000-0000-0000C6180000}"/>
    <cellStyle name="Input 2 7 7 2" xfId="9221" xr:uid="{00000000-0005-0000-0000-0000C7180000}"/>
    <cellStyle name="Input 2 7 8" xfId="5102" xr:uid="{00000000-0005-0000-0000-0000C8180000}"/>
    <cellStyle name="Input 2 7 8 2" xfId="11341" xr:uid="{00000000-0005-0000-0000-0000C9180000}"/>
    <cellStyle name="Input 2 7 9" xfId="7377" xr:uid="{00000000-0005-0000-0000-0000CA180000}"/>
    <cellStyle name="Input 2 8" xfId="966" xr:uid="{00000000-0005-0000-0000-0000CB180000}"/>
    <cellStyle name="Input 2 8 2" xfId="1272" xr:uid="{00000000-0005-0000-0000-0000CC180000}"/>
    <cellStyle name="Input 2 8 2 2" xfId="3531" xr:uid="{00000000-0005-0000-0000-0000CD180000}"/>
    <cellStyle name="Input 2 8 2 2 2" xfId="9788" xr:uid="{00000000-0005-0000-0000-0000CE180000}"/>
    <cellStyle name="Input 2 8 2 3" xfId="5678" xr:uid="{00000000-0005-0000-0000-0000CF180000}"/>
    <cellStyle name="Input 2 8 2 3 2" xfId="11905" xr:uid="{00000000-0005-0000-0000-0000D0180000}"/>
    <cellStyle name="Input 2 8 2 4" xfId="7599" xr:uid="{00000000-0005-0000-0000-0000D1180000}"/>
    <cellStyle name="Input 2 8 3" xfId="1740" xr:uid="{00000000-0005-0000-0000-0000D2180000}"/>
    <cellStyle name="Input 2 8 3 2" xfId="3954" xr:uid="{00000000-0005-0000-0000-0000D3180000}"/>
    <cellStyle name="Input 2 8 3 2 2" xfId="10193" xr:uid="{00000000-0005-0000-0000-0000D4180000}"/>
    <cellStyle name="Input 2 8 3 3" xfId="6083" xr:uid="{00000000-0005-0000-0000-0000D5180000}"/>
    <cellStyle name="Input 2 8 3 3 2" xfId="12310" xr:uid="{00000000-0005-0000-0000-0000D6180000}"/>
    <cellStyle name="Input 2 8 3 4" xfId="8004" xr:uid="{00000000-0005-0000-0000-0000D7180000}"/>
    <cellStyle name="Input 2 8 4" xfId="1989" xr:uid="{00000000-0005-0000-0000-0000D8180000}"/>
    <cellStyle name="Input 2 8 4 2" xfId="4201" xr:uid="{00000000-0005-0000-0000-0000D9180000}"/>
    <cellStyle name="Input 2 8 4 2 2" xfId="10440" xr:uid="{00000000-0005-0000-0000-0000DA180000}"/>
    <cellStyle name="Input 2 8 4 3" xfId="6330" xr:uid="{00000000-0005-0000-0000-0000DB180000}"/>
    <cellStyle name="Input 2 8 4 3 2" xfId="12557" xr:uid="{00000000-0005-0000-0000-0000DC180000}"/>
    <cellStyle name="Input 2 8 4 4" xfId="8251" xr:uid="{00000000-0005-0000-0000-0000DD180000}"/>
    <cellStyle name="Input 2 8 5" xfId="2173" xr:uid="{00000000-0005-0000-0000-0000DE180000}"/>
    <cellStyle name="Input 2 8 5 2" xfId="4383" xr:uid="{00000000-0005-0000-0000-0000DF180000}"/>
    <cellStyle name="Input 2 8 5 2 2" xfId="10622" xr:uid="{00000000-0005-0000-0000-0000E0180000}"/>
    <cellStyle name="Input 2 8 5 3" xfId="6512" xr:uid="{00000000-0005-0000-0000-0000E1180000}"/>
    <cellStyle name="Input 2 8 5 3 2" xfId="12739" xr:uid="{00000000-0005-0000-0000-0000E2180000}"/>
    <cellStyle name="Input 2 8 5 4" xfId="8433" xr:uid="{00000000-0005-0000-0000-0000E3180000}"/>
    <cellStyle name="Input 2 8 6" xfId="3320" xr:uid="{00000000-0005-0000-0000-0000E4180000}"/>
    <cellStyle name="Input 2 8 6 2" xfId="5466" xr:uid="{00000000-0005-0000-0000-0000E5180000}"/>
    <cellStyle name="Input 2 8 6 2 2" xfId="11694" xr:uid="{00000000-0005-0000-0000-0000E6180000}"/>
    <cellStyle name="Input 2 8 6 3" xfId="9577" xr:uid="{00000000-0005-0000-0000-0000E7180000}"/>
    <cellStyle name="Input 2 8 7" xfId="2975" xr:uid="{00000000-0005-0000-0000-0000E8180000}"/>
    <cellStyle name="Input 2 8 7 2" xfId="9232" xr:uid="{00000000-0005-0000-0000-0000E9180000}"/>
    <cellStyle name="Input 2 8 8" xfId="5103" xr:uid="{00000000-0005-0000-0000-0000EA180000}"/>
    <cellStyle name="Input 2 8 8 2" xfId="11342" xr:uid="{00000000-0005-0000-0000-0000EB180000}"/>
    <cellStyle name="Input 2 8 9" xfId="7388" xr:uid="{00000000-0005-0000-0000-0000EC180000}"/>
    <cellStyle name="Input 2 9" xfId="1050" xr:uid="{00000000-0005-0000-0000-0000ED180000}"/>
    <cellStyle name="Input 2 9 2" xfId="3374" xr:uid="{00000000-0005-0000-0000-0000EE180000}"/>
    <cellStyle name="Input 2 9 2 2" xfId="9631" xr:uid="{00000000-0005-0000-0000-0000EF180000}"/>
    <cellStyle name="Input 2 9 3" xfId="5521" xr:uid="{00000000-0005-0000-0000-0000F0180000}"/>
    <cellStyle name="Input 2 9 3 2" xfId="11748" xr:uid="{00000000-0005-0000-0000-0000F1180000}"/>
    <cellStyle name="Input 2 9 4" xfId="7442" xr:uid="{00000000-0005-0000-0000-0000F2180000}"/>
    <cellStyle name="Input 3" xfId="594" xr:uid="{00000000-0005-0000-0000-0000F3180000}"/>
    <cellStyle name="Input 3 10" xfId="1510" xr:uid="{00000000-0005-0000-0000-0000F4180000}"/>
    <cellStyle name="Input 3 10 2" xfId="3724" xr:uid="{00000000-0005-0000-0000-0000F5180000}"/>
    <cellStyle name="Input 3 10 2 2" xfId="9963" xr:uid="{00000000-0005-0000-0000-0000F6180000}"/>
    <cellStyle name="Input 3 10 3" xfId="5853" xr:uid="{00000000-0005-0000-0000-0000F7180000}"/>
    <cellStyle name="Input 3 10 3 2" xfId="12080" xr:uid="{00000000-0005-0000-0000-0000F8180000}"/>
    <cellStyle name="Input 3 10 4" xfId="7774" xr:uid="{00000000-0005-0000-0000-0000F9180000}"/>
    <cellStyle name="Input 3 11" xfId="1833" xr:uid="{00000000-0005-0000-0000-0000FA180000}"/>
    <cellStyle name="Input 3 11 2" xfId="4045" xr:uid="{00000000-0005-0000-0000-0000FB180000}"/>
    <cellStyle name="Input 3 11 2 2" xfId="10284" xr:uid="{00000000-0005-0000-0000-0000FC180000}"/>
    <cellStyle name="Input 3 11 3" xfId="6174" xr:uid="{00000000-0005-0000-0000-0000FD180000}"/>
    <cellStyle name="Input 3 11 3 2" xfId="12401" xr:uid="{00000000-0005-0000-0000-0000FE180000}"/>
    <cellStyle name="Input 3 11 4" xfId="8095" xr:uid="{00000000-0005-0000-0000-0000FF180000}"/>
    <cellStyle name="Input 3 12" xfId="2396" xr:uid="{00000000-0005-0000-0000-000000190000}"/>
    <cellStyle name="Input 3 12 2" xfId="4606" xr:uid="{00000000-0005-0000-0000-000001190000}"/>
    <cellStyle name="Input 3 12 2 2" xfId="10845" xr:uid="{00000000-0005-0000-0000-000002190000}"/>
    <cellStyle name="Input 3 12 3" xfId="6735" xr:uid="{00000000-0005-0000-0000-000003190000}"/>
    <cellStyle name="Input 3 12 3 2" xfId="12962" xr:uid="{00000000-0005-0000-0000-000004190000}"/>
    <cellStyle name="Input 3 12 4" xfId="8656" xr:uid="{00000000-0005-0000-0000-000005190000}"/>
    <cellStyle name="Input 3 13" xfId="2631" xr:uid="{00000000-0005-0000-0000-000006190000}"/>
    <cellStyle name="Input 3 13 2" xfId="4824" xr:uid="{00000000-0005-0000-0000-000007190000}"/>
    <cellStyle name="Input 3 13 2 2" xfId="11063" xr:uid="{00000000-0005-0000-0000-000008190000}"/>
    <cellStyle name="Input 3 13 3" xfId="6969" xr:uid="{00000000-0005-0000-0000-000009190000}"/>
    <cellStyle name="Input 3 13 3 2" xfId="13196" xr:uid="{00000000-0005-0000-0000-00000A190000}"/>
    <cellStyle name="Input 3 13 4" xfId="8890" xr:uid="{00000000-0005-0000-0000-00000B190000}"/>
    <cellStyle name="Input 3 14" xfId="2478" xr:uid="{00000000-0005-0000-0000-00000C190000}"/>
    <cellStyle name="Input 3 14 2" xfId="4687" xr:uid="{00000000-0005-0000-0000-00000D190000}"/>
    <cellStyle name="Input 3 14 2 2" xfId="10926" xr:uid="{00000000-0005-0000-0000-00000E190000}"/>
    <cellStyle name="Input 3 14 3" xfId="6816" xr:uid="{00000000-0005-0000-0000-00000F190000}"/>
    <cellStyle name="Input 3 14 3 2" xfId="13043" xr:uid="{00000000-0005-0000-0000-000010190000}"/>
    <cellStyle name="Input 3 14 4" xfId="8737" xr:uid="{00000000-0005-0000-0000-000011190000}"/>
    <cellStyle name="Input 3 15" xfId="2629" xr:uid="{00000000-0005-0000-0000-000012190000}"/>
    <cellStyle name="Input 3 15 2" xfId="4822" xr:uid="{00000000-0005-0000-0000-000013190000}"/>
    <cellStyle name="Input 3 15 2 2" xfId="11061" xr:uid="{00000000-0005-0000-0000-000014190000}"/>
    <cellStyle name="Input 3 15 3" xfId="6967" xr:uid="{00000000-0005-0000-0000-000015190000}"/>
    <cellStyle name="Input 3 15 3 2" xfId="13194" xr:uid="{00000000-0005-0000-0000-000016190000}"/>
    <cellStyle name="Input 3 15 4" xfId="8888" xr:uid="{00000000-0005-0000-0000-000017190000}"/>
    <cellStyle name="Input 3 16" xfId="2476" xr:uid="{00000000-0005-0000-0000-000018190000}"/>
    <cellStyle name="Input 3 16 2" xfId="4685" xr:uid="{00000000-0005-0000-0000-000019190000}"/>
    <cellStyle name="Input 3 16 2 2" xfId="10924" xr:uid="{00000000-0005-0000-0000-00001A190000}"/>
    <cellStyle name="Input 3 16 3" xfId="6814" xr:uid="{00000000-0005-0000-0000-00001B190000}"/>
    <cellStyle name="Input 3 16 3 2" xfId="13041" xr:uid="{00000000-0005-0000-0000-00001C190000}"/>
    <cellStyle name="Input 3 16 4" xfId="8735" xr:uid="{00000000-0005-0000-0000-00001D190000}"/>
    <cellStyle name="Input 3 17" xfId="2627" xr:uid="{00000000-0005-0000-0000-00001E190000}"/>
    <cellStyle name="Input 3 17 2" xfId="4820" xr:uid="{00000000-0005-0000-0000-00001F190000}"/>
    <cellStyle name="Input 3 17 2 2" xfId="11059" xr:uid="{00000000-0005-0000-0000-000020190000}"/>
    <cellStyle name="Input 3 17 3" xfId="6965" xr:uid="{00000000-0005-0000-0000-000021190000}"/>
    <cellStyle name="Input 3 17 3 2" xfId="13192" xr:uid="{00000000-0005-0000-0000-000022190000}"/>
    <cellStyle name="Input 3 17 4" xfId="8886" xr:uid="{00000000-0005-0000-0000-000023190000}"/>
    <cellStyle name="Input 3 18" xfId="2472" xr:uid="{00000000-0005-0000-0000-000024190000}"/>
    <cellStyle name="Input 3 18 2" xfId="4681" xr:uid="{00000000-0005-0000-0000-000025190000}"/>
    <cellStyle name="Input 3 18 2 2" xfId="10920" xr:uid="{00000000-0005-0000-0000-000026190000}"/>
    <cellStyle name="Input 3 18 3" xfId="6810" xr:uid="{00000000-0005-0000-0000-000027190000}"/>
    <cellStyle name="Input 3 18 3 2" xfId="13037" xr:uid="{00000000-0005-0000-0000-000028190000}"/>
    <cellStyle name="Input 3 18 4" xfId="8731" xr:uid="{00000000-0005-0000-0000-000029190000}"/>
    <cellStyle name="Input 3 19" xfId="2702" xr:uid="{00000000-0005-0000-0000-00002A190000}"/>
    <cellStyle name="Input 3 19 2" xfId="4892" xr:uid="{00000000-0005-0000-0000-00002B190000}"/>
    <cellStyle name="Input 3 19 2 2" xfId="11131" xr:uid="{00000000-0005-0000-0000-00002C190000}"/>
    <cellStyle name="Input 3 19 3" xfId="7038" xr:uid="{00000000-0005-0000-0000-00002D190000}"/>
    <cellStyle name="Input 3 19 3 2" xfId="13265" xr:uid="{00000000-0005-0000-0000-00002E190000}"/>
    <cellStyle name="Input 3 19 4" xfId="8959" xr:uid="{00000000-0005-0000-0000-00002F190000}"/>
    <cellStyle name="Input 3 2" xfId="919" xr:uid="{00000000-0005-0000-0000-000030190000}"/>
    <cellStyle name="Input 3 2 2" xfId="1273" xr:uid="{00000000-0005-0000-0000-000031190000}"/>
    <cellStyle name="Input 3 2 2 2" xfId="3532" xr:uid="{00000000-0005-0000-0000-000032190000}"/>
    <cellStyle name="Input 3 2 2 2 2" xfId="9789" xr:uid="{00000000-0005-0000-0000-000033190000}"/>
    <cellStyle name="Input 3 2 2 3" xfId="5679" xr:uid="{00000000-0005-0000-0000-000034190000}"/>
    <cellStyle name="Input 3 2 2 3 2" xfId="11906" xr:uid="{00000000-0005-0000-0000-000035190000}"/>
    <cellStyle name="Input 3 2 2 4" xfId="7600" xr:uid="{00000000-0005-0000-0000-000036190000}"/>
    <cellStyle name="Input 3 2 3" xfId="1698" xr:uid="{00000000-0005-0000-0000-000037190000}"/>
    <cellStyle name="Input 3 2 3 2" xfId="3912" xr:uid="{00000000-0005-0000-0000-000038190000}"/>
    <cellStyle name="Input 3 2 3 2 2" xfId="10151" xr:uid="{00000000-0005-0000-0000-000039190000}"/>
    <cellStyle name="Input 3 2 3 3" xfId="6041" xr:uid="{00000000-0005-0000-0000-00003A190000}"/>
    <cellStyle name="Input 3 2 3 3 2" xfId="12268" xr:uid="{00000000-0005-0000-0000-00003B190000}"/>
    <cellStyle name="Input 3 2 3 4" xfId="7962" xr:uid="{00000000-0005-0000-0000-00003C190000}"/>
    <cellStyle name="Input 3 2 4" xfId="1990" xr:uid="{00000000-0005-0000-0000-00003D190000}"/>
    <cellStyle name="Input 3 2 4 2" xfId="4202" xr:uid="{00000000-0005-0000-0000-00003E190000}"/>
    <cellStyle name="Input 3 2 4 2 2" xfId="10441" xr:uid="{00000000-0005-0000-0000-00003F190000}"/>
    <cellStyle name="Input 3 2 4 3" xfId="6331" xr:uid="{00000000-0005-0000-0000-000040190000}"/>
    <cellStyle name="Input 3 2 4 3 2" xfId="12558" xr:uid="{00000000-0005-0000-0000-000041190000}"/>
    <cellStyle name="Input 3 2 4 4" xfId="8252" xr:uid="{00000000-0005-0000-0000-000042190000}"/>
    <cellStyle name="Input 3 2 5" xfId="2193" xr:uid="{00000000-0005-0000-0000-000043190000}"/>
    <cellStyle name="Input 3 2 5 2" xfId="4403" xr:uid="{00000000-0005-0000-0000-000044190000}"/>
    <cellStyle name="Input 3 2 5 2 2" xfId="10642" xr:uid="{00000000-0005-0000-0000-000045190000}"/>
    <cellStyle name="Input 3 2 5 3" xfId="6532" xr:uid="{00000000-0005-0000-0000-000046190000}"/>
    <cellStyle name="Input 3 2 5 3 2" xfId="12759" xr:uid="{00000000-0005-0000-0000-000047190000}"/>
    <cellStyle name="Input 3 2 5 4" xfId="8453" xr:uid="{00000000-0005-0000-0000-000048190000}"/>
    <cellStyle name="Input 3 2 6" xfId="3278" xr:uid="{00000000-0005-0000-0000-000049190000}"/>
    <cellStyle name="Input 3 2 6 2" xfId="5422" xr:uid="{00000000-0005-0000-0000-00004A190000}"/>
    <cellStyle name="Input 3 2 6 2 2" xfId="11652" xr:uid="{00000000-0005-0000-0000-00004B190000}"/>
    <cellStyle name="Input 3 2 6 3" xfId="9535" xr:uid="{00000000-0005-0000-0000-00004C190000}"/>
    <cellStyle name="Input 3 2 7" xfId="2933" xr:uid="{00000000-0005-0000-0000-00004D190000}"/>
    <cellStyle name="Input 3 2 7 2" xfId="9190" xr:uid="{00000000-0005-0000-0000-00004E190000}"/>
    <cellStyle name="Input 3 2 8" xfId="5104" xr:uid="{00000000-0005-0000-0000-00004F190000}"/>
    <cellStyle name="Input 3 2 8 2" xfId="11343" xr:uid="{00000000-0005-0000-0000-000050190000}"/>
    <cellStyle name="Input 3 2 9" xfId="7346" xr:uid="{00000000-0005-0000-0000-000051190000}"/>
    <cellStyle name="Input 3 20" xfId="2470" xr:uid="{00000000-0005-0000-0000-000052190000}"/>
    <cellStyle name="Input 3 20 2" xfId="4679" xr:uid="{00000000-0005-0000-0000-000053190000}"/>
    <cellStyle name="Input 3 20 2 2" xfId="10918" xr:uid="{00000000-0005-0000-0000-000054190000}"/>
    <cellStyle name="Input 3 20 3" xfId="6808" xr:uid="{00000000-0005-0000-0000-000055190000}"/>
    <cellStyle name="Input 3 20 3 2" xfId="13035" xr:uid="{00000000-0005-0000-0000-000056190000}"/>
    <cellStyle name="Input 3 20 4" xfId="8729" xr:uid="{00000000-0005-0000-0000-000057190000}"/>
    <cellStyle name="Input 3 21" xfId="2744" xr:uid="{00000000-0005-0000-0000-000058190000}"/>
    <cellStyle name="Input 3 21 2" xfId="7080" xr:uid="{00000000-0005-0000-0000-000059190000}"/>
    <cellStyle name="Input 3 21 2 2" xfId="13307" xr:uid="{00000000-0005-0000-0000-00005A190000}"/>
    <cellStyle name="Input 3 21 3" xfId="9001" xr:uid="{00000000-0005-0000-0000-00005B190000}"/>
    <cellStyle name="Input 3 22" xfId="4947" xr:uid="{00000000-0005-0000-0000-00005C190000}"/>
    <cellStyle name="Input 3 22 2" xfId="11186" xr:uid="{00000000-0005-0000-0000-00005D190000}"/>
    <cellStyle name="Input 3 23" xfId="7154" xr:uid="{00000000-0005-0000-0000-00005E190000}"/>
    <cellStyle name="Input 3 3" xfId="790" xr:uid="{00000000-0005-0000-0000-00005F190000}"/>
    <cellStyle name="Input 3 3 2" xfId="1274" xr:uid="{00000000-0005-0000-0000-000060190000}"/>
    <cellStyle name="Input 3 3 2 2" xfId="3533" xr:uid="{00000000-0005-0000-0000-000061190000}"/>
    <cellStyle name="Input 3 3 2 2 2" xfId="9790" xr:uid="{00000000-0005-0000-0000-000062190000}"/>
    <cellStyle name="Input 3 3 2 3" xfId="5680" xr:uid="{00000000-0005-0000-0000-000063190000}"/>
    <cellStyle name="Input 3 3 2 3 2" xfId="11907" xr:uid="{00000000-0005-0000-0000-000064190000}"/>
    <cellStyle name="Input 3 3 2 4" xfId="7601" xr:uid="{00000000-0005-0000-0000-000065190000}"/>
    <cellStyle name="Input 3 3 3" xfId="1569" xr:uid="{00000000-0005-0000-0000-000066190000}"/>
    <cellStyle name="Input 3 3 3 2" xfId="3783" xr:uid="{00000000-0005-0000-0000-000067190000}"/>
    <cellStyle name="Input 3 3 3 2 2" xfId="10022" xr:uid="{00000000-0005-0000-0000-000068190000}"/>
    <cellStyle name="Input 3 3 3 3" xfId="5912" xr:uid="{00000000-0005-0000-0000-000069190000}"/>
    <cellStyle name="Input 3 3 3 3 2" xfId="12139" xr:uid="{00000000-0005-0000-0000-00006A190000}"/>
    <cellStyle name="Input 3 3 3 4" xfId="7833" xr:uid="{00000000-0005-0000-0000-00006B190000}"/>
    <cellStyle name="Input 3 3 4" xfId="1991" xr:uid="{00000000-0005-0000-0000-00006C190000}"/>
    <cellStyle name="Input 3 3 4 2" xfId="4203" xr:uid="{00000000-0005-0000-0000-00006D190000}"/>
    <cellStyle name="Input 3 3 4 2 2" xfId="10442" xr:uid="{00000000-0005-0000-0000-00006E190000}"/>
    <cellStyle name="Input 3 3 4 3" xfId="6332" xr:uid="{00000000-0005-0000-0000-00006F190000}"/>
    <cellStyle name="Input 3 3 4 3 2" xfId="12559" xr:uid="{00000000-0005-0000-0000-000070190000}"/>
    <cellStyle name="Input 3 3 4 4" xfId="8253" xr:uid="{00000000-0005-0000-0000-000071190000}"/>
    <cellStyle name="Input 3 3 5" xfId="2308" xr:uid="{00000000-0005-0000-0000-000072190000}"/>
    <cellStyle name="Input 3 3 5 2" xfId="4518" xr:uid="{00000000-0005-0000-0000-000073190000}"/>
    <cellStyle name="Input 3 3 5 2 2" xfId="10757" xr:uid="{00000000-0005-0000-0000-000074190000}"/>
    <cellStyle name="Input 3 3 5 3" xfId="6647" xr:uid="{00000000-0005-0000-0000-000075190000}"/>
    <cellStyle name="Input 3 3 5 3 2" xfId="12874" xr:uid="{00000000-0005-0000-0000-000076190000}"/>
    <cellStyle name="Input 3 3 5 4" xfId="8568" xr:uid="{00000000-0005-0000-0000-000077190000}"/>
    <cellStyle name="Input 3 3 6" xfId="3149" xr:uid="{00000000-0005-0000-0000-000078190000}"/>
    <cellStyle name="Input 3 3 6 2" xfId="5293" xr:uid="{00000000-0005-0000-0000-000079190000}"/>
    <cellStyle name="Input 3 3 6 2 2" xfId="11523" xr:uid="{00000000-0005-0000-0000-00007A190000}"/>
    <cellStyle name="Input 3 3 6 3" xfId="9406" xr:uid="{00000000-0005-0000-0000-00007B190000}"/>
    <cellStyle name="Input 3 3 7" xfId="2804" xr:uid="{00000000-0005-0000-0000-00007C190000}"/>
    <cellStyle name="Input 3 3 7 2" xfId="9061" xr:uid="{00000000-0005-0000-0000-00007D190000}"/>
    <cellStyle name="Input 3 3 8" xfId="5105" xr:uid="{00000000-0005-0000-0000-00007E190000}"/>
    <cellStyle name="Input 3 3 8 2" xfId="11344" xr:uid="{00000000-0005-0000-0000-00007F190000}"/>
    <cellStyle name="Input 3 3 9" xfId="7217" xr:uid="{00000000-0005-0000-0000-000080190000}"/>
    <cellStyle name="Input 3 4" xfId="756" xr:uid="{00000000-0005-0000-0000-000081190000}"/>
    <cellStyle name="Input 3 4 2" xfId="1275" xr:uid="{00000000-0005-0000-0000-000082190000}"/>
    <cellStyle name="Input 3 4 2 2" xfId="3534" xr:uid="{00000000-0005-0000-0000-000083190000}"/>
    <cellStyle name="Input 3 4 2 2 2" xfId="9791" xr:uid="{00000000-0005-0000-0000-000084190000}"/>
    <cellStyle name="Input 3 4 2 3" xfId="5681" xr:uid="{00000000-0005-0000-0000-000085190000}"/>
    <cellStyle name="Input 3 4 2 3 2" xfId="11908" xr:uid="{00000000-0005-0000-0000-000086190000}"/>
    <cellStyle name="Input 3 4 2 4" xfId="7602" xr:uid="{00000000-0005-0000-0000-000087190000}"/>
    <cellStyle name="Input 3 4 3" xfId="1537" xr:uid="{00000000-0005-0000-0000-000088190000}"/>
    <cellStyle name="Input 3 4 3 2" xfId="3751" xr:uid="{00000000-0005-0000-0000-000089190000}"/>
    <cellStyle name="Input 3 4 3 2 2" xfId="9990" xr:uid="{00000000-0005-0000-0000-00008A190000}"/>
    <cellStyle name="Input 3 4 3 3" xfId="5880" xr:uid="{00000000-0005-0000-0000-00008B190000}"/>
    <cellStyle name="Input 3 4 3 3 2" xfId="12107" xr:uid="{00000000-0005-0000-0000-00008C190000}"/>
    <cellStyle name="Input 3 4 3 4" xfId="7801" xr:uid="{00000000-0005-0000-0000-00008D190000}"/>
    <cellStyle name="Input 3 4 4" xfId="1992" xr:uid="{00000000-0005-0000-0000-00008E190000}"/>
    <cellStyle name="Input 3 4 4 2" xfId="4204" xr:uid="{00000000-0005-0000-0000-00008F190000}"/>
    <cellStyle name="Input 3 4 4 2 2" xfId="10443" xr:uid="{00000000-0005-0000-0000-000090190000}"/>
    <cellStyle name="Input 3 4 4 3" xfId="6333" xr:uid="{00000000-0005-0000-0000-000091190000}"/>
    <cellStyle name="Input 3 4 4 3 2" xfId="12560" xr:uid="{00000000-0005-0000-0000-000092190000}"/>
    <cellStyle name="Input 3 4 4 4" xfId="8254" xr:uid="{00000000-0005-0000-0000-000093190000}"/>
    <cellStyle name="Input 3 4 5" xfId="2338" xr:uid="{00000000-0005-0000-0000-000094190000}"/>
    <cellStyle name="Input 3 4 5 2" xfId="4548" xr:uid="{00000000-0005-0000-0000-000095190000}"/>
    <cellStyle name="Input 3 4 5 2 2" xfId="10787" xr:uid="{00000000-0005-0000-0000-000096190000}"/>
    <cellStyle name="Input 3 4 5 3" xfId="6677" xr:uid="{00000000-0005-0000-0000-000097190000}"/>
    <cellStyle name="Input 3 4 5 3 2" xfId="12904" xr:uid="{00000000-0005-0000-0000-000098190000}"/>
    <cellStyle name="Input 3 4 5 4" xfId="8598" xr:uid="{00000000-0005-0000-0000-000099190000}"/>
    <cellStyle name="Input 3 4 6" xfId="3117" xr:uid="{00000000-0005-0000-0000-00009A190000}"/>
    <cellStyle name="Input 3 4 6 2" xfId="5261" xr:uid="{00000000-0005-0000-0000-00009B190000}"/>
    <cellStyle name="Input 3 4 6 2 2" xfId="11491" xr:uid="{00000000-0005-0000-0000-00009C190000}"/>
    <cellStyle name="Input 3 4 6 3" xfId="9374" xr:uid="{00000000-0005-0000-0000-00009D190000}"/>
    <cellStyle name="Input 3 4 7" xfId="2772" xr:uid="{00000000-0005-0000-0000-00009E190000}"/>
    <cellStyle name="Input 3 4 7 2" xfId="9029" xr:uid="{00000000-0005-0000-0000-00009F190000}"/>
    <cellStyle name="Input 3 4 8" xfId="5106" xr:uid="{00000000-0005-0000-0000-0000A0190000}"/>
    <cellStyle name="Input 3 4 8 2" xfId="11345" xr:uid="{00000000-0005-0000-0000-0000A1190000}"/>
    <cellStyle name="Input 3 4 9" xfId="7185" xr:uid="{00000000-0005-0000-0000-0000A2190000}"/>
    <cellStyle name="Input 3 5" xfId="767" xr:uid="{00000000-0005-0000-0000-0000A3190000}"/>
    <cellStyle name="Input 3 5 2" xfId="1276" xr:uid="{00000000-0005-0000-0000-0000A4190000}"/>
    <cellStyle name="Input 3 5 2 2" xfId="3535" xr:uid="{00000000-0005-0000-0000-0000A5190000}"/>
    <cellStyle name="Input 3 5 2 2 2" xfId="9792" xr:uid="{00000000-0005-0000-0000-0000A6190000}"/>
    <cellStyle name="Input 3 5 2 3" xfId="5682" xr:uid="{00000000-0005-0000-0000-0000A7190000}"/>
    <cellStyle name="Input 3 5 2 3 2" xfId="11909" xr:uid="{00000000-0005-0000-0000-0000A8190000}"/>
    <cellStyle name="Input 3 5 2 4" xfId="7603" xr:uid="{00000000-0005-0000-0000-0000A9190000}"/>
    <cellStyle name="Input 3 5 3" xfId="1546" xr:uid="{00000000-0005-0000-0000-0000AA190000}"/>
    <cellStyle name="Input 3 5 3 2" xfId="3760" xr:uid="{00000000-0005-0000-0000-0000AB190000}"/>
    <cellStyle name="Input 3 5 3 2 2" xfId="9999" xr:uid="{00000000-0005-0000-0000-0000AC190000}"/>
    <cellStyle name="Input 3 5 3 3" xfId="5889" xr:uid="{00000000-0005-0000-0000-0000AD190000}"/>
    <cellStyle name="Input 3 5 3 3 2" xfId="12116" xr:uid="{00000000-0005-0000-0000-0000AE190000}"/>
    <cellStyle name="Input 3 5 3 4" xfId="7810" xr:uid="{00000000-0005-0000-0000-0000AF190000}"/>
    <cellStyle name="Input 3 5 4" xfId="1993" xr:uid="{00000000-0005-0000-0000-0000B0190000}"/>
    <cellStyle name="Input 3 5 4 2" xfId="4205" xr:uid="{00000000-0005-0000-0000-0000B1190000}"/>
    <cellStyle name="Input 3 5 4 2 2" xfId="10444" xr:uid="{00000000-0005-0000-0000-0000B2190000}"/>
    <cellStyle name="Input 3 5 4 3" xfId="6334" xr:uid="{00000000-0005-0000-0000-0000B3190000}"/>
    <cellStyle name="Input 3 5 4 3 2" xfId="12561" xr:uid="{00000000-0005-0000-0000-0000B4190000}"/>
    <cellStyle name="Input 3 5 4 4" xfId="8255" xr:uid="{00000000-0005-0000-0000-0000B5190000}"/>
    <cellStyle name="Input 3 5 5" xfId="2330" xr:uid="{00000000-0005-0000-0000-0000B6190000}"/>
    <cellStyle name="Input 3 5 5 2" xfId="4540" xr:uid="{00000000-0005-0000-0000-0000B7190000}"/>
    <cellStyle name="Input 3 5 5 2 2" xfId="10779" xr:uid="{00000000-0005-0000-0000-0000B8190000}"/>
    <cellStyle name="Input 3 5 5 3" xfId="6669" xr:uid="{00000000-0005-0000-0000-0000B9190000}"/>
    <cellStyle name="Input 3 5 5 3 2" xfId="12896" xr:uid="{00000000-0005-0000-0000-0000BA190000}"/>
    <cellStyle name="Input 3 5 5 4" xfId="8590" xr:uid="{00000000-0005-0000-0000-0000BB190000}"/>
    <cellStyle name="Input 3 5 6" xfId="3126" xr:uid="{00000000-0005-0000-0000-0000BC190000}"/>
    <cellStyle name="Input 3 5 6 2" xfId="5270" xr:uid="{00000000-0005-0000-0000-0000BD190000}"/>
    <cellStyle name="Input 3 5 6 2 2" xfId="11500" xr:uid="{00000000-0005-0000-0000-0000BE190000}"/>
    <cellStyle name="Input 3 5 6 3" xfId="9383" xr:uid="{00000000-0005-0000-0000-0000BF190000}"/>
    <cellStyle name="Input 3 5 7" xfId="2781" xr:uid="{00000000-0005-0000-0000-0000C0190000}"/>
    <cellStyle name="Input 3 5 7 2" xfId="9038" xr:uid="{00000000-0005-0000-0000-0000C1190000}"/>
    <cellStyle name="Input 3 5 8" xfId="5107" xr:uid="{00000000-0005-0000-0000-0000C2190000}"/>
    <cellStyle name="Input 3 5 8 2" xfId="11346" xr:uid="{00000000-0005-0000-0000-0000C3190000}"/>
    <cellStyle name="Input 3 5 9" xfId="7194" xr:uid="{00000000-0005-0000-0000-0000C4190000}"/>
    <cellStyle name="Input 3 6" xfId="765" xr:uid="{00000000-0005-0000-0000-0000C5190000}"/>
    <cellStyle name="Input 3 6 2" xfId="1277" xr:uid="{00000000-0005-0000-0000-0000C6190000}"/>
    <cellStyle name="Input 3 6 2 2" xfId="3536" xr:uid="{00000000-0005-0000-0000-0000C7190000}"/>
    <cellStyle name="Input 3 6 2 2 2" xfId="9793" xr:uid="{00000000-0005-0000-0000-0000C8190000}"/>
    <cellStyle name="Input 3 6 2 3" xfId="5683" xr:uid="{00000000-0005-0000-0000-0000C9190000}"/>
    <cellStyle name="Input 3 6 2 3 2" xfId="11910" xr:uid="{00000000-0005-0000-0000-0000CA190000}"/>
    <cellStyle name="Input 3 6 2 4" xfId="7604" xr:uid="{00000000-0005-0000-0000-0000CB190000}"/>
    <cellStyle name="Input 3 6 3" xfId="1545" xr:uid="{00000000-0005-0000-0000-0000CC190000}"/>
    <cellStyle name="Input 3 6 3 2" xfId="3759" xr:uid="{00000000-0005-0000-0000-0000CD190000}"/>
    <cellStyle name="Input 3 6 3 2 2" xfId="9998" xr:uid="{00000000-0005-0000-0000-0000CE190000}"/>
    <cellStyle name="Input 3 6 3 3" xfId="5888" xr:uid="{00000000-0005-0000-0000-0000CF190000}"/>
    <cellStyle name="Input 3 6 3 3 2" xfId="12115" xr:uid="{00000000-0005-0000-0000-0000D0190000}"/>
    <cellStyle name="Input 3 6 3 4" xfId="7809" xr:uid="{00000000-0005-0000-0000-0000D1190000}"/>
    <cellStyle name="Input 3 6 4" xfId="1994" xr:uid="{00000000-0005-0000-0000-0000D2190000}"/>
    <cellStyle name="Input 3 6 4 2" xfId="4206" xr:uid="{00000000-0005-0000-0000-0000D3190000}"/>
    <cellStyle name="Input 3 6 4 2 2" xfId="10445" xr:uid="{00000000-0005-0000-0000-0000D4190000}"/>
    <cellStyle name="Input 3 6 4 3" xfId="6335" xr:uid="{00000000-0005-0000-0000-0000D5190000}"/>
    <cellStyle name="Input 3 6 4 3 2" xfId="12562" xr:uid="{00000000-0005-0000-0000-0000D6190000}"/>
    <cellStyle name="Input 3 6 4 4" xfId="8256" xr:uid="{00000000-0005-0000-0000-0000D7190000}"/>
    <cellStyle name="Input 3 6 5" xfId="2331" xr:uid="{00000000-0005-0000-0000-0000D8190000}"/>
    <cellStyle name="Input 3 6 5 2" xfId="4541" xr:uid="{00000000-0005-0000-0000-0000D9190000}"/>
    <cellStyle name="Input 3 6 5 2 2" xfId="10780" xr:uid="{00000000-0005-0000-0000-0000DA190000}"/>
    <cellStyle name="Input 3 6 5 3" xfId="6670" xr:uid="{00000000-0005-0000-0000-0000DB190000}"/>
    <cellStyle name="Input 3 6 5 3 2" xfId="12897" xr:uid="{00000000-0005-0000-0000-0000DC190000}"/>
    <cellStyle name="Input 3 6 5 4" xfId="8591" xr:uid="{00000000-0005-0000-0000-0000DD190000}"/>
    <cellStyle name="Input 3 6 6" xfId="3125" xr:uid="{00000000-0005-0000-0000-0000DE190000}"/>
    <cellStyle name="Input 3 6 6 2" xfId="5269" xr:uid="{00000000-0005-0000-0000-0000DF190000}"/>
    <cellStyle name="Input 3 6 6 2 2" xfId="11499" xr:uid="{00000000-0005-0000-0000-0000E0190000}"/>
    <cellStyle name="Input 3 6 6 3" xfId="9382" xr:uid="{00000000-0005-0000-0000-0000E1190000}"/>
    <cellStyle name="Input 3 6 7" xfId="2780" xr:uid="{00000000-0005-0000-0000-0000E2190000}"/>
    <cellStyle name="Input 3 6 7 2" xfId="9037" xr:uid="{00000000-0005-0000-0000-0000E3190000}"/>
    <cellStyle name="Input 3 6 8" xfId="5108" xr:uid="{00000000-0005-0000-0000-0000E4190000}"/>
    <cellStyle name="Input 3 6 8 2" xfId="11347" xr:uid="{00000000-0005-0000-0000-0000E5190000}"/>
    <cellStyle name="Input 3 6 9" xfId="7193" xr:uid="{00000000-0005-0000-0000-0000E6190000}"/>
    <cellStyle name="Input 3 7" xfId="781" xr:uid="{00000000-0005-0000-0000-0000E7190000}"/>
    <cellStyle name="Input 3 7 2" xfId="1278" xr:uid="{00000000-0005-0000-0000-0000E8190000}"/>
    <cellStyle name="Input 3 7 2 2" xfId="3537" xr:uid="{00000000-0005-0000-0000-0000E9190000}"/>
    <cellStyle name="Input 3 7 2 2 2" xfId="9794" xr:uid="{00000000-0005-0000-0000-0000EA190000}"/>
    <cellStyle name="Input 3 7 2 3" xfId="5684" xr:uid="{00000000-0005-0000-0000-0000EB190000}"/>
    <cellStyle name="Input 3 7 2 3 2" xfId="11911" xr:uid="{00000000-0005-0000-0000-0000EC190000}"/>
    <cellStyle name="Input 3 7 2 4" xfId="7605" xr:uid="{00000000-0005-0000-0000-0000ED190000}"/>
    <cellStyle name="Input 3 7 3" xfId="1560" xr:uid="{00000000-0005-0000-0000-0000EE190000}"/>
    <cellStyle name="Input 3 7 3 2" xfId="3774" xr:uid="{00000000-0005-0000-0000-0000EF190000}"/>
    <cellStyle name="Input 3 7 3 2 2" xfId="10013" xr:uid="{00000000-0005-0000-0000-0000F0190000}"/>
    <cellStyle name="Input 3 7 3 3" xfId="5903" xr:uid="{00000000-0005-0000-0000-0000F1190000}"/>
    <cellStyle name="Input 3 7 3 3 2" xfId="12130" xr:uid="{00000000-0005-0000-0000-0000F2190000}"/>
    <cellStyle name="Input 3 7 3 4" xfId="7824" xr:uid="{00000000-0005-0000-0000-0000F3190000}"/>
    <cellStyle name="Input 3 7 4" xfId="1995" xr:uid="{00000000-0005-0000-0000-0000F4190000}"/>
    <cellStyle name="Input 3 7 4 2" xfId="4207" xr:uid="{00000000-0005-0000-0000-0000F5190000}"/>
    <cellStyle name="Input 3 7 4 2 2" xfId="10446" xr:uid="{00000000-0005-0000-0000-0000F6190000}"/>
    <cellStyle name="Input 3 7 4 3" xfId="6336" xr:uid="{00000000-0005-0000-0000-0000F7190000}"/>
    <cellStyle name="Input 3 7 4 3 2" xfId="12563" xr:uid="{00000000-0005-0000-0000-0000F8190000}"/>
    <cellStyle name="Input 3 7 4 4" xfId="8257" xr:uid="{00000000-0005-0000-0000-0000F9190000}"/>
    <cellStyle name="Input 3 7 5" xfId="2316" xr:uid="{00000000-0005-0000-0000-0000FA190000}"/>
    <cellStyle name="Input 3 7 5 2" xfId="4526" xr:uid="{00000000-0005-0000-0000-0000FB190000}"/>
    <cellStyle name="Input 3 7 5 2 2" xfId="10765" xr:uid="{00000000-0005-0000-0000-0000FC190000}"/>
    <cellStyle name="Input 3 7 5 3" xfId="6655" xr:uid="{00000000-0005-0000-0000-0000FD190000}"/>
    <cellStyle name="Input 3 7 5 3 2" xfId="12882" xr:uid="{00000000-0005-0000-0000-0000FE190000}"/>
    <cellStyle name="Input 3 7 5 4" xfId="8576" xr:uid="{00000000-0005-0000-0000-0000FF190000}"/>
    <cellStyle name="Input 3 7 6" xfId="3140" xr:uid="{00000000-0005-0000-0000-0000001A0000}"/>
    <cellStyle name="Input 3 7 6 2" xfId="5284" xr:uid="{00000000-0005-0000-0000-0000011A0000}"/>
    <cellStyle name="Input 3 7 6 2 2" xfId="11514" xr:uid="{00000000-0005-0000-0000-0000021A0000}"/>
    <cellStyle name="Input 3 7 6 3" xfId="9397" xr:uid="{00000000-0005-0000-0000-0000031A0000}"/>
    <cellStyle name="Input 3 7 7" xfId="2795" xr:uid="{00000000-0005-0000-0000-0000041A0000}"/>
    <cellStyle name="Input 3 7 7 2" xfId="9052" xr:uid="{00000000-0005-0000-0000-0000051A0000}"/>
    <cellStyle name="Input 3 7 8" xfId="5109" xr:uid="{00000000-0005-0000-0000-0000061A0000}"/>
    <cellStyle name="Input 3 7 8 2" xfId="11348" xr:uid="{00000000-0005-0000-0000-0000071A0000}"/>
    <cellStyle name="Input 3 7 9" xfId="7208" xr:uid="{00000000-0005-0000-0000-0000081A0000}"/>
    <cellStyle name="Input 3 8" xfId="925" xr:uid="{00000000-0005-0000-0000-0000091A0000}"/>
    <cellStyle name="Input 3 8 2" xfId="1279" xr:uid="{00000000-0005-0000-0000-00000A1A0000}"/>
    <cellStyle name="Input 3 8 2 2" xfId="3538" xr:uid="{00000000-0005-0000-0000-00000B1A0000}"/>
    <cellStyle name="Input 3 8 2 2 2" xfId="9795" xr:uid="{00000000-0005-0000-0000-00000C1A0000}"/>
    <cellStyle name="Input 3 8 2 3" xfId="5685" xr:uid="{00000000-0005-0000-0000-00000D1A0000}"/>
    <cellStyle name="Input 3 8 2 3 2" xfId="11912" xr:uid="{00000000-0005-0000-0000-00000E1A0000}"/>
    <cellStyle name="Input 3 8 2 4" xfId="7606" xr:uid="{00000000-0005-0000-0000-00000F1A0000}"/>
    <cellStyle name="Input 3 8 3" xfId="1704" xr:uid="{00000000-0005-0000-0000-0000101A0000}"/>
    <cellStyle name="Input 3 8 3 2" xfId="3918" xr:uid="{00000000-0005-0000-0000-0000111A0000}"/>
    <cellStyle name="Input 3 8 3 2 2" xfId="10157" xr:uid="{00000000-0005-0000-0000-0000121A0000}"/>
    <cellStyle name="Input 3 8 3 3" xfId="6047" xr:uid="{00000000-0005-0000-0000-0000131A0000}"/>
    <cellStyle name="Input 3 8 3 3 2" xfId="12274" xr:uid="{00000000-0005-0000-0000-0000141A0000}"/>
    <cellStyle name="Input 3 8 3 4" xfId="7968" xr:uid="{00000000-0005-0000-0000-0000151A0000}"/>
    <cellStyle name="Input 3 8 4" xfId="1996" xr:uid="{00000000-0005-0000-0000-0000161A0000}"/>
    <cellStyle name="Input 3 8 4 2" xfId="4208" xr:uid="{00000000-0005-0000-0000-0000171A0000}"/>
    <cellStyle name="Input 3 8 4 2 2" xfId="10447" xr:uid="{00000000-0005-0000-0000-0000181A0000}"/>
    <cellStyle name="Input 3 8 4 3" xfId="6337" xr:uid="{00000000-0005-0000-0000-0000191A0000}"/>
    <cellStyle name="Input 3 8 4 3 2" xfId="12564" xr:uid="{00000000-0005-0000-0000-00001A1A0000}"/>
    <cellStyle name="Input 3 8 4 4" xfId="8258" xr:uid="{00000000-0005-0000-0000-00001B1A0000}"/>
    <cellStyle name="Input 3 8 5" xfId="2134" xr:uid="{00000000-0005-0000-0000-00001C1A0000}"/>
    <cellStyle name="Input 3 8 5 2" xfId="4344" xr:uid="{00000000-0005-0000-0000-00001D1A0000}"/>
    <cellStyle name="Input 3 8 5 2 2" xfId="10583" xr:uid="{00000000-0005-0000-0000-00001E1A0000}"/>
    <cellStyle name="Input 3 8 5 3" xfId="6473" xr:uid="{00000000-0005-0000-0000-00001F1A0000}"/>
    <cellStyle name="Input 3 8 5 3 2" xfId="12700" xr:uid="{00000000-0005-0000-0000-0000201A0000}"/>
    <cellStyle name="Input 3 8 5 4" xfId="8394" xr:uid="{00000000-0005-0000-0000-0000211A0000}"/>
    <cellStyle name="Input 3 8 6" xfId="3284" xr:uid="{00000000-0005-0000-0000-0000221A0000}"/>
    <cellStyle name="Input 3 8 6 2" xfId="5428" xr:uid="{00000000-0005-0000-0000-0000231A0000}"/>
    <cellStyle name="Input 3 8 6 2 2" xfId="11658" xr:uid="{00000000-0005-0000-0000-0000241A0000}"/>
    <cellStyle name="Input 3 8 6 3" xfId="9541" xr:uid="{00000000-0005-0000-0000-0000251A0000}"/>
    <cellStyle name="Input 3 8 7" xfId="2939" xr:uid="{00000000-0005-0000-0000-0000261A0000}"/>
    <cellStyle name="Input 3 8 7 2" xfId="9196" xr:uid="{00000000-0005-0000-0000-0000271A0000}"/>
    <cellStyle name="Input 3 8 8" xfId="5110" xr:uid="{00000000-0005-0000-0000-0000281A0000}"/>
    <cellStyle name="Input 3 8 8 2" xfId="11349" xr:uid="{00000000-0005-0000-0000-0000291A0000}"/>
    <cellStyle name="Input 3 8 9" xfId="7352" xr:uid="{00000000-0005-0000-0000-00002A1A0000}"/>
    <cellStyle name="Input 3 9" xfId="1051" xr:uid="{00000000-0005-0000-0000-00002B1A0000}"/>
    <cellStyle name="Input 3 9 2" xfId="3375" xr:uid="{00000000-0005-0000-0000-00002C1A0000}"/>
    <cellStyle name="Input 3 9 2 2" xfId="9632" xr:uid="{00000000-0005-0000-0000-00002D1A0000}"/>
    <cellStyle name="Input 3 9 3" xfId="5522" xr:uid="{00000000-0005-0000-0000-00002E1A0000}"/>
    <cellStyle name="Input 3 9 3 2" xfId="11749" xr:uid="{00000000-0005-0000-0000-00002F1A0000}"/>
    <cellStyle name="Input 3 9 4" xfId="7443" xr:uid="{00000000-0005-0000-0000-0000301A0000}"/>
    <cellStyle name="Input 4" xfId="592" xr:uid="{00000000-0005-0000-0000-0000311A0000}"/>
    <cellStyle name="Input 5" xfId="1280" xr:uid="{00000000-0005-0000-0000-0000321A0000}"/>
    <cellStyle name="Input 5 2" xfId="1491" xr:uid="{00000000-0005-0000-0000-0000331A0000}"/>
    <cellStyle name="Input 5 2 2" xfId="3705" xr:uid="{00000000-0005-0000-0000-0000341A0000}"/>
    <cellStyle name="Input 5 2 2 2" xfId="9944" xr:uid="{00000000-0005-0000-0000-0000351A0000}"/>
    <cellStyle name="Input 5 2 3" xfId="5834" xr:uid="{00000000-0005-0000-0000-0000361A0000}"/>
    <cellStyle name="Input 5 2 3 2" xfId="12061" xr:uid="{00000000-0005-0000-0000-0000371A0000}"/>
    <cellStyle name="Input 5 2 4" xfId="7755" xr:uid="{00000000-0005-0000-0000-0000381A0000}"/>
    <cellStyle name="Input 5 3" xfId="1997" xr:uid="{00000000-0005-0000-0000-0000391A0000}"/>
    <cellStyle name="Input 5 3 2" xfId="4209" xr:uid="{00000000-0005-0000-0000-00003A1A0000}"/>
    <cellStyle name="Input 5 3 2 2" xfId="10448" xr:uid="{00000000-0005-0000-0000-00003B1A0000}"/>
    <cellStyle name="Input 5 3 3" xfId="6338" xr:uid="{00000000-0005-0000-0000-00003C1A0000}"/>
    <cellStyle name="Input 5 3 3 2" xfId="12565" xr:uid="{00000000-0005-0000-0000-00003D1A0000}"/>
    <cellStyle name="Input 5 3 4" xfId="8259" xr:uid="{00000000-0005-0000-0000-00003E1A0000}"/>
    <cellStyle name="Input 5 4" xfId="2136" xr:uid="{00000000-0005-0000-0000-00003F1A0000}"/>
    <cellStyle name="Input 5 4 2" xfId="4346" xr:uid="{00000000-0005-0000-0000-0000401A0000}"/>
    <cellStyle name="Input 5 4 2 2" xfId="10585" xr:uid="{00000000-0005-0000-0000-0000411A0000}"/>
    <cellStyle name="Input 5 4 3" xfId="6475" xr:uid="{00000000-0005-0000-0000-0000421A0000}"/>
    <cellStyle name="Input 5 4 3 2" xfId="12702" xr:uid="{00000000-0005-0000-0000-0000431A0000}"/>
    <cellStyle name="Input 5 4 4" xfId="8396" xr:uid="{00000000-0005-0000-0000-0000441A0000}"/>
    <cellStyle name="Input 5 5" xfId="3539" xr:uid="{00000000-0005-0000-0000-0000451A0000}"/>
    <cellStyle name="Input 5 5 2" xfId="5686" xr:uid="{00000000-0005-0000-0000-0000461A0000}"/>
    <cellStyle name="Input 5 5 2 2" xfId="11913" xr:uid="{00000000-0005-0000-0000-0000471A0000}"/>
    <cellStyle name="Input 5 5 3" xfId="9796" xr:uid="{00000000-0005-0000-0000-0000481A0000}"/>
    <cellStyle name="Input 5 6" xfId="2761" xr:uid="{00000000-0005-0000-0000-0000491A0000}"/>
    <cellStyle name="Input 5 6 2" xfId="9018" xr:uid="{00000000-0005-0000-0000-00004A1A0000}"/>
    <cellStyle name="Input 5 7" xfId="5111" xr:uid="{00000000-0005-0000-0000-00004B1A0000}"/>
    <cellStyle name="Input 5 7 2" xfId="11350" xr:uid="{00000000-0005-0000-0000-00004C1A0000}"/>
    <cellStyle name="Input 5 8" xfId="7607" xr:uid="{00000000-0005-0000-0000-00004D1A0000}"/>
    <cellStyle name="Input 6" xfId="7133" xr:uid="{00000000-0005-0000-0000-00004E1A0000}"/>
    <cellStyle name="Insatisfaisant" xfId="595" xr:uid="{00000000-0005-0000-0000-00004F1A0000}"/>
    <cellStyle name="Insatisfaisant 2" xfId="596" xr:uid="{00000000-0005-0000-0000-0000501A0000}"/>
    <cellStyle name="Insatisfaisant 2 2" xfId="597" xr:uid="{00000000-0005-0000-0000-0000511A0000}"/>
    <cellStyle name="Insatisfaisant 3" xfId="598" xr:uid="{00000000-0005-0000-0000-0000521A0000}"/>
    <cellStyle name="Insatisfaisant 3 2" xfId="599" xr:uid="{00000000-0005-0000-0000-0000531A0000}"/>
    <cellStyle name="Linked Cell 2" xfId="600" xr:uid="{00000000-0005-0000-0000-0000541A0000}"/>
    <cellStyle name="Linked Cell 3" xfId="601" xr:uid="{00000000-0005-0000-0000-0000551A0000}"/>
    <cellStyle name="Linked Cell 4" xfId="1281" xr:uid="{00000000-0005-0000-0000-0000561A0000}"/>
    <cellStyle name="Linked Cell 5" xfId="7122" xr:uid="{00000000-0005-0000-0000-0000571A0000}"/>
    <cellStyle name="Neutral 2" xfId="602" xr:uid="{00000000-0005-0000-0000-0000581A0000}"/>
    <cellStyle name="Neutral 3" xfId="603" xr:uid="{00000000-0005-0000-0000-0000591A0000}"/>
    <cellStyle name="Neutral 4" xfId="1282" xr:uid="{00000000-0005-0000-0000-00005A1A0000}"/>
    <cellStyle name="Neutral 5" xfId="7119" xr:uid="{00000000-0005-0000-0000-00005B1A0000}"/>
    <cellStyle name="Neutre" xfId="604" xr:uid="{00000000-0005-0000-0000-00005C1A0000}"/>
    <cellStyle name="Neutre 2" xfId="605" xr:uid="{00000000-0005-0000-0000-00005D1A0000}"/>
    <cellStyle name="Neutre 2 2" xfId="606" xr:uid="{00000000-0005-0000-0000-00005E1A0000}"/>
    <cellStyle name="Neutre 3" xfId="607" xr:uid="{00000000-0005-0000-0000-00005F1A0000}"/>
    <cellStyle name="Neutre 3 2" xfId="608" xr:uid="{00000000-0005-0000-0000-0000601A0000}"/>
    <cellStyle name="Normal 10" xfId="684" xr:uid="{00000000-0005-0000-0000-0000611A0000}"/>
    <cellStyle name="Normal 10 2" xfId="945" xr:uid="{00000000-0005-0000-0000-0000621A0000}"/>
    <cellStyle name="Normal 10 2 2" xfId="1443" xr:uid="{00000000-0005-0000-0000-0000631A0000}"/>
    <cellStyle name="Normal 10 3" xfId="1442" xr:uid="{00000000-0005-0000-0000-0000641A0000}"/>
    <cellStyle name="Normal 11" xfId="691" xr:uid="{00000000-0005-0000-0000-0000651A0000}"/>
    <cellStyle name="Normal 11 2" xfId="1019" xr:uid="{00000000-0005-0000-0000-0000661A0000}"/>
    <cellStyle name="Normal 11 3" xfId="5243" xr:uid="{00000000-0005-0000-0000-0000671A0000}"/>
    <cellStyle name="Normal 12" xfId="735" xr:uid="{00000000-0005-0000-0000-0000681A0000}"/>
    <cellStyle name="Normal 13" xfId="738" xr:uid="{00000000-0005-0000-0000-0000691A0000}"/>
    <cellStyle name="Normal 14" xfId="1420" xr:uid="{00000000-0005-0000-0000-00006A1A0000}"/>
    <cellStyle name="Normal 14 2" xfId="609" xr:uid="{00000000-0005-0000-0000-00006B1A0000}"/>
    <cellStyle name="Normal 14 3" xfId="2683" xr:uid="{00000000-0005-0000-0000-00006C1A0000}"/>
    <cellStyle name="Normal 15" xfId="1020" xr:uid="{00000000-0005-0000-0000-00006D1A0000}"/>
    <cellStyle name="Normal 15 2" xfId="1444" xr:uid="{00000000-0005-0000-0000-00006E1A0000}"/>
    <cellStyle name="Normal 15 3" xfId="2684" xr:uid="{00000000-0005-0000-0000-00006F1A0000}"/>
    <cellStyle name="Normal 16" xfId="610" xr:uid="{00000000-0005-0000-0000-0000701A0000}"/>
    <cellStyle name="Normal 19" xfId="1052" xr:uid="{00000000-0005-0000-0000-0000711A0000}"/>
    <cellStyle name="Normal 19 2" xfId="1053" xr:uid="{00000000-0005-0000-0000-0000721A0000}"/>
    <cellStyle name="Normal 2" xfId="70" xr:uid="{00000000-0005-0000-0000-0000731A0000}"/>
    <cellStyle name="Normal 2 10" xfId="612" xr:uid="{00000000-0005-0000-0000-0000741A0000}"/>
    <cellStyle name="Normal 2 10 2" xfId="1054" xr:uid="{00000000-0005-0000-0000-0000751A0000}"/>
    <cellStyle name="Normal 2 11" xfId="613" xr:uid="{00000000-0005-0000-0000-0000761A0000}"/>
    <cellStyle name="Normal 2 12" xfId="614" xr:uid="{00000000-0005-0000-0000-0000771A0000}"/>
    <cellStyle name="Normal 2 13" xfId="611" xr:uid="{00000000-0005-0000-0000-0000781A0000}"/>
    <cellStyle name="Normal 2 14" xfId="740" xr:uid="{00000000-0005-0000-0000-0000791A0000}"/>
    <cellStyle name="Normal 2 14 2" xfId="1055" xr:uid="{00000000-0005-0000-0000-00007A1A0000}"/>
    <cellStyle name="Normal 2 14 3" xfId="5250" xr:uid="{00000000-0005-0000-0000-00007B1A0000}"/>
    <cellStyle name="Normal 2 15" xfId="1283" xr:uid="{00000000-0005-0000-0000-00007C1A0000}"/>
    <cellStyle name="Normal 2 2" xfId="615" xr:uid="{00000000-0005-0000-0000-00007D1A0000}"/>
    <cellStyle name="Normal 2 2 2" xfId="616" xr:uid="{00000000-0005-0000-0000-00007E1A0000}"/>
    <cellStyle name="Normal 2 2_Tarif MMCL 12-2008" xfId="617" xr:uid="{00000000-0005-0000-0000-00007F1A0000}"/>
    <cellStyle name="Normal 2 3" xfId="618" xr:uid="{00000000-0005-0000-0000-0000801A0000}"/>
    <cellStyle name="Normal 2 3 2" xfId="619" xr:uid="{00000000-0005-0000-0000-0000811A0000}"/>
    <cellStyle name="Normal 2 3_Tarif export Le Havre" xfId="620" xr:uid="{00000000-0005-0000-0000-0000821A0000}"/>
    <cellStyle name="Normal 2 4" xfId="621" xr:uid="{00000000-0005-0000-0000-0000831A0000}"/>
    <cellStyle name="Normal 2 5" xfId="622" xr:uid="{00000000-0005-0000-0000-0000841A0000}"/>
    <cellStyle name="Normal 2 6" xfId="623" xr:uid="{00000000-0005-0000-0000-0000851A0000}"/>
    <cellStyle name="Normal 2 7" xfId="624" xr:uid="{00000000-0005-0000-0000-0000861A0000}"/>
    <cellStyle name="Normal 2 8" xfId="625" xr:uid="{00000000-0005-0000-0000-0000871A0000}"/>
    <cellStyle name="Normal 2 9" xfId="626" xr:uid="{00000000-0005-0000-0000-0000881A0000}"/>
    <cellStyle name="Normal 2_USA SACO" xfId="627" xr:uid="{00000000-0005-0000-0000-0000891A0000}"/>
    <cellStyle name="Normal 3" xfId="628" xr:uid="{00000000-0005-0000-0000-00008A1A0000}"/>
    <cellStyle name="Normal 3 2" xfId="689" xr:uid="{00000000-0005-0000-0000-00008B1A0000}"/>
    <cellStyle name="Normal 3 2 10" xfId="13320" xr:uid="{00000000-0005-0000-0000-00008C1A0000}"/>
    <cellStyle name="Normal 3 2 2" xfId="1057" xr:uid="{00000000-0005-0000-0000-00008D1A0000}"/>
    <cellStyle name="Normal 3 2 2 10" xfId="3377" xr:uid="{00000000-0005-0000-0000-00008E1A0000}"/>
    <cellStyle name="Normal 3 2 2 10 2" xfId="5524" xr:uid="{00000000-0005-0000-0000-00008F1A0000}"/>
    <cellStyle name="Normal 3 2 2 10 2 2" xfId="11751" xr:uid="{00000000-0005-0000-0000-0000901A0000}"/>
    <cellStyle name="Normal 3 2 2 10 3" xfId="9634" xr:uid="{00000000-0005-0000-0000-0000911A0000}"/>
    <cellStyle name="Normal 3 2 2 10 4" xfId="13339" xr:uid="{00000000-0005-0000-0000-0000921A0000}"/>
    <cellStyle name="Normal 3 2 2 11" xfId="3085" xr:uid="{00000000-0005-0000-0000-0000931A0000}"/>
    <cellStyle name="Normal 3 2 2 11 2" xfId="9342" xr:uid="{00000000-0005-0000-0000-0000941A0000}"/>
    <cellStyle name="Normal 3 2 2 12" xfId="3013" xr:uid="{00000000-0005-0000-0000-0000951A0000}"/>
    <cellStyle name="Normal 3 2 2 12 2" xfId="9270" xr:uid="{00000000-0005-0000-0000-0000961A0000}"/>
    <cellStyle name="Normal 3 2 2 13" xfId="4949" xr:uid="{00000000-0005-0000-0000-0000971A0000}"/>
    <cellStyle name="Normal 3 2 2 13 2" xfId="11188" xr:uid="{00000000-0005-0000-0000-0000981A0000}"/>
    <cellStyle name="Normal 3 2 2 14" xfId="7445" xr:uid="{00000000-0005-0000-0000-0000991A0000}"/>
    <cellStyle name="Normal 3 2 2 15" xfId="13321" xr:uid="{00000000-0005-0000-0000-00009A1A0000}"/>
    <cellStyle name="Normal 3 2 2 2" xfId="1422" xr:uid="{00000000-0005-0000-0000-00009B1A0000}"/>
    <cellStyle name="Normal 3 2 2 2 2" xfId="3666" xr:uid="{00000000-0005-0000-0000-00009C1A0000}"/>
    <cellStyle name="Normal 3 2 2 2 2 2" xfId="9923" xr:uid="{00000000-0005-0000-0000-00009D1A0000}"/>
    <cellStyle name="Normal 3 2 2 2 3" xfId="3031" xr:uid="{00000000-0005-0000-0000-00009E1A0000}"/>
    <cellStyle name="Normal 3 2 2 2 3 2" xfId="9288" xr:uid="{00000000-0005-0000-0000-00009F1A0000}"/>
    <cellStyle name="Normal 3 2 2 2 4" xfId="5813" xr:uid="{00000000-0005-0000-0000-0000A01A0000}"/>
    <cellStyle name="Normal 3 2 2 2 4 2" xfId="12040" xr:uid="{00000000-0005-0000-0000-0000A11A0000}"/>
    <cellStyle name="Normal 3 2 2 2 5" xfId="7734" xr:uid="{00000000-0005-0000-0000-0000A21A0000}"/>
    <cellStyle name="Normal 3 2 2 2 6" xfId="13357" xr:uid="{00000000-0005-0000-0000-0000A31A0000}"/>
    <cellStyle name="Normal 3 2 2 3" xfId="1445" xr:uid="{00000000-0005-0000-0000-0000A41A0000}"/>
    <cellStyle name="Normal 3 2 2 3 2" xfId="3683" xr:uid="{00000000-0005-0000-0000-0000A51A0000}"/>
    <cellStyle name="Normal 3 2 2 3 3" xfId="3049" xr:uid="{00000000-0005-0000-0000-0000A61A0000}"/>
    <cellStyle name="Normal 3 2 2 3 3 2" xfId="9306" xr:uid="{00000000-0005-0000-0000-0000A71A0000}"/>
    <cellStyle name="Normal 3 2 2 4" xfId="1778" xr:uid="{00000000-0005-0000-0000-0000A81A0000}"/>
    <cellStyle name="Normal 3 2 2 4 2" xfId="3992" xr:uid="{00000000-0005-0000-0000-0000A91A0000}"/>
    <cellStyle name="Normal 3 2 2 4 2 2" xfId="10231" xr:uid="{00000000-0005-0000-0000-0000AA1A0000}"/>
    <cellStyle name="Normal 3 2 2 4 3" xfId="3067" xr:uid="{00000000-0005-0000-0000-0000AB1A0000}"/>
    <cellStyle name="Normal 3 2 2 4 3 2" xfId="9324" xr:uid="{00000000-0005-0000-0000-0000AC1A0000}"/>
    <cellStyle name="Normal 3 2 2 4 4" xfId="6121" xr:uid="{00000000-0005-0000-0000-0000AD1A0000}"/>
    <cellStyle name="Normal 3 2 2 4 4 2" xfId="12348" xr:uid="{00000000-0005-0000-0000-0000AE1A0000}"/>
    <cellStyle name="Normal 3 2 2 4 5" xfId="8042" xr:uid="{00000000-0005-0000-0000-0000AF1A0000}"/>
    <cellStyle name="Normal 3 2 2 4 6" xfId="13375" xr:uid="{00000000-0005-0000-0000-0000B01A0000}"/>
    <cellStyle name="Normal 3 2 2 5" xfId="1798" xr:uid="{00000000-0005-0000-0000-0000B11A0000}"/>
    <cellStyle name="Normal 3 2 2 5 2" xfId="4010" xr:uid="{00000000-0005-0000-0000-0000B21A0000}"/>
    <cellStyle name="Normal 3 2 2 5 2 2" xfId="10249" xr:uid="{00000000-0005-0000-0000-0000B31A0000}"/>
    <cellStyle name="Normal 3 2 2 5 3" xfId="6139" xr:uid="{00000000-0005-0000-0000-0000B41A0000}"/>
    <cellStyle name="Normal 3 2 2 5 3 2" xfId="12366" xr:uid="{00000000-0005-0000-0000-0000B51A0000}"/>
    <cellStyle name="Normal 3 2 2 5 4" xfId="8060" xr:uid="{00000000-0005-0000-0000-0000B61A0000}"/>
    <cellStyle name="Normal 3 2 2 5 5" xfId="13393" xr:uid="{00000000-0005-0000-0000-0000B71A0000}"/>
    <cellStyle name="Normal 3 2 2 6" xfId="1835" xr:uid="{00000000-0005-0000-0000-0000B81A0000}"/>
    <cellStyle name="Normal 3 2 2 6 2" xfId="4047" xr:uid="{00000000-0005-0000-0000-0000B91A0000}"/>
    <cellStyle name="Normal 3 2 2 6 2 2" xfId="10286" xr:uid="{00000000-0005-0000-0000-0000BA1A0000}"/>
    <cellStyle name="Normal 3 2 2 6 3" xfId="6176" xr:uid="{00000000-0005-0000-0000-0000BB1A0000}"/>
    <cellStyle name="Normal 3 2 2 6 3 2" xfId="12403" xr:uid="{00000000-0005-0000-0000-0000BC1A0000}"/>
    <cellStyle name="Normal 3 2 2 6 4" xfId="8097" xr:uid="{00000000-0005-0000-0000-0000BD1A0000}"/>
    <cellStyle name="Normal 3 2 2 6 5" xfId="13411" xr:uid="{00000000-0005-0000-0000-0000BE1A0000}"/>
    <cellStyle name="Normal 3 2 2 7" xfId="2415" xr:uid="{00000000-0005-0000-0000-0000BF1A0000}"/>
    <cellStyle name="Normal 3 2 2 7 2" xfId="4625" xr:uid="{00000000-0005-0000-0000-0000C01A0000}"/>
    <cellStyle name="Normal 3 2 2 7 2 2" xfId="10864" xr:uid="{00000000-0005-0000-0000-0000C11A0000}"/>
    <cellStyle name="Normal 3 2 2 7 3" xfId="6754" xr:uid="{00000000-0005-0000-0000-0000C21A0000}"/>
    <cellStyle name="Normal 3 2 2 7 3 2" xfId="12981" xr:uid="{00000000-0005-0000-0000-0000C31A0000}"/>
    <cellStyle name="Normal 3 2 2 7 4" xfId="8675" xr:uid="{00000000-0005-0000-0000-0000C41A0000}"/>
    <cellStyle name="Normal 3 2 2 7 5" xfId="13429" xr:uid="{00000000-0005-0000-0000-0000C51A0000}"/>
    <cellStyle name="Normal 3 2 2 8" xfId="2434" xr:uid="{00000000-0005-0000-0000-0000C61A0000}"/>
    <cellStyle name="Normal 3 2 2 8 2" xfId="4644" xr:uid="{00000000-0005-0000-0000-0000C71A0000}"/>
    <cellStyle name="Normal 3 2 2 8 2 2" xfId="10883" xr:uid="{00000000-0005-0000-0000-0000C81A0000}"/>
    <cellStyle name="Normal 3 2 2 8 3" xfId="6773" xr:uid="{00000000-0005-0000-0000-0000C91A0000}"/>
    <cellStyle name="Normal 3 2 2 8 3 2" xfId="13000" xr:uid="{00000000-0005-0000-0000-0000CA1A0000}"/>
    <cellStyle name="Normal 3 2 2 8 4" xfId="8694" xr:uid="{00000000-0005-0000-0000-0000CB1A0000}"/>
    <cellStyle name="Normal 3 2 2 8 5" xfId="13447" xr:uid="{00000000-0005-0000-0000-0000CC1A0000}"/>
    <cellStyle name="Normal 3 2 2 9" xfId="2452" xr:uid="{00000000-0005-0000-0000-0000CD1A0000}"/>
    <cellStyle name="Normal 3 2 2 9 2" xfId="4662" xr:uid="{00000000-0005-0000-0000-0000CE1A0000}"/>
    <cellStyle name="Normal 3 2 2 9 2 2" xfId="10901" xr:uid="{00000000-0005-0000-0000-0000CF1A0000}"/>
    <cellStyle name="Normal 3 2 2 9 3" xfId="6791" xr:uid="{00000000-0005-0000-0000-0000D01A0000}"/>
    <cellStyle name="Normal 3 2 2 9 3 2" xfId="13018" xr:uid="{00000000-0005-0000-0000-0000D11A0000}"/>
    <cellStyle name="Normal 3 2 2 9 4" xfId="8712" xr:uid="{00000000-0005-0000-0000-0000D21A0000}"/>
    <cellStyle name="Normal 3 2 2 9 5" xfId="13465" xr:uid="{00000000-0005-0000-0000-0000D31A0000}"/>
    <cellStyle name="Normal 3 2 3" xfId="1058" xr:uid="{00000000-0005-0000-0000-0000D41A0000}"/>
    <cellStyle name="Normal 3 2 3 10" xfId="3378" xr:uid="{00000000-0005-0000-0000-0000D51A0000}"/>
    <cellStyle name="Normal 3 2 3 10 2" xfId="5525" xr:uid="{00000000-0005-0000-0000-0000D61A0000}"/>
    <cellStyle name="Normal 3 2 3 10 2 2" xfId="11752" xr:uid="{00000000-0005-0000-0000-0000D71A0000}"/>
    <cellStyle name="Normal 3 2 3 10 3" xfId="9635" xr:uid="{00000000-0005-0000-0000-0000D81A0000}"/>
    <cellStyle name="Normal 3 2 3 10 4" xfId="13340" xr:uid="{00000000-0005-0000-0000-0000D91A0000}"/>
    <cellStyle name="Normal 3 2 3 11" xfId="3086" xr:uid="{00000000-0005-0000-0000-0000DA1A0000}"/>
    <cellStyle name="Normal 3 2 3 11 2" xfId="9343" xr:uid="{00000000-0005-0000-0000-0000DB1A0000}"/>
    <cellStyle name="Normal 3 2 3 12" xfId="3014" xr:uid="{00000000-0005-0000-0000-0000DC1A0000}"/>
    <cellStyle name="Normal 3 2 3 12 2" xfId="9271" xr:uid="{00000000-0005-0000-0000-0000DD1A0000}"/>
    <cellStyle name="Normal 3 2 3 13" xfId="4950" xr:uid="{00000000-0005-0000-0000-0000DE1A0000}"/>
    <cellStyle name="Normal 3 2 3 13 2" xfId="11189" xr:uid="{00000000-0005-0000-0000-0000DF1A0000}"/>
    <cellStyle name="Normal 3 2 3 14" xfId="7446" xr:uid="{00000000-0005-0000-0000-0000E01A0000}"/>
    <cellStyle name="Normal 3 2 3 15" xfId="13322" xr:uid="{00000000-0005-0000-0000-0000E11A0000}"/>
    <cellStyle name="Normal 3 2 3 2" xfId="1423" xr:uid="{00000000-0005-0000-0000-0000E21A0000}"/>
    <cellStyle name="Normal 3 2 3 2 2" xfId="3667" xr:uid="{00000000-0005-0000-0000-0000E31A0000}"/>
    <cellStyle name="Normal 3 2 3 2 2 2" xfId="9924" xr:uid="{00000000-0005-0000-0000-0000E41A0000}"/>
    <cellStyle name="Normal 3 2 3 2 3" xfId="3032" xr:uid="{00000000-0005-0000-0000-0000E51A0000}"/>
    <cellStyle name="Normal 3 2 3 2 3 2" xfId="9289" xr:uid="{00000000-0005-0000-0000-0000E61A0000}"/>
    <cellStyle name="Normal 3 2 3 2 4" xfId="5814" xr:uid="{00000000-0005-0000-0000-0000E71A0000}"/>
    <cellStyle name="Normal 3 2 3 2 4 2" xfId="12041" xr:uid="{00000000-0005-0000-0000-0000E81A0000}"/>
    <cellStyle name="Normal 3 2 3 2 5" xfId="7735" xr:uid="{00000000-0005-0000-0000-0000E91A0000}"/>
    <cellStyle name="Normal 3 2 3 2 6" xfId="13358" xr:uid="{00000000-0005-0000-0000-0000EA1A0000}"/>
    <cellStyle name="Normal 3 2 3 3" xfId="1446" xr:uid="{00000000-0005-0000-0000-0000EB1A0000}"/>
    <cellStyle name="Normal 3 2 3 3 2" xfId="3684" xr:uid="{00000000-0005-0000-0000-0000EC1A0000}"/>
    <cellStyle name="Normal 3 2 3 3 3" xfId="3050" xr:uid="{00000000-0005-0000-0000-0000ED1A0000}"/>
    <cellStyle name="Normal 3 2 3 3 3 2" xfId="9307" xr:uid="{00000000-0005-0000-0000-0000EE1A0000}"/>
    <cellStyle name="Normal 3 2 3 4" xfId="1779" xr:uid="{00000000-0005-0000-0000-0000EF1A0000}"/>
    <cellStyle name="Normal 3 2 3 4 2" xfId="3993" xr:uid="{00000000-0005-0000-0000-0000F01A0000}"/>
    <cellStyle name="Normal 3 2 3 4 2 2" xfId="10232" xr:uid="{00000000-0005-0000-0000-0000F11A0000}"/>
    <cellStyle name="Normal 3 2 3 4 3" xfId="3068" xr:uid="{00000000-0005-0000-0000-0000F21A0000}"/>
    <cellStyle name="Normal 3 2 3 4 3 2" xfId="9325" xr:uid="{00000000-0005-0000-0000-0000F31A0000}"/>
    <cellStyle name="Normal 3 2 3 4 4" xfId="6122" xr:uid="{00000000-0005-0000-0000-0000F41A0000}"/>
    <cellStyle name="Normal 3 2 3 4 4 2" xfId="12349" xr:uid="{00000000-0005-0000-0000-0000F51A0000}"/>
    <cellStyle name="Normal 3 2 3 4 5" xfId="8043" xr:uid="{00000000-0005-0000-0000-0000F61A0000}"/>
    <cellStyle name="Normal 3 2 3 4 6" xfId="13376" xr:uid="{00000000-0005-0000-0000-0000F71A0000}"/>
    <cellStyle name="Normal 3 2 3 5" xfId="1799" xr:uid="{00000000-0005-0000-0000-0000F81A0000}"/>
    <cellStyle name="Normal 3 2 3 5 2" xfId="4011" xr:uid="{00000000-0005-0000-0000-0000F91A0000}"/>
    <cellStyle name="Normal 3 2 3 5 2 2" xfId="10250" xr:uid="{00000000-0005-0000-0000-0000FA1A0000}"/>
    <cellStyle name="Normal 3 2 3 5 3" xfId="6140" xr:uid="{00000000-0005-0000-0000-0000FB1A0000}"/>
    <cellStyle name="Normal 3 2 3 5 3 2" xfId="12367" xr:uid="{00000000-0005-0000-0000-0000FC1A0000}"/>
    <cellStyle name="Normal 3 2 3 5 4" xfId="8061" xr:uid="{00000000-0005-0000-0000-0000FD1A0000}"/>
    <cellStyle name="Normal 3 2 3 5 5" xfId="13394" xr:uid="{00000000-0005-0000-0000-0000FE1A0000}"/>
    <cellStyle name="Normal 3 2 3 6" xfId="1836" xr:uid="{00000000-0005-0000-0000-0000FF1A0000}"/>
    <cellStyle name="Normal 3 2 3 6 2" xfId="4048" xr:uid="{00000000-0005-0000-0000-0000001B0000}"/>
    <cellStyle name="Normal 3 2 3 6 2 2" xfId="10287" xr:uid="{00000000-0005-0000-0000-0000011B0000}"/>
    <cellStyle name="Normal 3 2 3 6 3" xfId="6177" xr:uid="{00000000-0005-0000-0000-0000021B0000}"/>
    <cellStyle name="Normal 3 2 3 6 3 2" xfId="12404" xr:uid="{00000000-0005-0000-0000-0000031B0000}"/>
    <cellStyle name="Normal 3 2 3 6 4" xfId="8098" xr:uid="{00000000-0005-0000-0000-0000041B0000}"/>
    <cellStyle name="Normal 3 2 3 6 5" xfId="13412" xr:uid="{00000000-0005-0000-0000-0000051B0000}"/>
    <cellStyle name="Normal 3 2 3 7" xfId="2416" xr:uid="{00000000-0005-0000-0000-0000061B0000}"/>
    <cellStyle name="Normal 3 2 3 7 2" xfId="4626" xr:uid="{00000000-0005-0000-0000-0000071B0000}"/>
    <cellStyle name="Normal 3 2 3 7 2 2" xfId="10865" xr:uid="{00000000-0005-0000-0000-0000081B0000}"/>
    <cellStyle name="Normal 3 2 3 7 3" xfId="6755" xr:uid="{00000000-0005-0000-0000-0000091B0000}"/>
    <cellStyle name="Normal 3 2 3 7 3 2" xfId="12982" xr:uid="{00000000-0005-0000-0000-00000A1B0000}"/>
    <cellStyle name="Normal 3 2 3 7 4" xfId="8676" xr:uid="{00000000-0005-0000-0000-00000B1B0000}"/>
    <cellStyle name="Normal 3 2 3 7 5" xfId="13430" xr:uid="{00000000-0005-0000-0000-00000C1B0000}"/>
    <cellStyle name="Normal 3 2 3 8" xfId="2435" xr:uid="{00000000-0005-0000-0000-00000D1B0000}"/>
    <cellStyle name="Normal 3 2 3 8 2" xfId="4645" xr:uid="{00000000-0005-0000-0000-00000E1B0000}"/>
    <cellStyle name="Normal 3 2 3 8 2 2" xfId="10884" xr:uid="{00000000-0005-0000-0000-00000F1B0000}"/>
    <cellStyle name="Normal 3 2 3 8 3" xfId="6774" xr:uid="{00000000-0005-0000-0000-0000101B0000}"/>
    <cellStyle name="Normal 3 2 3 8 3 2" xfId="13001" xr:uid="{00000000-0005-0000-0000-0000111B0000}"/>
    <cellStyle name="Normal 3 2 3 8 4" xfId="8695" xr:uid="{00000000-0005-0000-0000-0000121B0000}"/>
    <cellStyle name="Normal 3 2 3 8 5" xfId="13448" xr:uid="{00000000-0005-0000-0000-0000131B0000}"/>
    <cellStyle name="Normal 3 2 3 9" xfId="2453" xr:uid="{00000000-0005-0000-0000-0000141B0000}"/>
    <cellStyle name="Normal 3 2 3 9 2" xfId="4663" xr:uid="{00000000-0005-0000-0000-0000151B0000}"/>
    <cellStyle name="Normal 3 2 3 9 2 2" xfId="10902" xr:uid="{00000000-0005-0000-0000-0000161B0000}"/>
    <cellStyle name="Normal 3 2 3 9 3" xfId="6792" xr:uid="{00000000-0005-0000-0000-0000171B0000}"/>
    <cellStyle name="Normal 3 2 3 9 3 2" xfId="13019" xr:uid="{00000000-0005-0000-0000-0000181B0000}"/>
    <cellStyle name="Normal 3 2 3 9 4" xfId="8713" xr:uid="{00000000-0005-0000-0000-0000191B0000}"/>
    <cellStyle name="Normal 3 2 3 9 5" xfId="13466" xr:uid="{00000000-0005-0000-0000-00001A1B0000}"/>
    <cellStyle name="Normal 3 2 4" xfId="1056" xr:uid="{00000000-0005-0000-0000-00001B1B0000}"/>
    <cellStyle name="Normal 3 2 4 10" xfId="5523" xr:uid="{00000000-0005-0000-0000-00001C1B0000}"/>
    <cellStyle name="Normal 3 2 4 10 2" xfId="11750" xr:uid="{00000000-0005-0000-0000-00001D1B0000}"/>
    <cellStyle name="Normal 3 2 4 11" xfId="7444" xr:uid="{00000000-0005-0000-0000-00001E1B0000}"/>
    <cellStyle name="Normal 3 2 4 12" xfId="13338" xr:uid="{00000000-0005-0000-0000-00001F1B0000}"/>
    <cellStyle name="Normal 3 2 4 2" xfId="1447" xr:uid="{00000000-0005-0000-0000-0000201B0000}"/>
    <cellStyle name="Normal 3 2 4 2 2" xfId="3685" xr:uid="{00000000-0005-0000-0000-0000211B0000}"/>
    <cellStyle name="Normal 3 2 4 2 3" xfId="3030" xr:uid="{00000000-0005-0000-0000-0000221B0000}"/>
    <cellStyle name="Normal 3 2 4 2 3 2" xfId="9287" xr:uid="{00000000-0005-0000-0000-0000231B0000}"/>
    <cellStyle name="Normal 3 2 4 3" xfId="1777" xr:uid="{00000000-0005-0000-0000-0000241B0000}"/>
    <cellStyle name="Normal 3 2 4 3 2" xfId="3991" xr:uid="{00000000-0005-0000-0000-0000251B0000}"/>
    <cellStyle name="Normal 3 2 4 3 2 2" xfId="10230" xr:uid="{00000000-0005-0000-0000-0000261B0000}"/>
    <cellStyle name="Normal 3 2 4 3 3" xfId="3048" xr:uid="{00000000-0005-0000-0000-0000271B0000}"/>
    <cellStyle name="Normal 3 2 4 3 3 2" xfId="9305" xr:uid="{00000000-0005-0000-0000-0000281B0000}"/>
    <cellStyle name="Normal 3 2 4 3 4" xfId="6120" xr:uid="{00000000-0005-0000-0000-0000291B0000}"/>
    <cellStyle name="Normal 3 2 4 3 4 2" xfId="12347" xr:uid="{00000000-0005-0000-0000-00002A1B0000}"/>
    <cellStyle name="Normal 3 2 4 3 5" xfId="8041" xr:uid="{00000000-0005-0000-0000-00002B1B0000}"/>
    <cellStyle name="Normal 3 2 4 3 6" xfId="13374" xr:uid="{00000000-0005-0000-0000-00002C1B0000}"/>
    <cellStyle name="Normal 3 2 4 4" xfId="1797" xr:uid="{00000000-0005-0000-0000-00002D1B0000}"/>
    <cellStyle name="Normal 3 2 4 4 2" xfId="4009" xr:uid="{00000000-0005-0000-0000-00002E1B0000}"/>
    <cellStyle name="Normal 3 2 4 4 2 2" xfId="10248" xr:uid="{00000000-0005-0000-0000-00002F1B0000}"/>
    <cellStyle name="Normal 3 2 4 4 3" xfId="3066" xr:uid="{00000000-0005-0000-0000-0000301B0000}"/>
    <cellStyle name="Normal 3 2 4 4 3 2" xfId="9323" xr:uid="{00000000-0005-0000-0000-0000311B0000}"/>
    <cellStyle name="Normal 3 2 4 4 4" xfId="6138" xr:uid="{00000000-0005-0000-0000-0000321B0000}"/>
    <cellStyle name="Normal 3 2 4 4 4 2" xfId="12365" xr:uid="{00000000-0005-0000-0000-0000331B0000}"/>
    <cellStyle name="Normal 3 2 4 4 5" xfId="8059" xr:uid="{00000000-0005-0000-0000-0000341B0000}"/>
    <cellStyle name="Normal 3 2 4 4 6" xfId="13392" xr:uid="{00000000-0005-0000-0000-0000351B0000}"/>
    <cellStyle name="Normal 3 2 4 5" xfId="2414" xr:uid="{00000000-0005-0000-0000-0000361B0000}"/>
    <cellStyle name="Normal 3 2 4 5 2" xfId="4624" xr:uid="{00000000-0005-0000-0000-0000371B0000}"/>
    <cellStyle name="Normal 3 2 4 5 2 2" xfId="10863" xr:uid="{00000000-0005-0000-0000-0000381B0000}"/>
    <cellStyle name="Normal 3 2 4 5 3" xfId="6753" xr:uid="{00000000-0005-0000-0000-0000391B0000}"/>
    <cellStyle name="Normal 3 2 4 5 3 2" xfId="12980" xr:uid="{00000000-0005-0000-0000-00003A1B0000}"/>
    <cellStyle name="Normal 3 2 4 5 4" xfId="8674" xr:uid="{00000000-0005-0000-0000-00003B1B0000}"/>
    <cellStyle name="Normal 3 2 4 5 5" xfId="13428" xr:uid="{00000000-0005-0000-0000-00003C1B0000}"/>
    <cellStyle name="Normal 3 2 4 6" xfId="2451" xr:uid="{00000000-0005-0000-0000-00003D1B0000}"/>
    <cellStyle name="Normal 3 2 4 6 2" xfId="4661" xr:uid="{00000000-0005-0000-0000-00003E1B0000}"/>
    <cellStyle name="Normal 3 2 4 6 2 2" xfId="10900" xr:uid="{00000000-0005-0000-0000-00003F1B0000}"/>
    <cellStyle name="Normal 3 2 4 6 3" xfId="6790" xr:uid="{00000000-0005-0000-0000-0000401B0000}"/>
    <cellStyle name="Normal 3 2 4 6 3 2" xfId="13017" xr:uid="{00000000-0005-0000-0000-0000411B0000}"/>
    <cellStyle name="Normal 3 2 4 6 4" xfId="8711" xr:uid="{00000000-0005-0000-0000-0000421B0000}"/>
    <cellStyle name="Normal 3 2 4 6 5" xfId="13464" xr:uid="{00000000-0005-0000-0000-0000431B0000}"/>
    <cellStyle name="Normal 3 2 4 7" xfId="3376" xr:uid="{00000000-0005-0000-0000-0000441B0000}"/>
    <cellStyle name="Normal 3 2 4 7 2" xfId="9633" xr:uid="{00000000-0005-0000-0000-0000451B0000}"/>
    <cellStyle name="Normal 3 2 4 8" xfId="3084" xr:uid="{00000000-0005-0000-0000-0000461B0000}"/>
    <cellStyle name="Normal 3 2 4 8 2" xfId="9341" xr:uid="{00000000-0005-0000-0000-0000471B0000}"/>
    <cellStyle name="Normal 3 2 4 9" xfId="3012" xr:uid="{00000000-0005-0000-0000-0000481B0000}"/>
    <cellStyle name="Normal 3 2 4 9 2" xfId="9269" xr:uid="{00000000-0005-0000-0000-0000491B0000}"/>
    <cellStyle name="Normal 3 2 5" xfId="1421" xr:uid="{00000000-0005-0000-0000-00004A1B0000}"/>
    <cellStyle name="Normal 3 2 5 2" xfId="3665" xr:uid="{00000000-0005-0000-0000-00004B1B0000}"/>
    <cellStyle name="Normal 3 2 5 2 2" xfId="9922" xr:uid="{00000000-0005-0000-0000-00004C1B0000}"/>
    <cellStyle name="Normal 3 2 5 3" xfId="5812" xr:uid="{00000000-0005-0000-0000-00004D1B0000}"/>
    <cellStyle name="Normal 3 2 5 3 2" xfId="12039" xr:uid="{00000000-0005-0000-0000-00004E1B0000}"/>
    <cellStyle name="Normal 3 2 5 4" xfId="7733" xr:uid="{00000000-0005-0000-0000-00004F1B0000}"/>
    <cellStyle name="Normal 3 2 5 5" xfId="13356" xr:uid="{00000000-0005-0000-0000-0000501B0000}"/>
    <cellStyle name="Normal 3 2 6" xfId="1834" xr:uid="{00000000-0005-0000-0000-0000511B0000}"/>
    <cellStyle name="Normal 3 2 6 2" xfId="4046" xr:uid="{00000000-0005-0000-0000-0000521B0000}"/>
    <cellStyle name="Normal 3 2 6 2 2" xfId="10285" xr:uid="{00000000-0005-0000-0000-0000531B0000}"/>
    <cellStyle name="Normal 3 2 6 3" xfId="6175" xr:uid="{00000000-0005-0000-0000-0000541B0000}"/>
    <cellStyle name="Normal 3 2 6 3 2" xfId="12402" xr:uid="{00000000-0005-0000-0000-0000551B0000}"/>
    <cellStyle name="Normal 3 2 6 4" xfId="8096" xr:uid="{00000000-0005-0000-0000-0000561B0000}"/>
    <cellStyle name="Normal 3 2 6 5" xfId="13410" xr:uid="{00000000-0005-0000-0000-0000571B0000}"/>
    <cellStyle name="Normal 3 2 7" xfId="2433" xr:uid="{00000000-0005-0000-0000-0000581B0000}"/>
    <cellStyle name="Normal 3 2 7 2" xfId="4643" xr:uid="{00000000-0005-0000-0000-0000591B0000}"/>
    <cellStyle name="Normal 3 2 7 2 2" xfId="10882" xr:uid="{00000000-0005-0000-0000-00005A1B0000}"/>
    <cellStyle name="Normal 3 2 7 3" xfId="6772" xr:uid="{00000000-0005-0000-0000-00005B1B0000}"/>
    <cellStyle name="Normal 3 2 7 3 2" xfId="12999" xr:uid="{00000000-0005-0000-0000-00005C1B0000}"/>
    <cellStyle name="Normal 3 2 7 4" xfId="8693" xr:uid="{00000000-0005-0000-0000-00005D1B0000}"/>
    <cellStyle name="Normal 3 2 7 5" xfId="13446" xr:uid="{00000000-0005-0000-0000-00005E1B0000}"/>
    <cellStyle name="Normal 3 2 8" xfId="5242" xr:uid="{00000000-0005-0000-0000-00005F1B0000}"/>
    <cellStyle name="Normal 3 2 9" xfId="4948" xr:uid="{00000000-0005-0000-0000-0000601B0000}"/>
    <cellStyle name="Normal 3 2 9 2" xfId="11187" xr:uid="{00000000-0005-0000-0000-0000611B0000}"/>
    <cellStyle name="Normal 3 3" xfId="1003" xr:uid="{00000000-0005-0000-0000-0000621B0000}"/>
    <cellStyle name="Normal 3 3 2" xfId="1059" xr:uid="{00000000-0005-0000-0000-0000631B0000}"/>
    <cellStyle name="Normal 3 3 3" xfId="1448" xr:uid="{00000000-0005-0000-0000-0000641B0000}"/>
    <cellStyle name="Normal 3 3 4" xfId="5503" xr:uid="{00000000-0005-0000-0000-0000651B0000}"/>
    <cellStyle name="Normal 3 4" xfId="629" xr:uid="{00000000-0005-0000-0000-0000661B0000}"/>
    <cellStyle name="Normal 3 5" xfId="1284" xr:uid="{00000000-0005-0000-0000-0000671B0000}"/>
    <cellStyle name="Normal 3 6" xfId="7155" xr:uid="{00000000-0005-0000-0000-0000681B0000}"/>
    <cellStyle name="Normal 4" xfId="630" xr:uid="{00000000-0005-0000-0000-0000691B0000}"/>
    <cellStyle name="Normal 4 2" xfId="736" xr:uid="{00000000-0005-0000-0000-00006A1B0000}"/>
    <cellStyle name="Normal 4 2 10" xfId="13323" xr:uid="{00000000-0005-0000-0000-00006B1B0000}"/>
    <cellStyle name="Normal 4 2 2" xfId="1061" xr:uid="{00000000-0005-0000-0000-00006C1B0000}"/>
    <cellStyle name="Normal 4 2 2 10" xfId="3380" xr:uid="{00000000-0005-0000-0000-00006D1B0000}"/>
    <cellStyle name="Normal 4 2 2 10 2" xfId="5527" xr:uid="{00000000-0005-0000-0000-00006E1B0000}"/>
    <cellStyle name="Normal 4 2 2 10 2 2" xfId="11754" xr:uid="{00000000-0005-0000-0000-00006F1B0000}"/>
    <cellStyle name="Normal 4 2 2 10 3" xfId="9637" xr:uid="{00000000-0005-0000-0000-0000701B0000}"/>
    <cellStyle name="Normal 4 2 2 10 4" xfId="13342" xr:uid="{00000000-0005-0000-0000-0000711B0000}"/>
    <cellStyle name="Normal 4 2 2 11" xfId="3088" xr:uid="{00000000-0005-0000-0000-0000721B0000}"/>
    <cellStyle name="Normal 4 2 2 11 2" xfId="9345" xr:uid="{00000000-0005-0000-0000-0000731B0000}"/>
    <cellStyle name="Normal 4 2 2 12" xfId="3016" xr:uid="{00000000-0005-0000-0000-0000741B0000}"/>
    <cellStyle name="Normal 4 2 2 12 2" xfId="9273" xr:uid="{00000000-0005-0000-0000-0000751B0000}"/>
    <cellStyle name="Normal 4 2 2 13" xfId="4952" xr:uid="{00000000-0005-0000-0000-0000761B0000}"/>
    <cellStyle name="Normal 4 2 2 13 2" xfId="11191" xr:uid="{00000000-0005-0000-0000-0000771B0000}"/>
    <cellStyle name="Normal 4 2 2 14" xfId="7448" xr:uid="{00000000-0005-0000-0000-0000781B0000}"/>
    <cellStyle name="Normal 4 2 2 15" xfId="13324" xr:uid="{00000000-0005-0000-0000-0000791B0000}"/>
    <cellStyle name="Normal 4 2 2 2" xfId="1425" xr:uid="{00000000-0005-0000-0000-00007A1B0000}"/>
    <cellStyle name="Normal 4 2 2 2 2" xfId="3669" xr:uid="{00000000-0005-0000-0000-00007B1B0000}"/>
    <cellStyle name="Normal 4 2 2 2 2 2" xfId="9926" xr:uid="{00000000-0005-0000-0000-00007C1B0000}"/>
    <cellStyle name="Normal 4 2 2 2 3" xfId="3034" xr:uid="{00000000-0005-0000-0000-00007D1B0000}"/>
    <cellStyle name="Normal 4 2 2 2 3 2" xfId="9291" xr:uid="{00000000-0005-0000-0000-00007E1B0000}"/>
    <cellStyle name="Normal 4 2 2 2 4" xfId="5816" xr:uid="{00000000-0005-0000-0000-00007F1B0000}"/>
    <cellStyle name="Normal 4 2 2 2 4 2" xfId="12043" xr:uid="{00000000-0005-0000-0000-0000801B0000}"/>
    <cellStyle name="Normal 4 2 2 2 5" xfId="7737" xr:uid="{00000000-0005-0000-0000-0000811B0000}"/>
    <cellStyle name="Normal 4 2 2 2 6" xfId="13360" xr:uid="{00000000-0005-0000-0000-0000821B0000}"/>
    <cellStyle name="Normal 4 2 2 3" xfId="1449" xr:uid="{00000000-0005-0000-0000-0000831B0000}"/>
    <cellStyle name="Normal 4 2 2 3 2" xfId="3686" xr:uid="{00000000-0005-0000-0000-0000841B0000}"/>
    <cellStyle name="Normal 4 2 2 3 3" xfId="3052" xr:uid="{00000000-0005-0000-0000-0000851B0000}"/>
    <cellStyle name="Normal 4 2 2 3 3 2" xfId="9309" xr:uid="{00000000-0005-0000-0000-0000861B0000}"/>
    <cellStyle name="Normal 4 2 2 4" xfId="1781" xr:uid="{00000000-0005-0000-0000-0000871B0000}"/>
    <cellStyle name="Normal 4 2 2 4 2" xfId="3995" xr:uid="{00000000-0005-0000-0000-0000881B0000}"/>
    <cellStyle name="Normal 4 2 2 4 2 2" xfId="10234" xr:uid="{00000000-0005-0000-0000-0000891B0000}"/>
    <cellStyle name="Normal 4 2 2 4 3" xfId="3070" xr:uid="{00000000-0005-0000-0000-00008A1B0000}"/>
    <cellStyle name="Normal 4 2 2 4 3 2" xfId="9327" xr:uid="{00000000-0005-0000-0000-00008B1B0000}"/>
    <cellStyle name="Normal 4 2 2 4 4" xfId="6124" xr:uid="{00000000-0005-0000-0000-00008C1B0000}"/>
    <cellStyle name="Normal 4 2 2 4 4 2" xfId="12351" xr:uid="{00000000-0005-0000-0000-00008D1B0000}"/>
    <cellStyle name="Normal 4 2 2 4 5" xfId="8045" xr:uid="{00000000-0005-0000-0000-00008E1B0000}"/>
    <cellStyle name="Normal 4 2 2 4 6" xfId="13378" xr:uid="{00000000-0005-0000-0000-00008F1B0000}"/>
    <cellStyle name="Normal 4 2 2 5" xfId="1801" xr:uid="{00000000-0005-0000-0000-0000901B0000}"/>
    <cellStyle name="Normal 4 2 2 5 2" xfId="4013" xr:uid="{00000000-0005-0000-0000-0000911B0000}"/>
    <cellStyle name="Normal 4 2 2 5 2 2" xfId="10252" xr:uid="{00000000-0005-0000-0000-0000921B0000}"/>
    <cellStyle name="Normal 4 2 2 5 3" xfId="6142" xr:uid="{00000000-0005-0000-0000-0000931B0000}"/>
    <cellStyle name="Normal 4 2 2 5 3 2" xfId="12369" xr:uid="{00000000-0005-0000-0000-0000941B0000}"/>
    <cellStyle name="Normal 4 2 2 5 4" xfId="8063" xr:uid="{00000000-0005-0000-0000-0000951B0000}"/>
    <cellStyle name="Normal 4 2 2 5 5" xfId="13396" xr:uid="{00000000-0005-0000-0000-0000961B0000}"/>
    <cellStyle name="Normal 4 2 2 6" xfId="1838" xr:uid="{00000000-0005-0000-0000-0000971B0000}"/>
    <cellStyle name="Normal 4 2 2 6 2" xfId="4050" xr:uid="{00000000-0005-0000-0000-0000981B0000}"/>
    <cellStyle name="Normal 4 2 2 6 2 2" xfId="10289" xr:uid="{00000000-0005-0000-0000-0000991B0000}"/>
    <cellStyle name="Normal 4 2 2 6 3" xfId="6179" xr:uid="{00000000-0005-0000-0000-00009A1B0000}"/>
    <cellStyle name="Normal 4 2 2 6 3 2" xfId="12406" xr:uid="{00000000-0005-0000-0000-00009B1B0000}"/>
    <cellStyle name="Normal 4 2 2 6 4" xfId="8100" xr:uid="{00000000-0005-0000-0000-00009C1B0000}"/>
    <cellStyle name="Normal 4 2 2 6 5" xfId="13414" xr:uid="{00000000-0005-0000-0000-00009D1B0000}"/>
    <cellStyle name="Normal 4 2 2 7" xfId="2418" xr:uid="{00000000-0005-0000-0000-00009E1B0000}"/>
    <cellStyle name="Normal 4 2 2 7 2" xfId="4628" xr:uid="{00000000-0005-0000-0000-00009F1B0000}"/>
    <cellStyle name="Normal 4 2 2 7 2 2" xfId="10867" xr:uid="{00000000-0005-0000-0000-0000A01B0000}"/>
    <cellStyle name="Normal 4 2 2 7 3" xfId="6757" xr:uid="{00000000-0005-0000-0000-0000A11B0000}"/>
    <cellStyle name="Normal 4 2 2 7 3 2" xfId="12984" xr:uid="{00000000-0005-0000-0000-0000A21B0000}"/>
    <cellStyle name="Normal 4 2 2 7 4" xfId="8678" xr:uid="{00000000-0005-0000-0000-0000A31B0000}"/>
    <cellStyle name="Normal 4 2 2 7 5" xfId="13432" xr:uid="{00000000-0005-0000-0000-0000A41B0000}"/>
    <cellStyle name="Normal 4 2 2 8" xfId="2437" xr:uid="{00000000-0005-0000-0000-0000A51B0000}"/>
    <cellStyle name="Normal 4 2 2 8 2" xfId="4647" xr:uid="{00000000-0005-0000-0000-0000A61B0000}"/>
    <cellStyle name="Normal 4 2 2 8 2 2" xfId="10886" xr:uid="{00000000-0005-0000-0000-0000A71B0000}"/>
    <cellStyle name="Normal 4 2 2 8 3" xfId="6776" xr:uid="{00000000-0005-0000-0000-0000A81B0000}"/>
    <cellStyle name="Normal 4 2 2 8 3 2" xfId="13003" xr:uid="{00000000-0005-0000-0000-0000A91B0000}"/>
    <cellStyle name="Normal 4 2 2 8 4" xfId="8697" xr:uid="{00000000-0005-0000-0000-0000AA1B0000}"/>
    <cellStyle name="Normal 4 2 2 8 5" xfId="13450" xr:uid="{00000000-0005-0000-0000-0000AB1B0000}"/>
    <cellStyle name="Normal 4 2 2 9" xfId="2455" xr:uid="{00000000-0005-0000-0000-0000AC1B0000}"/>
    <cellStyle name="Normal 4 2 2 9 2" xfId="4665" xr:uid="{00000000-0005-0000-0000-0000AD1B0000}"/>
    <cellStyle name="Normal 4 2 2 9 2 2" xfId="10904" xr:uid="{00000000-0005-0000-0000-0000AE1B0000}"/>
    <cellStyle name="Normal 4 2 2 9 3" xfId="6794" xr:uid="{00000000-0005-0000-0000-0000AF1B0000}"/>
    <cellStyle name="Normal 4 2 2 9 3 2" xfId="13021" xr:uid="{00000000-0005-0000-0000-0000B01B0000}"/>
    <cellStyle name="Normal 4 2 2 9 4" xfId="8715" xr:uid="{00000000-0005-0000-0000-0000B11B0000}"/>
    <cellStyle name="Normal 4 2 2 9 5" xfId="13468" xr:uid="{00000000-0005-0000-0000-0000B21B0000}"/>
    <cellStyle name="Normal 4 2 3" xfId="1062" xr:uid="{00000000-0005-0000-0000-0000B31B0000}"/>
    <cellStyle name="Normal 4 2 3 10" xfId="3381" xr:uid="{00000000-0005-0000-0000-0000B41B0000}"/>
    <cellStyle name="Normal 4 2 3 10 2" xfId="5528" xr:uid="{00000000-0005-0000-0000-0000B51B0000}"/>
    <cellStyle name="Normal 4 2 3 10 2 2" xfId="11755" xr:uid="{00000000-0005-0000-0000-0000B61B0000}"/>
    <cellStyle name="Normal 4 2 3 10 3" xfId="9638" xr:uid="{00000000-0005-0000-0000-0000B71B0000}"/>
    <cellStyle name="Normal 4 2 3 10 4" xfId="13343" xr:uid="{00000000-0005-0000-0000-0000B81B0000}"/>
    <cellStyle name="Normal 4 2 3 11" xfId="3089" xr:uid="{00000000-0005-0000-0000-0000B91B0000}"/>
    <cellStyle name="Normal 4 2 3 11 2" xfId="9346" xr:uid="{00000000-0005-0000-0000-0000BA1B0000}"/>
    <cellStyle name="Normal 4 2 3 12" xfId="3017" xr:uid="{00000000-0005-0000-0000-0000BB1B0000}"/>
    <cellStyle name="Normal 4 2 3 12 2" xfId="9274" xr:uid="{00000000-0005-0000-0000-0000BC1B0000}"/>
    <cellStyle name="Normal 4 2 3 13" xfId="4953" xr:uid="{00000000-0005-0000-0000-0000BD1B0000}"/>
    <cellStyle name="Normal 4 2 3 13 2" xfId="11192" xr:uid="{00000000-0005-0000-0000-0000BE1B0000}"/>
    <cellStyle name="Normal 4 2 3 14" xfId="7449" xr:uid="{00000000-0005-0000-0000-0000BF1B0000}"/>
    <cellStyle name="Normal 4 2 3 15" xfId="13325" xr:uid="{00000000-0005-0000-0000-0000C01B0000}"/>
    <cellStyle name="Normal 4 2 3 2" xfId="1426" xr:uid="{00000000-0005-0000-0000-0000C11B0000}"/>
    <cellStyle name="Normal 4 2 3 2 2" xfId="3670" xr:uid="{00000000-0005-0000-0000-0000C21B0000}"/>
    <cellStyle name="Normal 4 2 3 2 2 2" xfId="9927" xr:uid="{00000000-0005-0000-0000-0000C31B0000}"/>
    <cellStyle name="Normal 4 2 3 2 3" xfId="3035" xr:uid="{00000000-0005-0000-0000-0000C41B0000}"/>
    <cellStyle name="Normal 4 2 3 2 3 2" xfId="9292" xr:uid="{00000000-0005-0000-0000-0000C51B0000}"/>
    <cellStyle name="Normal 4 2 3 2 4" xfId="5817" xr:uid="{00000000-0005-0000-0000-0000C61B0000}"/>
    <cellStyle name="Normal 4 2 3 2 4 2" xfId="12044" xr:uid="{00000000-0005-0000-0000-0000C71B0000}"/>
    <cellStyle name="Normal 4 2 3 2 5" xfId="7738" xr:uid="{00000000-0005-0000-0000-0000C81B0000}"/>
    <cellStyle name="Normal 4 2 3 2 6" xfId="13361" xr:uid="{00000000-0005-0000-0000-0000C91B0000}"/>
    <cellStyle name="Normal 4 2 3 3" xfId="1450" xr:uid="{00000000-0005-0000-0000-0000CA1B0000}"/>
    <cellStyle name="Normal 4 2 3 3 2" xfId="3687" xr:uid="{00000000-0005-0000-0000-0000CB1B0000}"/>
    <cellStyle name="Normal 4 2 3 3 3" xfId="3053" xr:uid="{00000000-0005-0000-0000-0000CC1B0000}"/>
    <cellStyle name="Normal 4 2 3 3 3 2" xfId="9310" xr:uid="{00000000-0005-0000-0000-0000CD1B0000}"/>
    <cellStyle name="Normal 4 2 3 4" xfId="1782" xr:uid="{00000000-0005-0000-0000-0000CE1B0000}"/>
    <cellStyle name="Normal 4 2 3 4 2" xfId="3996" xr:uid="{00000000-0005-0000-0000-0000CF1B0000}"/>
    <cellStyle name="Normal 4 2 3 4 2 2" xfId="10235" xr:uid="{00000000-0005-0000-0000-0000D01B0000}"/>
    <cellStyle name="Normal 4 2 3 4 3" xfId="3071" xr:uid="{00000000-0005-0000-0000-0000D11B0000}"/>
    <cellStyle name="Normal 4 2 3 4 3 2" xfId="9328" xr:uid="{00000000-0005-0000-0000-0000D21B0000}"/>
    <cellStyle name="Normal 4 2 3 4 4" xfId="6125" xr:uid="{00000000-0005-0000-0000-0000D31B0000}"/>
    <cellStyle name="Normal 4 2 3 4 4 2" xfId="12352" xr:uid="{00000000-0005-0000-0000-0000D41B0000}"/>
    <cellStyle name="Normal 4 2 3 4 5" xfId="8046" xr:uid="{00000000-0005-0000-0000-0000D51B0000}"/>
    <cellStyle name="Normal 4 2 3 4 6" xfId="13379" xr:uid="{00000000-0005-0000-0000-0000D61B0000}"/>
    <cellStyle name="Normal 4 2 3 5" xfId="1802" xr:uid="{00000000-0005-0000-0000-0000D71B0000}"/>
    <cellStyle name="Normal 4 2 3 5 2" xfId="4014" xr:uid="{00000000-0005-0000-0000-0000D81B0000}"/>
    <cellStyle name="Normal 4 2 3 5 2 2" xfId="10253" xr:uid="{00000000-0005-0000-0000-0000D91B0000}"/>
    <cellStyle name="Normal 4 2 3 5 3" xfId="6143" xr:uid="{00000000-0005-0000-0000-0000DA1B0000}"/>
    <cellStyle name="Normal 4 2 3 5 3 2" xfId="12370" xr:uid="{00000000-0005-0000-0000-0000DB1B0000}"/>
    <cellStyle name="Normal 4 2 3 5 4" xfId="8064" xr:uid="{00000000-0005-0000-0000-0000DC1B0000}"/>
    <cellStyle name="Normal 4 2 3 5 5" xfId="13397" xr:uid="{00000000-0005-0000-0000-0000DD1B0000}"/>
    <cellStyle name="Normal 4 2 3 6" xfId="1839" xr:uid="{00000000-0005-0000-0000-0000DE1B0000}"/>
    <cellStyle name="Normal 4 2 3 6 2" xfId="4051" xr:uid="{00000000-0005-0000-0000-0000DF1B0000}"/>
    <cellStyle name="Normal 4 2 3 6 2 2" xfId="10290" xr:uid="{00000000-0005-0000-0000-0000E01B0000}"/>
    <cellStyle name="Normal 4 2 3 6 3" xfId="6180" xr:uid="{00000000-0005-0000-0000-0000E11B0000}"/>
    <cellStyle name="Normal 4 2 3 6 3 2" xfId="12407" xr:uid="{00000000-0005-0000-0000-0000E21B0000}"/>
    <cellStyle name="Normal 4 2 3 6 4" xfId="8101" xr:uid="{00000000-0005-0000-0000-0000E31B0000}"/>
    <cellStyle name="Normal 4 2 3 6 5" xfId="13415" xr:uid="{00000000-0005-0000-0000-0000E41B0000}"/>
    <cellStyle name="Normal 4 2 3 7" xfId="2419" xr:uid="{00000000-0005-0000-0000-0000E51B0000}"/>
    <cellStyle name="Normal 4 2 3 7 2" xfId="4629" xr:uid="{00000000-0005-0000-0000-0000E61B0000}"/>
    <cellStyle name="Normal 4 2 3 7 2 2" xfId="10868" xr:uid="{00000000-0005-0000-0000-0000E71B0000}"/>
    <cellStyle name="Normal 4 2 3 7 3" xfId="6758" xr:uid="{00000000-0005-0000-0000-0000E81B0000}"/>
    <cellStyle name="Normal 4 2 3 7 3 2" xfId="12985" xr:uid="{00000000-0005-0000-0000-0000E91B0000}"/>
    <cellStyle name="Normal 4 2 3 7 4" xfId="8679" xr:uid="{00000000-0005-0000-0000-0000EA1B0000}"/>
    <cellStyle name="Normal 4 2 3 7 5" xfId="13433" xr:uid="{00000000-0005-0000-0000-0000EB1B0000}"/>
    <cellStyle name="Normal 4 2 3 8" xfId="2438" xr:uid="{00000000-0005-0000-0000-0000EC1B0000}"/>
    <cellStyle name="Normal 4 2 3 8 2" xfId="4648" xr:uid="{00000000-0005-0000-0000-0000ED1B0000}"/>
    <cellStyle name="Normal 4 2 3 8 2 2" xfId="10887" xr:uid="{00000000-0005-0000-0000-0000EE1B0000}"/>
    <cellStyle name="Normal 4 2 3 8 3" xfId="6777" xr:uid="{00000000-0005-0000-0000-0000EF1B0000}"/>
    <cellStyle name="Normal 4 2 3 8 3 2" xfId="13004" xr:uid="{00000000-0005-0000-0000-0000F01B0000}"/>
    <cellStyle name="Normal 4 2 3 8 4" xfId="8698" xr:uid="{00000000-0005-0000-0000-0000F11B0000}"/>
    <cellStyle name="Normal 4 2 3 8 5" xfId="13451" xr:uid="{00000000-0005-0000-0000-0000F21B0000}"/>
    <cellStyle name="Normal 4 2 3 9" xfId="2456" xr:uid="{00000000-0005-0000-0000-0000F31B0000}"/>
    <cellStyle name="Normal 4 2 3 9 2" xfId="4666" xr:uid="{00000000-0005-0000-0000-0000F41B0000}"/>
    <cellStyle name="Normal 4 2 3 9 2 2" xfId="10905" xr:uid="{00000000-0005-0000-0000-0000F51B0000}"/>
    <cellStyle name="Normal 4 2 3 9 3" xfId="6795" xr:uid="{00000000-0005-0000-0000-0000F61B0000}"/>
    <cellStyle name="Normal 4 2 3 9 3 2" xfId="13022" xr:uid="{00000000-0005-0000-0000-0000F71B0000}"/>
    <cellStyle name="Normal 4 2 3 9 4" xfId="8716" xr:uid="{00000000-0005-0000-0000-0000F81B0000}"/>
    <cellStyle name="Normal 4 2 3 9 5" xfId="13469" xr:uid="{00000000-0005-0000-0000-0000F91B0000}"/>
    <cellStyle name="Normal 4 2 4" xfId="1060" xr:uid="{00000000-0005-0000-0000-0000FA1B0000}"/>
    <cellStyle name="Normal 4 2 4 10" xfId="5526" xr:uid="{00000000-0005-0000-0000-0000FB1B0000}"/>
    <cellStyle name="Normal 4 2 4 10 2" xfId="11753" xr:uid="{00000000-0005-0000-0000-0000FC1B0000}"/>
    <cellStyle name="Normal 4 2 4 11" xfId="7447" xr:uid="{00000000-0005-0000-0000-0000FD1B0000}"/>
    <cellStyle name="Normal 4 2 4 12" xfId="13341" xr:uid="{00000000-0005-0000-0000-0000FE1B0000}"/>
    <cellStyle name="Normal 4 2 4 2" xfId="1451" xr:uid="{00000000-0005-0000-0000-0000FF1B0000}"/>
    <cellStyle name="Normal 4 2 4 2 2" xfId="3688" xr:uid="{00000000-0005-0000-0000-0000001C0000}"/>
    <cellStyle name="Normal 4 2 4 2 3" xfId="3033" xr:uid="{00000000-0005-0000-0000-0000011C0000}"/>
    <cellStyle name="Normal 4 2 4 2 3 2" xfId="9290" xr:uid="{00000000-0005-0000-0000-0000021C0000}"/>
    <cellStyle name="Normal 4 2 4 3" xfId="1780" xr:uid="{00000000-0005-0000-0000-0000031C0000}"/>
    <cellStyle name="Normal 4 2 4 3 2" xfId="3994" xr:uid="{00000000-0005-0000-0000-0000041C0000}"/>
    <cellStyle name="Normal 4 2 4 3 2 2" xfId="10233" xr:uid="{00000000-0005-0000-0000-0000051C0000}"/>
    <cellStyle name="Normal 4 2 4 3 3" xfId="3051" xr:uid="{00000000-0005-0000-0000-0000061C0000}"/>
    <cellStyle name="Normal 4 2 4 3 3 2" xfId="9308" xr:uid="{00000000-0005-0000-0000-0000071C0000}"/>
    <cellStyle name="Normal 4 2 4 3 4" xfId="6123" xr:uid="{00000000-0005-0000-0000-0000081C0000}"/>
    <cellStyle name="Normal 4 2 4 3 4 2" xfId="12350" xr:uid="{00000000-0005-0000-0000-0000091C0000}"/>
    <cellStyle name="Normal 4 2 4 3 5" xfId="8044" xr:uid="{00000000-0005-0000-0000-00000A1C0000}"/>
    <cellStyle name="Normal 4 2 4 3 6" xfId="13377" xr:uid="{00000000-0005-0000-0000-00000B1C0000}"/>
    <cellStyle name="Normal 4 2 4 4" xfId="1800" xr:uid="{00000000-0005-0000-0000-00000C1C0000}"/>
    <cellStyle name="Normal 4 2 4 4 2" xfId="4012" xr:uid="{00000000-0005-0000-0000-00000D1C0000}"/>
    <cellStyle name="Normal 4 2 4 4 2 2" xfId="10251" xr:uid="{00000000-0005-0000-0000-00000E1C0000}"/>
    <cellStyle name="Normal 4 2 4 4 3" xfId="3069" xr:uid="{00000000-0005-0000-0000-00000F1C0000}"/>
    <cellStyle name="Normal 4 2 4 4 3 2" xfId="9326" xr:uid="{00000000-0005-0000-0000-0000101C0000}"/>
    <cellStyle name="Normal 4 2 4 4 4" xfId="6141" xr:uid="{00000000-0005-0000-0000-0000111C0000}"/>
    <cellStyle name="Normal 4 2 4 4 4 2" xfId="12368" xr:uid="{00000000-0005-0000-0000-0000121C0000}"/>
    <cellStyle name="Normal 4 2 4 4 5" xfId="8062" xr:uid="{00000000-0005-0000-0000-0000131C0000}"/>
    <cellStyle name="Normal 4 2 4 4 6" xfId="13395" xr:uid="{00000000-0005-0000-0000-0000141C0000}"/>
    <cellStyle name="Normal 4 2 4 5" xfId="2417" xr:uid="{00000000-0005-0000-0000-0000151C0000}"/>
    <cellStyle name="Normal 4 2 4 5 2" xfId="4627" xr:uid="{00000000-0005-0000-0000-0000161C0000}"/>
    <cellStyle name="Normal 4 2 4 5 2 2" xfId="10866" xr:uid="{00000000-0005-0000-0000-0000171C0000}"/>
    <cellStyle name="Normal 4 2 4 5 3" xfId="6756" xr:uid="{00000000-0005-0000-0000-0000181C0000}"/>
    <cellStyle name="Normal 4 2 4 5 3 2" xfId="12983" xr:uid="{00000000-0005-0000-0000-0000191C0000}"/>
    <cellStyle name="Normal 4 2 4 5 4" xfId="8677" xr:uid="{00000000-0005-0000-0000-00001A1C0000}"/>
    <cellStyle name="Normal 4 2 4 5 5" xfId="13431" xr:uid="{00000000-0005-0000-0000-00001B1C0000}"/>
    <cellStyle name="Normal 4 2 4 6" xfId="2454" xr:uid="{00000000-0005-0000-0000-00001C1C0000}"/>
    <cellStyle name="Normal 4 2 4 6 2" xfId="4664" xr:uid="{00000000-0005-0000-0000-00001D1C0000}"/>
    <cellStyle name="Normal 4 2 4 6 2 2" xfId="10903" xr:uid="{00000000-0005-0000-0000-00001E1C0000}"/>
    <cellStyle name="Normal 4 2 4 6 3" xfId="6793" xr:uid="{00000000-0005-0000-0000-00001F1C0000}"/>
    <cellStyle name="Normal 4 2 4 6 3 2" xfId="13020" xr:uid="{00000000-0005-0000-0000-0000201C0000}"/>
    <cellStyle name="Normal 4 2 4 6 4" xfId="8714" xr:uid="{00000000-0005-0000-0000-0000211C0000}"/>
    <cellStyle name="Normal 4 2 4 6 5" xfId="13467" xr:uid="{00000000-0005-0000-0000-0000221C0000}"/>
    <cellStyle name="Normal 4 2 4 7" xfId="3379" xr:uid="{00000000-0005-0000-0000-0000231C0000}"/>
    <cellStyle name="Normal 4 2 4 7 2" xfId="9636" xr:uid="{00000000-0005-0000-0000-0000241C0000}"/>
    <cellStyle name="Normal 4 2 4 8" xfId="3087" xr:uid="{00000000-0005-0000-0000-0000251C0000}"/>
    <cellStyle name="Normal 4 2 4 8 2" xfId="9344" xr:uid="{00000000-0005-0000-0000-0000261C0000}"/>
    <cellStyle name="Normal 4 2 4 9" xfId="3015" xr:uid="{00000000-0005-0000-0000-0000271C0000}"/>
    <cellStyle name="Normal 4 2 4 9 2" xfId="9272" xr:uid="{00000000-0005-0000-0000-0000281C0000}"/>
    <cellStyle name="Normal 4 2 5" xfId="1424" xr:uid="{00000000-0005-0000-0000-0000291C0000}"/>
    <cellStyle name="Normal 4 2 5 2" xfId="3668" xr:uid="{00000000-0005-0000-0000-00002A1C0000}"/>
    <cellStyle name="Normal 4 2 5 2 2" xfId="9925" xr:uid="{00000000-0005-0000-0000-00002B1C0000}"/>
    <cellStyle name="Normal 4 2 5 3" xfId="5815" xr:uid="{00000000-0005-0000-0000-00002C1C0000}"/>
    <cellStyle name="Normal 4 2 5 3 2" xfId="12042" xr:uid="{00000000-0005-0000-0000-00002D1C0000}"/>
    <cellStyle name="Normal 4 2 5 4" xfId="7736" xr:uid="{00000000-0005-0000-0000-00002E1C0000}"/>
    <cellStyle name="Normal 4 2 5 5" xfId="13359" xr:uid="{00000000-0005-0000-0000-00002F1C0000}"/>
    <cellStyle name="Normal 4 2 6" xfId="1837" xr:uid="{00000000-0005-0000-0000-0000301C0000}"/>
    <cellStyle name="Normal 4 2 6 2" xfId="4049" xr:uid="{00000000-0005-0000-0000-0000311C0000}"/>
    <cellStyle name="Normal 4 2 6 2 2" xfId="10288" xr:uid="{00000000-0005-0000-0000-0000321C0000}"/>
    <cellStyle name="Normal 4 2 6 3" xfId="6178" xr:uid="{00000000-0005-0000-0000-0000331C0000}"/>
    <cellStyle name="Normal 4 2 6 3 2" xfId="12405" xr:uid="{00000000-0005-0000-0000-0000341C0000}"/>
    <cellStyle name="Normal 4 2 6 4" xfId="8099" xr:uid="{00000000-0005-0000-0000-0000351C0000}"/>
    <cellStyle name="Normal 4 2 6 5" xfId="13413" xr:uid="{00000000-0005-0000-0000-0000361C0000}"/>
    <cellStyle name="Normal 4 2 7" xfId="2436" xr:uid="{00000000-0005-0000-0000-0000371C0000}"/>
    <cellStyle name="Normal 4 2 7 2" xfId="4646" xr:uid="{00000000-0005-0000-0000-0000381C0000}"/>
    <cellStyle name="Normal 4 2 7 2 2" xfId="10885" xr:uid="{00000000-0005-0000-0000-0000391C0000}"/>
    <cellStyle name="Normal 4 2 7 3" xfId="6775" xr:uid="{00000000-0005-0000-0000-00003A1C0000}"/>
    <cellStyle name="Normal 4 2 7 3 2" xfId="13002" xr:uid="{00000000-0005-0000-0000-00003B1C0000}"/>
    <cellStyle name="Normal 4 2 7 4" xfId="8696" xr:uid="{00000000-0005-0000-0000-00003C1C0000}"/>
    <cellStyle name="Normal 4 2 7 5" xfId="13449" xr:uid="{00000000-0005-0000-0000-00003D1C0000}"/>
    <cellStyle name="Normal 4 2 8" xfId="5249" xr:uid="{00000000-0005-0000-0000-00003E1C0000}"/>
    <cellStyle name="Normal 4 2 9" xfId="4951" xr:uid="{00000000-0005-0000-0000-00003F1C0000}"/>
    <cellStyle name="Normal 4 2 9 2" xfId="11190" xr:uid="{00000000-0005-0000-0000-0000401C0000}"/>
    <cellStyle name="Normal 4 3" xfId="1018" xr:uid="{00000000-0005-0000-0000-0000411C0000}"/>
    <cellStyle name="Normal 4 3 2" xfId="1452" xr:uid="{00000000-0005-0000-0000-0000421C0000}"/>
    <cellStyle name="Normal 4 4" xfId="1285" xr:uid="{00000000-0005-0000-0000-0000431C0000}"/>
    <cellStyle name="Normal 4 5" xfId="7156" xr:uid="{00000000-0005-0000-0000-0000441C0000}"/>
    <cellStyle name="Normal 5" xfId="631" xr:uid="{00000000-0005-0000-0000-0000451C0000}"/>
    <cellStyle name="Normal 5 2" xfId="737" xr:uid="{00000000-0005-0000-0000-0000461C0000}"/>
    <cellStyle name="Normal 5 3" xfId="7157" xr:uid="{00000000-0005-0000-0000-0000471C0000}"/>
    <cellStyle name="Normal 6" xfId="68" xr:uid="{00000000-0005-0000-0000-0000481C0000}"/>
    <cellStyle name="Normal 6 2" xfId="766" xr:uid="{00000000-0005-0000-0000-0000491C0000}"/>
    <cellStyle name="Normal 6 2 2" xfId="1453" xr:uid="{00000000-0005-0000-0000-00004A1C0000}"/>
    <cellStyle name="Normal 6 3" xfId="632" xr:uid="{00000000-0005-0000-0000-00004B1C0000}"/>
    <cellStyle name="Normal 6 4" xfId="1063" xr:uid="{00000000-0005-0000-0000-00004C1C0000}"/>
    <cellStyle name="Normal 6 5" xfId="1486" xr:uid="{00000000-0005-0000-0000-00004D1C0000}"/>
    <cellStyle name="Normal 6 6" xfId="1439" xr:uid="{00000000-0005-0000-0000-00004E1C0000}"/>
    <cellStyle name="Normal 7" xfId="682" xr:uid="{00000000-0005-0000-0000-00004F1C0000}"/>
    <cellStyle name="Normal 7 2" xfId="943" xr:uid="{00000000-0005-0000-0000-0000501C0000}"/>
    <cellStyle name="Normal 7 2 2" xfId="1455" xr:uid="{00000000-0005-0000-0000-0000511C0000}"/>
    <cellStyle name="Normal 7 3" xfId="1064" xr:uid="{00000000-0005-0000-0000-0000521C0000}"/>
    <cellStyle name="Normal 7 4" xfId="1454" xr:uid="{00000000-0005-0000-0000-0000531C0000}"/>
    <cellStyle name="Normal 8" xfId="683" xr:uid="{00000000-0005-0000-0000-0000541C0000}"/>
    <cellStyle name="Normal 8 10" xfId="5239" xr:uid="{00000000-0005-0000-0000-0000551C0000}"/>
    <cellStyle name="Normal 8 11" xfId="4954" xr:uid="{00000000-0005-0000-0000-0000561C0000}"/>
    <cellStyle name="Normal 8 11 2" xfId="11193" xr:uid="{00000000-0005-0000-0000-0000571C0000}"/>
    <cellStyle name="Normal 8 12" xfId="13326" xr:uid="{00000000-0005-0000-0000-0000581C0000}"/>
    <cellStyle name="Normal 8 2" xfId="944" xr:uid="{00000000-0005-0000-0000-0000591C0000}"/>
    <cellStyle name="Normal 8 2 10" xfId="4955" xr:uid="{00000000-0005-0000-0000-00005A1C0000}"/>
    <cellStyle name="Normal 8 2 10 2" xfId="11194" xr:uid="{00000000-0005-0000-0000-00005B1C0000}"/>
    <cellStyle name="Normal 8 2 11" xfId="13327" xr:uid="{00000000-0005-0000-0000-00005C1C0000}"/>
    <cellStyle name="Normal 8 2 2" xfId="1067" xr:uid="{00000000-0005-0000-0000-00005D1C0000}"/>
    <cellStyle name="Normal 8 2 2 10" xfId="3384" xr:uid="{00000000-0005-0000-0000-00005E1C0000}"/>
    <cellStyle name="Normal 8 2 2 10 2" xfId="5531" xr:uid="{00000000-0005-0000-0000-00005F1C0000}"/>
    <cellStyle name="Normal 8 2 2 10 2 2" xfId="11758" xr:uid="{00000000-0005-0000-0000-0000601C0000}"/>
    <cellStyle name="Normal 8 2 2 10 3" xfId="9641" xr:uid="{00000000-0005-0000-0000-0000611C0000}"/>
    <cellStyle name="Normal 8 2 2 10 4" xfId="13346" xr:uid="{00000000-0005-0000-0000-0000621C0000}"/>
    <cellStyle name="Normal 8 2 2 11" xfId="3092" xr:uid="{00000000-0005-0000-0000-0000631C0000}"/>
    <cellStyle name="Normal 8 2 2 11 2" xfId="9349" xr:uid="{00000000-0005-0000-0000-0000641C0000}"/>
    <cellStyle name="Normal 8 2 2 12" xfId="3020" xr:uid="{00000000-0005-0000-0000-0000651C0000}"/>
    <cellStyle name="Normal 8 2 2 12 2" xfId="9277" xr:uid="{00000000-0005-0000-0000-0000661C0000}"/>
    <cellStyle name="Normal 8 2 2 13" xfId="4956" xr:uid="{00000000-0005-0000-0000-0000671C0000}"/>
    <cellStyle name="Normal 8 2 2 13 2" xfId="11195" xr:uid="{00000000-0005-0000-0000-0000681C0000}"/>
    <cellStyle name="Normal 8 2 2 14" xfId="7452" xr:uid="{00000000-0005-0000-0000-0000691C0000}"/>
    <cellStyle name="Normal 8 2 2 15" xfId="13328" xr:uid="{00000000-0005-0000-0000-00006A1C0000}"/>
    <cellStyle name="Normal 8 2 2 2" xfId="1429" xr:uid="{00000000-0005-0000-0000-00006B1C0000}"/>
    <cellStyle name="Normal 8 2 2 2 2" xfId="3673" xr:uid="{00000000-0005-0000-0000-00006C1C0000}"/>
    <cellStyle name="Normal 8 2 2 2 2 2" xfId="9930" xr:uid="{00000000-0005-0000-0000-00006D1C0000}"/>
    <cellStyle name="Normal 8 2 2 2 3" xfId="3038" xr:uid="{00000000-0005-0000-0000-00006E1C0000}"/>
    <cellStyle name="Normal 8 2 2 2 3 2" xfId="9295" xr:uid="{00000000-0005-0000-0000-00006F1C0000}"/>
    <cellStyle name="Normal 8 2 2 2 4" xfId="5820" xr:uid="{00000000-0005-0000-0000-0000701C0000}"/>
    <cellStyle name="Normal 8 2 2 2 4 2" xfId="12047" xr:uid="{00000000-0005-0000-0000-0000711C0000}"/>
    <cellStyle name="Normal 8 2 2 2 5" xfId="7741" xr:uid="{00000000-0005-0000-0000-0000721C0000}"/>
    <cellStyle name="Normal 8 2 2 2 6" xfId="13364" xr:uid="{00000000-0005-0000-0000-0000731C0000}"/>
    <cellStyle name="Normal 8 2 2 3" xfId="1458" xr:uid="{00000000-0005-0000-0000-0000741C0000}"/>
    <cellStyle name="Normal 8 2 2 3 2" xfId="3689" xr:uid="{00000000-0005-0000-0000-0000751C0000}"/>
    <cellStyle name="Normal 8 2 2 3 3" xfId="3056" xr:uid="{00000000-0005-0000-0000-0000761C0000}"/>
    <cellStyle name="Normal 8 2 2 3 3 2" xfId="9313" xr:uid="{00000000-0005-0000-0000-0000771C0000}"/>
    <cellStyle name="Normal 8 2 2 4" xfId="1785" xr:uid="{00000000-0005-0000-0000-0000781C0000}"/>
    <cellStyle name="Normal 8 2 2 4 2" xfId="3999" xr:uid="{00000000-0005-0000-0000-0000791C0000}"/>
    <cellStyle name="Normal 8 2 2 4 2 2" xfId="10238" xr:uid="{00000000-0005-0000-0000-00007A1C0000}"/>
    <cellStyle name="Normal 8 2 2 4 3" xfId="3074" xr:uid="{00000000-0005-0000-0000-00007B1C0000}"/>
    <cellStyle name="Normal 8 2 2 4 3 2" xfId="9331" xr:uid="{00000000-0005-0000-0000-00007C1C0000}"/>
    <cellStyle name="Normal 8 2 2 4 4" xfId="6128" xr:uid="{00000000-0005-0000-0000-00007D1C0000}"/>
    <cellStyle name="Normal 8 2 2 4 4 2" xfId="12355" xr:uid="{00000000-0005-0000-0000-00007E1C0000}"/>
    <cellStyle name="Normal 8 2 2 4 5" xfId="8049" xr:uid="{00000000-0005-0000-0000-00007F1C0000}"/>
    <cellStyle name="Normal 8 2 2 4 6" xfId="13382" xr:uid="{00000000-0005-0000-0000-0000801C0000}"/>
    <cellStyle name="Normal 8 2 2 5" xfId="1805" xr:uid="{00000000-0005-0000-0000-0000811C0000}"/>
    <cellStyle name="Normal 8 2 2 5 2" xfId="4017" xr:uid="{00000000-0005-0000-0000-0000821C0000}"/>
    <cellStyle name="Normal 8 2 2 5 2 2" xfId="10256" xr:uid="{00000000-0005-0000-0000-0000831C0000}"/>
    <cellStyle name="Normal 8 2 2 5 3" xfId="6146" xr:uid="{00000000-0005-0000-0000-0000841C0000}"/>
    <cellStyle name="Normal 8 2 2 5 3 2" xfId="12373" xr:uid="{00000000-0005-0000-0000-0000851C0000}"/>
    <cellStyle name="Normal 8 2 2 5 4" xfId="8067" xr:uid="{00000000-0005-0000-0000-0000861C0000}"/>
    <cellStyle name="Normal 8 2 2 5 5" xfId="13400" xr:uid="{00000000-0005-0000-0000-0000871C0000}"/>
    <cellStyle name="Normal 8 2 2 6" xfId="1842" xr:uid="{00000000-0005-0000-0000-0000881C0000}"/>
    <cellStyle name="Normal 8 2 2 6 2" xfId="4054" xr:uid="{00000000-0005-0000-0000-0000891C0000}"/>
    <cellStyle name="Normal 8 2 2 6 2 2" xfId="10293" xr:uid="{00000000-0005-0000-0000-00008A1C0000}"/>
    <cellStyle name="Normal 8 2 2 6 3" xfId="6183" xr:uid="{00000000-0005-0000-0000-00008B1C0000}"/>
    <cellStyle name="Normal 8 2 2 6 3 2" xfId="12410" xr:uid="{00000000-0005-0000-0000-00008C1C0000}"/>
    <cellStyle name="Normal 8 2 2 6 4" xfId="8104" xr:uid="{00000000-0005-0000-0000-00008D1C0000}"/>
    <cellStyle name="Normal 8 2 2 6 5" xfId="13418" xr:uid="{00000000-0005-0000-0000-00008E1C0000}"/>
    <cellStyle name="Normal 8 2 2 7" xfId="2422" xr:uid="{00000000-0005-0000-0000-00008F1C0000}"/>
    <cellStyle name="Normal 8 2 2 7 2" xfId="4632" xr:uid="{00000000-0005-0000-0000-0000901C0000}"/>
    <cellStyle name="Normal 8 2 2 7 2 2" xfId="10871" xr:uid="{00000000-0005-0000-0000-0000911C0000}"/>
    <cellStyle name="Normal 8 2 2 7 3" xfId="6761" xr:uid="{00000000-0005-0000-0000-0000921C0000}"/>
    <cellStyle name="Normal 8 2 2 7 3 2" xfId="12988" xr:uid="{00000000-0005-0000-0000-0000931C0000}"/>
    <cellStyle name="Normal 8 2 2 7 4" xfId="8682" xr:uid="{00000000-0005-0000-0000-0000941C0000}"/>
    <cellStyle name="Normal 8 2 2 7 5" xfId="13436" xr:uid="{00000000-0005-0000-0000-0000951C0000}"/>
    <cellStyle name="Normal 8 2 2 8" xfId="2441" xr:uid="{00000000-0005-0000-0000-0000961C0000}"/>
    <cellStyle name="Normal 8 2 2 8 2" xfId="4651" xr:uid="{00000000-0005-0000-0000-0000971C0000}"/>
    <cellStyle name="Normal 8 2 2 8 2 2" xfId="10890" xr:uid="{00000000-0005-0000-0000-0000981C0000}"/>
    <cellStyle name="Normal 8 2 2 8 3" xfId="6780" xr:uid="{00000000-0005-0000-0000-0000991C0000}"/>
    <cellStyle name="Normal 8 2 2 8 3 2" xfId="13007" xr:uid="{00000000-0005-0000-0000-00009A1C0000}"/>
    <cellStyle name="Normal 8 2 2 8 4" xfId="8701" xr:uid="{00000000-0005-0000-0000-00009B1C0000}"/>
    <cellStyle name="Normal 8 2 2 8 5" xfId="13454" xr:uid="{00000000-0005-0000-0000-00009C1C0000}"/>
    <cellStyle name="Normal 8 2 2 9" xfId="2459" xr:uid="{00000000-0005-0000-0000-00009D1C0000}"/>
    <cellStyle name="Normal 8 2 2 9 2" xfId="4669" xr:uid="{00000000-0005-0000-0000-00009E1C0000}"/>
    <cellStyle name="Normal 8 2 2 9 2 2" xfId="10908" xr:uid="{00000000-0005-0000-0000-00009F1C0000}"/>
    <cellStyle name="Normal 8 2 2 9 3" xfId="6798" xr:uid="{00000000-0005-0000-0000-0000A01C0000}"/>
    <cellStyle name="Normal 8 2 2 9 3 2" xfId="13025" xr:uid="{00000000-0005-0000-0000-0000A11C0000}"/>
    <cellStyle name="Normal 8 2 2 9 4" xfId="8719" xr:uid="{00000000-0005-0000-0000-0000A21C0000}"/>
    <cellStyle name="Normal 8 2 2 9 5" xfId="13472" xr:uid="{00000000-0005-0000-0000-0000A31C0000}"/>
    <cellStyle name="Normal 8 2 3" xfId="1068" xr:uid="{00000000-0005-0000-0000-0000A41C0000}"/>
    <cellStyle name="Normal 8 2 3 10" xfId="3385" xr:uid="{00000000-0005-0000-0000-0000A51C0000}"/>
    <cellStyle name="Normal 8 2 3 10 2" xfId="5532" xr:uid="{00000000-0005-0000-0000-0000A61C0000}"/>
    <cellStyle name="Normal 8 2 3 10 2 2" xfId="11759" xr:uid="{00000000-0005-0000-0000-0000A71C0000}"/>
    <cellStyle name="Normal 8 2 3 10 3" xfId="9642" xr:uid="{00000000-0005-0000-0000-0000A81C0000}"/>
    <cellStyle name="Normal 8 2 3 10 4" xfId="13347" xr:uid="{00000000-0005-0000-0000-0000A91C0000}"/>
    <cellStyle name="Normal 8 2 3 11" xfId="3093" xr:uid="{00000000-0005-0000-0000-0000AA1C0000}"/>
    <cellStyle name="Normal 8 2 3 11 2" xfId="9350" xr:uid="{00000000-0005-0000-0000-0000AB1C0000}"/>
    <cellStyle name="Normal 8 2 3 12" xfId="3021" xr:uid="{00000000-0005-0000-0000-0000AC1C0000}"/>
    <cellStyle name="Normal 8 2 3 12 2" xfId="9278" xr:uid="{00000000-0005-0000-0000-0000AD1C0000}"/>
    <cellStyle name="Normal 8 2 3 13" xfId="4957" xr:uid="{00000000-0005-0000-0000-0000AE1C0000}"/>
    <cellStyle name="Normal 8 2 3 13 2" xfId="11196" xr:uid="{00000000-0005-0000-0000-0000AF1C0000}"/>
    <cellStyle name="Normal 8 2 3 14" xfId="7453" xr:uid="{00000000-0005-0000-0000-0000B01C0000}"/>
    <cellStyle name="Normal 8 2 3 15" xfId="13329" xr:uid="{00000000-0005-0000-0000-0000B11C0000}"/>
    <cellStyle name="Normal 8 2 3 2" xfId="1430" xr:uid="{00000000-0005-0000-0000-0000B21C0000}"/>
    <cellStyle name="Normal 8 2 3 2 2" xfId="3674" xr:uid="{00000000-0005-0000-0000-0000B31C0000}"/>
    <cellStyle name="Normal 8 2 3 2 2 2" xfId="9931" xr:uid="{00000000-0005-0000-0000-0000B41C0000}"/>
    <cellStyle name="Normal 8 2 3 2 3" xfId="3039" xr:uid="{00000000-0005-0000-0000-0000B51C0000}"/>
    <cellStyle name="Normal 8 2 3 2 3 2" xfId="9296" xr:uid="{00000000-0005-0000-0000-0000B61C0000}"/>
    <cellStyle name="Normal 8 2 3 2 4" xfId="5821" xr:uid="{00000000-0005-0000-0000-0000B71C0000}"/>
    <cellStyle name="Normal 8 2 3 2 4 2" xfId="12048" xr:uid="{00000000-0005-0000-0000-0000B81C0000}"/>
    <cellStyle name="Normal 8 2 3 2 5" xfId="7742" xr:uid="{00000000-0005-0000-0000-0000B91C0000}"/>
    <cellStyle name="Normal 8 2 3 2 6" xfId="13365" xr:uid="{00000000-0005-0000-0000-0000BA1C0000}"/>
    <cellStyle name="Normal 8 2 3 3" xfId="1459" xr:uid="{00000000-0005-0000-0000-0000BB1C0000}"/>
    <cellStyle name="Normal 8 2 3 3 2" xfId="3690" xr:uid="{00000000-0005-0000-0000-0000BC1C0000}"/>
    <cellStyle name="Normal 8 2 3 3 3" xfId="3057" xr:uid="{00000000-0005-0000-0000-0000BD1C0000}"/>
    <cellStyle name="Normal 8 2 3 3 3 2" xfId="9314" xr:uid="{00000000-0005-0000-0000-0000BE1C0000}"/>
    <cellStyle name="Normal 8 2 3 4" xfId="1786" xr:uid="{00000000-0005-0000-0000-0000BF1C0000}"/>
    <cellStyle name="Normal 8 2 3 4 2" xfId="4000" xr:uid="{00000000-0005-0000-0000-0000C01C0000}"/>
    <cellStyle name="Normal 8 2 3 4 2 2" xfId="10239" xr:uid="{00000000-0005-0000-0000-0000C11C0000}"/>
    <cellStyle name="Normal 8 2 3 4 3" xfId="3075" xr:uid="{00000000-0005-0000-0000-0000C21C0000}"/>
    <cellStyle name="Normal 8 2 3 4 3 2" xfId="9332" xr:uid="{00000000-0005-0000-0000-0000C31C0000}"/>
    <cellStyle name="Normal 8 2 3 4 4" xfId="6129" xr:uid="{00000000-0005-0000-0000-0000C41C0000}"/>
    <cellStyle name="Normal 8 2 3 4 4 2" xfId="12356" xr:uid="{00000000-0005-0000-0000-0000C51C0000}"/>
    <cellStyle name="Normal 8 2 3 4 5" xfId="8050" xr:uid="{00000000-0005-0000-0000-0000C61C0000}"/>
    <cellStyle name="Normal 8 2 3 4 6" xfId="13383" xr:uid="{00000000-0005-0000-0000-0000C71C0000}"/>
    <cellStyle name="Normal 8 2 3 5" xfId="1806" xr:uid="{00000000-0005-0000-0000-0000C81C0000}"/>
    <cellStyle name="Normal 8 2 3 5 2" xfId="4018" xr:uid="{00000000-0005-0000-0000-0000C91C0000}"/>
    <cellStyle name="Normal 8 2 3 5 2 2" xfId="10257" xr:uid="{00000000-0005-0000-0000-0000CA1C0000}"/>
    <cellStyle name="Normal 8 2 3 5 3" xfId="6147" xr:uid="{00000000-0005-0000-0000-0000CB1C0000}"/>
    <cellStyle name="Normal 8 2 3 5 3 2" xfId="12374" xr:uid="{00000000-0005-0000-0000-0000CC1C0000}"/>
    <cellStyle name="Normal 8 2 3 5 4" xfId="8068" xr:uid="{00000000-0005-0000-0000-0000CD1C0000}"/>
    <cellStyle name="Normal 8 2 3 5 5" xfId="13401" xr:uid="{00000000-0005-0000-0000-0000CE1C0000}"/>
    <cellStyle name="Normal 8 2 3 6" xfId="1843" xr:uid="{00000000-0005-0000-0000-0000CF1C0000}"/>
    <cellStyle name="Normal 8 2 3 6 2" xfId="4055" xr:uid="{00000000-0005-0000-0000-0000D01C0000}"/>
    <cellStyle name="Normal 8 2 3 6 2 2" xfId="10294" xr:uid="{00000000-0005-0000-0000-0000D11C0000}"/>
    <cellStyle name="Normal 8 2 3 6 3" xfId="6184" xr:uid="{00000000-0005-0000-0000-0000D21C0000}"/>
    <cellStyle name="Normal 8 2 3 6 3 2" xfId="12411" xr:uid="{00000000-0005-0000-0000-0000D31C0000}"/>
    <cellStyle name="Normal 8 2 3 6 4" xfId="8105" xr:uid="{00000000-0005-0000-0000-0000D41C0000}"/>
    <cellStyle name="Normal 8 2 3 6 5" xfId="13419" xr:uid="{00000000-0005-0000-0000-0000D51C0000}"/>
    <cellStyle name="Normal 8 2 3 7" xfId="2423" xr:uid="{00000000-0005-0000-0000-0000D61C0000}"/>
    <cellStyle name="Normal 8 2 3 7 2" xfId="4633" xr:uid="{00000000-0005-0000-0000-0000D71C0000}"/>
    <cellStyle name="Normal 8 2 3 7 2 2" xfId="10872" xr:uid="{00000000-0005-0000-0000-0000D81C0000}"/>
    <cellStyle name="Normal 8 2 3 7 3" xfId="6762" xr:uid="{00000000-0005-0000-0000-0000D91C0000}"/>
    <cellStyle name="Normal 8 2 3 7 3 2" xfId="12989" xr:uid="{00000000-0005-0000-0000-0000DA1C0000}"/>
    <cellStyle name="Normal 8 2 3 7 4" xfId="8683" xr:uid="{00000000-0005-0000-0000-0000DB1C0000}"/>
    <cellStyle name="Normal 8 2 3 7 5" xfId="13437" xr:uid="{00000000-0005-0000-0000-0000DC1C0000}"/>
    <cellStyle name="Normal 8 2 3 8" xfId="2442" xr:uid="{00000000-0005-0000-0000-0000DD1C0000}"/>
    <cellStyle name="Normal 8 2 3 8 2" xfId="4652" xr:uid="{00000000-0005-0000-0000-0000DE1C0000}"/>
    <cellStyle name="Normal 8 2 3 8 2 2" xfId="10891" xr:uid="{00000000-0005-0000-0000-0000DF1C0000}"/>
    <cellStyle name="Normal 8 2 3 8 3" xfId="6781" xr:uid="{00000000-0005-0000-0000-0000E01C0000}"/>
    <cellStyle name="Normal 8 2 3 8 3 2" xfId="13008" xr:uid="{00000000-0005-0000-0000-0000E11C0000}"/>
    <cellStyle name="Normal 8 2 3 8 4" xfId="8702" xr:uid="{00000000-0005-0000-0000-0000E21C0000}"/>
    <cellStyle name="Normal 8 2 3 8 5" xfId="13455" xr:uid="{00000000-0005-0000-0000-0000E31C0000}"/>
    <cellStyle name="Normal 8 2 3 9" xfId="2460" xr:uid="{00000000-0005-0000-0000-0000E41C0000}"/>
    <cellStyle name="Normal 8 2 3 9 2" xfId="4670" xr:uid="{00000000-0005-0000-0000-0000E51C0000}"/>
    <cellStyle name="Normal 8 2 3 9 2 2" xfId="10909" xr:uid="{00000000-0005-0000-0000-0000E61C0000}"/>
    <cellStyle name="Normal 8 2 3 9 3" xfId="6799" xr:uid="{00000000-0005-0000-0000-0000E71C0000}"/>
    <cellStyle name="Normal 8 2 3 9 3 2" xfId="13026" xr:uid="{00000000-0005-0000-0000-0000E81C0000}"/>
    <cellStyle name="Normal 8 2 3 9 4" xfId="8720" xr:uid="{00000000-0005-0000-0000-0000E91C0000}"/>
    <cellStyle name="Normal 8 2 3 9 5" xfId="13473" xr:uid="{00000000-0005-0000-0000-0000EA1C0000}"/>
    <cellStyle name="Normal 8 2 4" xfId="1066" xr:uid="{00000000-0005-0000-0000-0000EB1C0000}"/>
    <cellStyle name="Normal 8 2 4 10" xfId="5530" xr:uid="{00000000-0005-0000-0000-0000EC1C0000}"/>
    <cellStyle name="Normal 8 2 4 10 2" xfId="11757" xr:uid="{00000000-0005-0000-0000-0000ED1C0000}"/>
    <cellStyle name="Normal 8 2 4 11" xfId="7451" xr:uid="{00000000-0005-0000-0000-0000EE1C0000}"/>
    <cellStyle name="Normal 8 2 4 12" xfId="13345" xr:uid="{00000000-0005-0000-0000-0000EF1C0000}"/>
    <cellStyle name="Normal 8 2 4 2" xfId="1460" xr:uid="{00000000-0005-0000-0000-0000F01C0000}"/>
    <cellStyle name="Normal 8 2 4 2 2" xfId="3691" xr:uid="{00000000-0005-0000-0000-0000F11C0000}"/>
    <cellStyle name="Normal 8 2 4 2 3" xfId="3037" xr:uid="{00000000-0005-0000-0000-0000F21C0000}"/>
    <cellStyle name="Normal 8 2 4 2 3 2" xfId="9294" xr:uid="{00000000-0005-0000-0000-0000F31C0000}"/>
    <cellStyle name="Normal 8 2 4 3" xfId="1784" xr:uid="{00000000-0005-0000-0000-0000F41C0000}"/>
    <cellStyle name="Normal 8 2 4 3 2" xfId="3998" xr:uid="{00000000-0005-0000-0000-0000F51C0000}"/>
    <cellStyle name="Normal 8 2 4 3 2 2" xfId="10237" xr:uid="{00000000-0005-0000-0000-0000F61C0000}"/>
    <cellStyle name="Normal 8 2 4 3 3" xfId="3055" xr:uid="{00000000-0005-0000-0000-0000F71C0000}"/>
    <cellStyle name="Normal 8 2 4 3 3 2" xfId="9312" xr:uid="{00000000-0005-0000-0000-0000F81C0000}"/>
    <cellStyle name="Normal 8 2 4 3 4" xfId="6127" xr:uid="{00000000-0005-0000-0000-0000F91C0000}"/>
    <cellStyle name="Normal 8 2 4 3 4 2" xfId="12354" xr:uid="{00000000-0005-0000-0000-0000FA1C0000}"/>
    <cellStyle name="Normal 8 2 4 3 5" xfId="8048" xr:uid="{00000000-0005-0000-0000-0000FB1C0000}"/>
    <cellStyle name="Normal 8 2 4 3 6" xfId="13381" xr:uid="{00000000-0005-0000-0000-0000FC1C0000}"/>
    <cellStyle name="Normal 8 2 4 4" xfId="1804" xr:uid="{00000000-0005-0000-0000-0000FD1C0000}"/>
    <cellStyle name="Normal 8 2 4 4 2" xfId="4016" xr:uid="{00000000-0005-0000-0000-0000FE1C0000}"/>
    <cellStyle name="Normal 8 2 4 4 2 2" xfId="10255" xr:uid="{00000000-0005-0000-0000-0000FF1C0000}"/>
    <cellStyle name="Normal 8 2 4 4 3" xfId="3073" xr:uid="{00000000-0005-0000-0000-0000001D0000}"/>
    <cellStyle name="Normal 8 2 4 4 3 2" xfId="9330" xr:uid="{00000000-0005-0000-0000-0000011D0000}"/>
    <cellStyle name="Normal 8 2 4 4 4" xfId="6145" xr:uid="{00000000-0005-0000-0000-0000021D0000}"/>
    <cellStyle name="Normal 8 2 4 4 4 2" xfId="12372" xr:uid="{00000000-0005-0000-0000-0000031D0000}"/>
    <cellStyle name="Normal 8 2 4 4 5" xfId="8066" xr:uid="{00000000-0005-0000-0000-0000041D0000}"/>
    <cellStyle name="Normal 8 2 4 4 6" xfId="13399" xr:uid="{00000000-0005-0000-0000-0000051D0000}"/>
    <cellStyle name="Normal 8 2 4 5" xfId="2421" xr:uid="{00000000-0005-0000-0000-0000061D0000}"/>
    <cellStyle name="Normal 8 2 4 5 2" xfId="4631" xr:uid="{00000000-0005-0000-0000-0000071D0000}"/>
    <cellStyle name="Normal 8 2 4 5 2 2" xfId="10870" xr:uid="{00000000-0005-0000-0000-0000081D0000}"/>
    <cellStyle name="Normal 8 2 4 5 3" xfId="6760" xr:uid="{00000000-0005-0000-0000-0000091D0000}"/>
    <cellStyle name="Normal 8 2 4 5 3 2" xfId="12987" xr:uid="{00000000-0005-0000-0000-00000A1D0000}"/>
    <cellStyle name="Normal 8 2 4 5 4" xfId="8681" xr:uid="{00000000-0005-0000-0000-00000B1D0000}"/>
    <cellStyle name="Normal 8 2 4 5 5" xfId="13435" xr:uid="{00000000-0005-0000-0000-00000C1D0000}"/>
    <cellStyle name="Normal 8 2 4 6" xfId="2458" xr:uid="{00000000-0005-0000-0000-00000D1D0000}"/>
    <cellStyle name="Normal 8 2 4 6 2" xfId="4668" xr:uid="{00000000-0005-0000-0000-00000E1D0000}"/>
    <cellStyle name="Normal 8 2 4 6 2 2" xfId="10907" xr:uid="{00000000-0005-0000-0000-00000F1D0000}"/>
    <cellStyle name="Normal 8 2 4 6 3" xfId="6797" xr:uid="{00000000-0005-0000-0000-0000101D0000}"/>
    <cellStyle name="Normal 8 2 4 6 3 2" xfId="13024" xr:uid="{00000000-0005-0000-0000-0000111D0000}"/>
    <cellStyle name="Normal 8 2 4 6 4" xfId="8718" xr:uid="{00000000-0005-0000-0000-0000121D0000}"/>
    <cellStyle name="Normal 8 2 4 6 5" xfId="13471" xr:uid="{00000000-0005-0000-0000-0000131D0000}"/>
    <cellStyle name="Normal 8 2 4 7" xfId="3383" xr:uid="{00000000-0005-0000-0000-0000141D0000}"/>
    <cellStyle name="Normal 8 2 4 7 2" xfId="9640" xr:uid="{00000000-0005-0000-0000-0000151D0000}"/>
    <cellStyle name="Normal 8 2 4 8" xfId="3091" xr:uid="{00000000-0005-0000-0000-0000161D0000}"/>
    <cellStyle name="Normal 8 2 4 8 2" xfId="9348" xr:uid="{00000000-0005-0000-0000-0000171D0000}"/>
    <cellStyle name="Normal 8 2 4 9" xfId="3019" xr:uid="{00000000-0005-0000-0000-0000181D0000}"/>
    <cellStyle name="Normal 8 2 4 9 2" xfId="9276" xr:uid="{00000000-0005-0000-0000-0000191D0000}"/>
    <cellStyle name="Normal 8 2 5" xfId="1428" xr:uid="{00000000-0005-0000-0000-00001A1D0000}"/>
    <cellStyle name="Normal 8 2 5 2" xfId="3672" xr:uid="{00000000-0005-0000-0000-00001B1D0000}"/>
    <cellStyle name="Normal 8 2 5 2 2" xfId="9929" xr:uid="{00000000-0005-0000-0000-00001C1D0000}"/>
    <cellStyle name="Normal 8 2 5 3" xfId="5819" xr:uid="{00000000-0005-0000-0000-00001D1D0000}"/>
    <cellStyle name="Normal 8 2 5 3 2" xfId="12046" xr:uid="{00000000-0005-0000-0000-00001E1D0000}"/>
    <cellStyle name="Normal 8 2 5 4" xfId="7740" xr:uid="{00000000-0005-0000-0000-00001F1D0000}"/>
    <cellStyle name="Normal 8 2 5 5" xfId="13363" xr:uid="{00000000-0005-0000-0000-0000201D0000}"/>
    <cellStyle name="Normal 8 2 6" xfId="1457" xr:uid="{00000000-0005-0000-0000-0000211D0000}"/>
    <cellStyle name="Normal 8 2 7" xfId="1841" xr:uid="{00000000-0005-0000-0000-0000221D0000}"/>
    <cellStyle name="Normal 8 2 7 2" xfId="4053" xr:uid="{00000000-0005-0000-0000-0000231D0000}"/>
    <cellStyle name="Normal 8 2 7 2 2" xfId="10292" xr:uid="{00000000-0005-0000-0000-0000241D0000}"/>
    <cellStyle name="Normal 8 2 7 3" xfId="6182" xr:uid="{00000000-0005-0000-0000-0000251D0000}"/>
    <cellStyle name="Normal 8 2 7 3 2" xfId="12409" xr:uid="{00000000-0005-0000-0000-0000261D0000}"/>
    <cellStyle name="Normal 8 2 7 4" xfId="8103" xr:uid="{00000000-0005-0000-0000-0000271D0000}"/>
    <cellStyle name="Normal 8 2 7 5" xfId="13417" xr:uid="{00000000-0005-0000-0000-0000281D0000}"/>
    <cellStyle name="Normal 8 2 8" xfId="2440" xr:uid="{00000000-0005-0000-0000-0000291D0000}"/>
    <cellStyle name="Normal 8 2 8 2" xfId="4650" xr:uid="{00000000-0005-0000-0000-00002A1D0000}"/>
    <cellStyle name="Normal 8 2 8 2 2" xfId="10889" xr:uid="{00000000-0005-0000-0000-00002B1D0000}"/>
    <cellStyle name="Normal 8 2 8 3" xfId="6779" xr:uid="{00000000-0005-0000-0000-00002C1D0000}"/>
    <cellStyle name="Normal 8 2 8 3 2" xfId="13006" xr:uid="{00000000-0005-0000-0000-00002D1D0000}"/>
    <cellStyle name="Normal 8 2 8 4" xfId="8700" xr:uid="{00000000-0005-0000-0000-00002E1D0000}"/>
    <cellStyle name="Normal 8 2 8 5" xfId="13453" xr:uid="{00000000-0005-0000-0000-00002F1D0000}"/>
    <cellStyle name="Normal 8 2 9" xfId="5446" xr:uid="{00000000-0005-0000-0000-0000301D0000}"/>
    <cellStyle name="Normal 8 3" xfId="1069" xr:uid="{00000000-0005-0000-0000-0000311D0000}"/>
    <cellStyle name="Normal 8 3 10" xfId="3386" xr:uid="{00000000-0005-0000-0000-0000321D0000}"/>
    <cellStyle name="Normal 8 3 10 2" xfId="5533" xr:uid="{00000000-0005-0000-0000-0000331D0000}"/>
    <cellStyle name="Normal 8 3 10 2 2" xfId="11760" xr:uid="{00000000-0005-0000-0000-0000341D0000}"/>
    <cellStyle name="Normal 8 3 10 3" xfId="9643" xr:uid="{00000000-0005-0000-0000-0000351D0000}"/>
    <cellStyle name="Normal 8 3 10 4" xfId="13348" xr:uid="{00000000-0005-0000-0000-0000361D0000}"/>
    <cellStyle name="Normal 8 3 11" xfId="3094" xr:uid="{00000000-0005-0000-0000-0000371D0000}"/>
    <cellStyle name="Normal 8 3 11 2" xfId="9351" xr:uid="{00000000-0005-0000-0000-0000381D0000}"/>
    <cellStyle name="Normal 8 3 12" xfId="3022" xr:uid="{00000000-0005-0000-0000-0000391D0000}"/>
    <cellStyle name="Normal 8 3 12 2" xfId="9279" xr:uid="{00000000-0005-0000-0000-00003A1D0000}"/>
    <cellStyle name="Normal 8 3 13" xfId="4958" xr:uid="{00000000-0005-0000-0000-00003B1D0000}"/>
    <cellStyle name="Normal 8 3 13 2" xfId="11197" xr:uid="{00000000-0005-0000-0000-00003C1D0000}"/>
    <cellStyle name="Normal 8 3 14" xfId="7454" xr:uid="{00000000-0005-0000-0000-00003D1D0000}"/>
    <cellStyle name="Normal 8 3 15" xfId="13330" xr:uid="{00000000-0005-0000-0000-00003E1D0000}"/>
    <cellStyle name="Normal 8 3 2" xfId="1431" xr:uid="{00000000-0005-0000-0000-00003F1D0000}"/>
    <cellStyle name="Normal 8 3 2 2" xfId="3675" xr:uid="{00000000-0005-0000-0000-0000401D0000}"/>
    <cellStyle name="Normal 8 3 2 2 2" xfId="9932" xr:uid="{00000000-0005-0000-0000-0000411D0000}"/>
    <cellStyle name="Normal 8 3 2 3" xfId="3040" xr:uid="{00000000-0005-0000-0000-0000421D0000}"/>
    <cellStyle name="Normal 8 3 2 3 2" xfId="9297" xr:uid="{00000000-0005-0000-0000-0000431D0000}"/>
    <cellStyle name="Normal 8 3 2 4" xfId="5822" xr:uid="{00000000-0005-0000-0000-0000441D0000}"/>
    <cellStyle name="Normal 8 3 2 4 2" xfId="12049" xr:uid="{00000000-0005-0000-0000-0000451D0000}"/>
    <cellStyle name="Normal 8 3 2 5" xfId="7743" xr:uid="{00000000-0005-0000-0000-0000461D0000}"/>
    <cellStyle name="Normal 8 3 2 6" xfId="13366" xr:uid="{00000000-0005-0000-0000-0000471D0000}"/>
    <cellStyle name="Normal 8 3 3" xfId="1461" xr:uid="{00000000-0005-0000-0000-0000481D0000}"/>
    <cellStyle name="Normal 8 3 3 2" xfId="3692" xr:uid="{00000000-0005-0000-0000-0000491D0000}"/>
    <cellStyle name="Normal 8 3 3 3" xfId="3058" xr:uid="{00000000-0005-0000-0000-00004A1D0000}"/>
    <cellStyle name="Normal 8 3 3 3 2" xfId="9315" xr:uid="{00000000-0005-0000-0000-00004B1D0000}"/>
    <cellStyle name="Normal 8 3 4" xfId="1787" xr:uid="{00000000-0005-0000-0000-00004C1D0000}"/>
    <cellStyle name="Normal 8 3 4 2" xfId="4001" xr:uid="{00000000-0005-0000-0000-00004D1D0000}"/>
    <cellStyle name="Normal 8 3 4 2 2" xfId="10240" xr:uid="{00000000-0005-0000-0000-00004E1D0000}"/>
    <cellStyle name="Normal 8 3 4 3" xfId="3076" xr:uid="{00000000-0005-0000-0000-00004F1D0000}"/>
    <cellStyle name="Normal 8 3 4 3 2" xfId="9333" xr:uid="{00000000-0005-0000-0000-0000501D0000}"/>
    <cellStyle name="Normal 8 3 4 4" xfId="6130" xr:uid="{00000000-0005-0000-0000-0000511D0000}"/>
    <cellStyle name="Normal 8 3 4 4 2" xfId="12357" xr:uid="{00000000-0005-0000-0000-0000521D0000}"/>
    <cellStyle name="Normal 8 3 4 5" xfId="8051" xr:uid="{00000000-0005-0000-0000-0000531D0000}"/>
    <cellStyle name="Normal 8 3 4 6" xfId="13384" xr:uid="{00000000-0005-0000-0000-0000541D0000}"/>
    <cellStyle name="Normal 8 3 5" xfId="1807" xr:uid="{00000000-0005-0000-0000-0000551D0000}"/>
    <cellStyle name="Normal 8 3 5 2" xfId="4019" xr:uid="{00000000-0005-0000-0000-0000561D0000}"/>
    <cellStyle name="Normal 8 3 5 2 2" xfId="10258" xr:uid="{00000000-0005-0000-0000-0000571D0000}"/>
    <cellStyle name="Normal 8 3 5 3" xfId="6148" xr:uid="{00000000-0005-0000-0000-0000581D0000}"/>
    <cellStyle name="Normal 8 3 5 3 2" xfId="12375" xr:uid="{00000000-0005-0000-0000-0000591D0000}"/>
    <cellStyle name="Normal 8 3 5 4" xfId="8069" xr:uid="{00000000-0005-0000-0000-00005A1D0000}"/>
    <cellStyle name="Normal 8 3 5 5" xfId="13402" xr:uid="{00000000-0005-0000-0000-00005B1D0000}"/>
    <cellStyle name="Normal 8 3 6" xfId="1844" xr:uid="{00000000-0005-0000-0000-00005C1D0000}"/>
    <cellStyle name="Normal 8 3 6 2" xfId="4056" xr:uid="{00000000-0005-0000-0000-00005D1D0000}"/>
    <cellStyle name="Normal 8 3 6 2 2" xfId="10295" xr:uid="{00000000-0005-0000-0000-00005E1D0000}"/>
    <cellStyle name="Normal 8 3 6 3" xfId="6185" xr:uid="{00000000-0005-0000-0000-00005F1D0000}"/>
    <cellStyle name="Normal 8 3 6 3 2" xfId="12412" xr:uid="{00000000-0005-0000-0000-0000601D0000}"/>
    <cellStyle name="Normal 8 3 6 4" xfId="8106" xr:uid="{00000000-0005-0000-0000-0000611D0000}"/>
    <cellStyle name="Normal 8 3 6 5" xfId="13420" xr:uid="{00000000-0005-0000-0000-0000621D0000}"/>
    <cellStyle name="Normal 8 3 7" xfId="2424" xr:uid="{00000000-0005-0000-0000-0000631D0000}"/>
    <cellStyle name="Normal 8 3 7 2" xfId="4634" xr:uid="{00000000-0005-0000-0000-0000641D0000}"/>
    <cellStyle name="Normal 8 3 7 2 2" xfId="10873" xr:uid="{00000000-0005-0000-0000-0000651D0000}"/>
    <cellStyle name="Normal 8 3 7 3" xfId="6763" xr:uid="{00000000-0005-0000-0000-0000661D0000}"/>
    <cellStyle name="Normal 8 3 7 3 2" xfId="12990" xr:uid="{00000000-0005-0000-0000-0000671D0000}"/>
    <cellStyle name="Normal 8 3 7 4" xfId="8684" xr:uid="{00000000-0005-0000-0000-0000681D0000}"/>
    <cellStyle name="Normal 8 3 7 5" xfId="13438" xr:uid="{00000000-0005-0000-0000-0000691D0000}"/>
    <cellStyle name="Normal 8 3 8" xfId="2443" xr:uid="{00000000-0005-0000-0000-00006A1D0000}"/>
    <cellStyle name="Normal 8 3 8 2" xfId="4653" xr:uid="{00000000-0005-0000-0000-00006B1D0000}"/>
    <cellStyle name="Normal 8 3 8 2 2" xfId="10892" xr:uid="{00000000-0005-0000-0000-00006C1D0000}"/>
    <cellStyle name="Normal 8 3 8 3" xfId="6782" xr:uid="{00000000-0005-0000-0000-00006D1D0000}"/>
    <cellStyle name="Normal 8 3 8 3 2" xfId="13009" xr:uid="{00000000-0005-0000-0000-00006E1D0000}"/>
    <cellStyle name="Normal 8 3 8 4" xfId="8703" xr:uid="{00000000-0005-0000-0000-00006F1D0000}"/>
    <cellStyle name="Normal 8 3 8 5" xfId="13456" xr:uid="{00000000-0005-0000-0000-0000701D0000}"/>
    <cellStyle name="Normal 8 3 9" xfId="2461" xr:uid="{00000000-0005-0000-0000-0000711D0000}"/>
    <cellStyle name="Normal 8 3 9 2" xfId="4671" xr:uid="{00000000-0005-0000-0000-0000721D0000}"/>
    <cellStyle name="Normal 8 3 9 2 2" xfId="10910" xr:uid="{00000000-0005-0000-0000-0000731D0000}"/>
    <cellStyle name="Normal 8 3 9 3" xfId="6800" xr:uid="{00000000-0005-0000-0000-0000741D0000}"/>
    <cellStyle name="Normal 8 3 9 3 2" xfId="13027" xr:uid="{00000000-0005-0000-0000-0000751D0000}"/>
    <cellStyle name="Normal 8 3 9 4" xfId="8721" xr:uid="{00000000-0005-0000-0000-0000761D0000}"/>
    <cellStyle name="Normal 8 3 9 5" xfId="13474" xr:uid="{00000000-0005-0000-0000-0000771D0000}"/>
    <cellStyle name="Normal 8 4" xfId="1070" xr:uid="{00000000-0005-0000-0000-0000781D0000}"/>
    <cellStyle name="Normal 8 4 10" xfId="3387" xr:uid="{00000000-0005-0000-0000-0000791D0000}"/>
    <cellStyle name="Normal 8 4 10 2" xfId="5534" xr:uid="{00000000-0005-0000-0000-00007A1D0000}"/>
    <cellStyle name="Normal 8 4 10 2 2" xfId="11761" xr:uid="{00000000-0005-0000-0000-00007B1D0000}"/>
    <cellStyle name="Normal 8 4 10 3" xfId="9644" xr:uid="{00000000-0005-0000-0000-00007C1D0000}"/>
    <cellStyle name="Normal 8 4 10 4" xfId="13349" xr:uid="{00000000-0005-0000-0000-00007D1D0000}"/>
    <cellStyle name="Normal 8 4 11" xfId="3095" xr:uid="{00000000-0005-0000-0000-00007E1D0000}"/>
    <cellStyle name="Normal 8 4 11 2" xfId="9352" xr:uid="{00000000-0005-0000-0000-00007F1D0000}"/>
    <cellStyle name="Normal 8 4 12" xfId="3023" xr:uid="{00000000-0005-0000-0000-0000801D0000}"/>
    <cellStyle name="Normal 8 4 12 2" xfId="9280" xr:uid="{00000000-0005-0000-0000-0000811D0000}"/>
    <cellStyle name="Normal 8 4 13" xfId="4959" xr:uid="{00000000-0005-0000-0000-0000821D0000}"/>
    <cellStyle name="Normal 8 4 13 2" xfId="11198" xr:uid="{00000000-0005-0000-0000-0000831D0000}"/>
    <cellStyle name="Normal 8 4 14" xfId="7455" xr:uid="{00000000-0005-0000-0000-0000841D0000}"/>
    <cellStyle name="Normal 8 4 15" xfId="13331" xr:uid="{00000000-0005-0000-0000-0000851D0000}"/>
    <cellStyle name="Normal 8 4 2" xfId="1432" xr:uid="{00000000-0005-0000-0000-0000861D0000}"/>
    <cellStyle name="Normal 8 4 2 2" xfId="3676" xr:uid="{00000000-0005-0000-0000-0000871D0000}"/>
    <cellStyle name="Normal 8 4 2 2 2" xfId="9933" xr:uid="{00000000-0005-0000-0000-0000881D0000}"/>
    <cellStyle name="Normal 8 4 2 3" xfId="3041" xr:uid="{00000000-0005-0000-0000-0000891D0000}"/>
    <cellStyle name="Normal 8 4 2 3 2" xfId="9298" xr:uid="{00000000-0005-0000-0000-00008A1D0000}"/>
    <cellStyle name="Normal 8 4 2 4" xfId="5823" xr:uid="{00000000-0005-0000-0000-00008B1D0000}"/>
    <cellStyle name="Normal 8 4 2 4 2" xfId="12050" xr:uid="{00000000-0005-0000-0000-00008C1D0000}"/>
    <cellStyle name="Normal 8 4 2 5" xfId="7744" xr:uid="{00000000-0005-0000-0000-00008D1D0000}"/>
    <cellStyle name="Normal 8 4 2 6" xfId="13367" xr:uid="{00000000-0005-0000-0000-00008E1D0000}"/>
    <cellStyle name="Normal 8 4 3" xfId="1462" xr:uid="{00000000-0005-0000-0000-00008F1D0000}"/>
    <cellStyle name="Normal 8 4 3 2" xfId="3693" xr:uid="{00000000-0005-0000-0000-0000901D0000}"/>
    <cellStyle name="Normal 8 4 3 3" xfId="3059" xr:uid="{00000000-0005-0000-0000-0000911D0000}"/>
    <cellStyle name="Normal 8 4 3 3 2" xfId="9316" xr:uid="{00000000-0005-0000-0000-0000921D0000}"/>
    <cellStyle name="Normal 8 4 4" xfId="1788" xr:uid="{00000000-0005-0000-0000-0000931D0000}"/>
    <cellStyle name="Normal 8 4 4 2" xfId="4002" xr:uid="{00000000-0005-0000-0000-0000941D0000}"/>
    <cellStyle name="Normal 8 4 4 2 2" xfId="10241" xr:uid="{00000000-0005-0000-0000-0000951D0000}"/>
    <cellStyle name="Normal 8 4 4 3" xfId="3077" xr:uid="{00000000-0005-0000-0000-0000961D0000}"/>
    <cellStyle name="Normal 8 4 4 3 2" xfId="9334" xr:uid="{00000000-0005-0000-0000-0000971D0000}"/>
    <cellStyle name="Normal 8 4 4 4" xfId="6131" xr:uid="{00000000-0005-0000-0000-0000981D0000}"/>
    <cellStyle name="Normal 8 4 4 4 2" xfId="12358" xr:uid="{00000000-0005-0000-0000-0000991D0000}"/>
    <cellStyle name="Normal 8 4 4 5" xfId="8052" xr:uid="{00000000-0005-0000-0000-00009A1D0000}"/>
    <cellStyle name="Normal 8 4 4 6" xfId="13385" xr:uid="{00000000-0005-0000-0000-00009B1D0000}"/>
    <cellStyle name="Normal 8 4 5" xfId="1808" xr:uid="{00000000-0005-0000-0000-00009C1D0000}"/>
    <cellStyle name="Normal 8 4 5 2" xfId="4020" xr:uid="{00000000-0005-0000-0000-00009D1D0000}"/>
    <cellStyle name="Normal 8 4 5 2 2" xfId="10259" xr:uid="{00000000-0005-0000-0000-00009E1D0000}"/>
    <cellStyle name="Normal 8 4 5 3" xfId="6149" xr:uid="{00000000-0005-0000-0000-00009F1D0000}"/>
    <cellStyle name="Normal 8 4 5 3 2" xfId="12376" xr:uid="{00000000-0005-0000-0000-0000A01D0000}"/>
    <cellStyle name="Normal 8 4 5 4" xfId="8070" xr:uid="{00000000-0005-0000-0000-0000A11D0000}"/>
    <cellStyle name="Normal 8 4 5 5" xfId="13403" xr:uid="{00000000-0005-0000-0000-0000A21D0000}"/>
    <cellStyle name="Normal 8 4 6" xfId="1845" xr:uid="{00000000-0005-0000-0000-0000A31D0000}"/>
    <cellStyle name="Normal 8 4 6 2" xfId="4057" xr:uid="{00000000-0005-0000-0000-0000A41D0000}"/>
    <cellStyle name="Normal 8 4 6 2 2" xfId="10296" xr:uid="{00000000-0005-0000-0000-0000A51D0000}"/>
    <cellStyle name="Normal 8 4 6 3" xfId="6186" xr:uid="{00000000-0005-0000-0000-0000A61D0000}"/>
    <cellStyle name="Normal 8 4 6 3 2" xfId="12413" xr:uid="{00000000-0005-0000-0000-0000A71D0000}"/>
    <cellStyle name="Normal 8 4 6 4" xfId="8107" xr:uid="{00000000-0005-0000-0000-0000A81D0000}"/>
    <cellStyle name="Normal 8 4 6 5" xfId="13421" xr:uid="{00000000-0005-0000-0000-0000A91D0000}"/>
    <cellStyle name="Normal 8 4 7" xfId="2425" xr:uid="{00000000-0005-0000-0000-0000AA1D0000}"/>
    <cellStyle name="Normal 8 4 7 2" xfId="4635" xr:uid="{00000000-0005-0000-0000-0000AB1D0000}"/>
    <cellStyle name="Normal 8 4 7 2 2" xfId="10874" xr:uid="{00000000-0005-0000-0000-0000AC1D0000}"/>
    <cellStyle name="Normal 8 4 7 3" xfId="6764" xr:uid="{00000000-0005-0000-0000-0000AD1D0000}"/>
    <cellStyle name="Normal 8 4 7 3 2" xfId="12991" xr:uid="{00000000-0005-0000-0000-0000AE1D0000}"/>
    <cellStyle name="Normal 8 4 7 4" xfId="8685" xr:uid="{00000000-0005-0000-0000-0000AF1D0000}"/>
    <cellStyle name="Normal 8 4 7 5" xfId="13439" xr:uid="{00000000-0005-0000-0000-0000B01D0000}"/>
    <cellStyle name="Normal 8 4 8" xfId="2444" xr:uid="{00000000-0005-0000-0000-0000B11D0000}"/>
    <cellStyle name="Normal 8 4 8 2" xfId="4654" xr:uid="{00000000-0005-0000-0000-0000B21D0000}"/>
    <cellStyle name="Normal 8 4 8 2 2" xfId="10893" xr:uid="{00000000-0005-0000-0000-0000B31D0000}"/>
    <cellStyle name="Normal 8 4 8 3" xfId="6783" xr:uid="{00000000-0005-0000-0000-0000B41D0000}"/>
    <cellStyle name="Normal 8 4 8 3 2" xfId="13010" xr:uid="{00000000-0005-0000-0000-0000B51D0000}"/>
    <cellStyle name="Normal 8 4 8 4" xfId="8704" xr:uid="{00000000-0005-0000-0000-0000B61D0000}"/>
    <cellStyle name="Normal 8 4 8 5" xfId="13457" xr:uid="{00000000-0005-0000-0000-0000B71D0000}"/>
    <cellStyle name="Normal 8 4 9" xfId="2462" xr:uid="{00000000-0005-0000-0000-0000B81D0000}"/>
    <cellStyle name="Normal 8 4 9 2" xfId="4672" xr:uid="{00000000-0005-0000-0000-0000B91D0000}"/>
    <cellStyle name="Normal 8 4 9 2 2" xfId="10911" xr:uid="{00000000-0005-0000-0000-0000BA1D0000}"/>
    <cellStyle name="Normal 8 4 9 3" xfId="6801" xr:uid="{00000000-0005-0000-0000-0000BB1D0000}"/>
    <cellStyle name="Normal 8 4 9 3 2" xfId="13028" xr:uid="{00000000-0005-0000-0000-0000BC1D0000}"/>
    <cellStyle name="Normal 8 4 9 4" xfId="8722" xr:uid="{00000000-0005-0000-0000-0000BD1D0000}"/>
    <cellStyle name="Normal 8 4 9 5" xfId="13475" xr:uid="{00000000-0005-0000-0000-0000BE1D0000}"/>
    <cellStyle name="Normal 8 5" xfId="1065" xr:uid="{00000000-0005-0000-0000-0000BF1D0000}"/>
    <cellStyle name="Normal 8 5 10" xfId="5529" xr:uid="{00000000-0005-0000-0000-0000C01D0000}"/>
    <cellStyle name="Normal 8 5 10 2" xfId="11756" xr:uid="{00000000-0005-0000-0000-0000C11D0000}"/>
    <cellStyle name="Normal 8 5 11" xfId="7450" xr:uid="{00000000-0005-0000-0000-0000C21D0000}"/>
    <cellStyle name="Normal 8 5 12" xfId="13344" xr:uid="{00000000-0005-0000-0000-0000C31D0000}"/>
    <cellStyle name="Normal 8 5 2" xfId="1463" xr:uid="{00000000-0005-0000-0000-0000C41D0000}"/>
    <cellStyle name="Normal 8 5 2 2" xfId="3694" xr:uid="{00000000-0005-0000-0000-0000C51D0000}"/>
    <cellStyle name="Normal 8 5 2 3" xfId="3036" xr:uid="{00000000-0005-0000-0000-0000C61D0000}"/>
    <cellStyle name="Normal 8 5 2 3 2" xfId="9293" xr:uid="{00000000-0005-0000-0000-0000C71D0000}"/>
    <cellStyle name="Normal 8 5 3" xfId="1783" xr:uid="{00000000-0005-0000-0000-0000C81D0000}"/>
    <cellStyle name="Normal 8 5 3 2" xfId="3997" xr:uid="{00000000-0005-0000-0000-0000C91D0000}"/>
    <cellStyle name="Normal 8 5 3 2 2" xfId="10236" xr:uid="{00000000-0005-0000-0000-0000CA1D0000}"/>
    <cellStyle name="Normal 8 5 3 3" xfId="3054" xr:uid="{00000000-0005-0000-0000-0000CB1D0000}"/>
    <cellStyle name="Normal 8 5 3 3 2" xfId="9311" xr:uid="{00000000-0005-0000-0000-0000CC1D0000}"/>
    <cellStyle name="Normal 8 5 3 4" xfId="6126" xr:uid="{00000000-0005-0000-0000-0000CD1D0000}"/>
    <cellStyle name="Normal 8 5 3 4 2" xfId="12353" xr:uid="{00000000-0005-0000-0000-0000CE1D0000}"/>
    <cellStyle name="Normal 8 5 3 5" xfId="8047" xr:uid="{00000000-0005-0000-0000-0000CF1D0000}"/>
    <cellStyle name="Normal 8 5 3 6" xfId="13380" xr:uid="{00000000-0005-0000-0000-0000D01D0000}"/>
    <cellStyle name="Normal 8 5 4" xfId="1803" xr:uid="{00000000-0005-0000-0000-0000D11D0000}"/>
    <cellStyle name="Normal 8 5 4 2" xfId="4015" xr:uid="{00000000-0005-0000-0000-0000D21D0000}"/>
    <cellStyle name="Normal 8 5 4 2 2" xfId="10254" xr:uid="{00000000-0005-0000-0000-0000D31D0000}"/>
    <cellStyle name="Normal 8 5 4 3" xfId="3072" xr:uid="{00000000-0005-0000-0000-0000D41D0000}"/>
    <cellStyle name="Normal 8 5 4 3 2" xfId="9329" xr:uid="{00000000-0005-0000-0000-0000D51D0000}"/>
    <cellStyle name="Normal 8 5 4 4" xfId="6144" xr:uid="{00000000-0005-0000-0000-0000D61D0000}"/>
    <cellStyle name="Normal 8 5 4 4 2" xfId="12371" xr:uid="{00000000-0005-0000-0000-0000D71D0000}"/>
    <cellStyle name="Normal 8 5 4 5" xfId="8065" xr:uid="{00000000-0005-0000-0000-0000D81D0000}"/>
    <cellStyle name="Normal 8 5 4 6" xfId="13398" xr:uid="{00000000-0005-0000-0000-0000D91D0000}"/>
    <cellStyle name="Normal 8 5 5" xfId="2420" xr:uid="{00000000-0005-0000-0000-0000DA1D0000}"/>
    <cellStyle name="Normal 8 5 5 2" xfId="4630" xr:uid="{00000000-0005-0000-0000-0000DB1D0000}"/>
    <cellStyle name="Normal 8 5 5 2 2" xfId="10869" xr:uid="{00000000-0005-0000-0000-0000DC1D0000}"/>
    <cellStyle name="Normal 8 5 5 3" xfId="6759" xr:uid="{00000000-0005-0000-0000-0000DD1D0000}"/>
    <cellStyle name="Normal 8 5 5 3 2" xfId="12986" xr:uid="{00000000-0005-0000-0000-0000DE1D0000}"/>
    <cellStyle name="Normal 8 5 5 4" xfId="8680" xr:uid="{00000000-0005-0000-0000-0000DF1D0000}"/>
    <cellStyle name="Normal 8 5 5 5" xfId="13434" xr:uid="{00000000-0005-0000-0000-0000E01D0000}"/>
    <cellStyle name="Normal 8 5 6" xfId="2457" xr:uid="{00000000-0005-0000-0000-0000E11D0000}"/>
    <cellStyle name="Normal 8 5 6 2" xfId="4667" xr:uid="{00000000-0005-0000-0000-0000E21D0000}"/>
    <cellStyle name="Normal 8 5 6 2 2" xfId="10906" xr:uid="{00000000-0005-0000-0000-0000E31D0000}"/>
    <cellStyle name="Normal 8 5 6 3" xfId="6796" xr:uid="{00000000-0005-0000-0000-0000E41D0000}"/>
    <cellStyle name="Normal 8 5 6 3 2" xfId="13023" xr:uid="{00000000-0005-0000-0000-0000E51D0000}"/>
    <cellStyle name="Normal 8 5 6 4" xfId="8717" xr:uid="{00000000-0005-0000-0000-0000E61D0000}"/>
    <cellStyle name="Normal 8 5 6 5" xfId="13470" xr:uid="{00000000-0005-0000-0000-0000E71D0000}"/>
    <cellStyle name="Normal 8 5 7" xfId="3382" xr:uid="{00000000-0005-0000-0000-0000E81D0000}"/>
    <cellStyle name="Normal 8 5 7 2" xfId="9639" xr:uid="{00000000-0005-0000-0000-0000E91D0000}"/>
    <cellStyle name="Normal 8 5 8" xfId="3090" xr:uid="{00000000-0005-0000-0000-0000EA1D0000}"/>
    <cellStyle name="Normal 8 5 8 2" xfId="9347" xr:uid="{00000000-0005-0000-0000-0000EB1D0000}"/>
    <cellStyle name="Normal 8 5 9" xfId="3018" xr:uid="{00000000-0005-0000-0000-0000EC1D0000}"/>
    <cellStyle name="Normal 8 5 9 2" xfId="9275" xr:uid="{00000000-0005-0000-0000-0000ED1D0000}"/>
    <cellStyle name="Normal 8 6" xfId="1427" xr:uid="{00000000-0005-0000-0000-0000EE1D0000}"/>
    <cellStyle name="Normal 8 6 2" xfId="3671" xr:uid="{00000000-0005-0000-0000-0000EF1D0000}"/>
    <cellStyle name="Normal 8 6 2 2" xfId="9928" xr:uid="{00000000-0005-0000-0000-0000F01D0000}"/>
    <cellStyle name="Normal 8 6 3" xfId="5818" xr:uid="{00000000-0005-0000-0000-0000F11D0000}"/>
    <cellStyle name="Normal 8 6 3 2" xfId="12045" xr:uid="{00000000-0005-0000-0000-0000F21D0000}"/>
    <cellStyle name="Normal 8 6 4" xfId="7739" xr:uid="{00000000-0005-0000-0000-0000F31D0000}"/>
    <cellStyle name="Normal 8 6 5" xfId="13362" xr:uid="{00000000-0005-0000-0000-0000F41D0000}"/>
    <cellStyle name="Normal 8 7" xfId="1456" xr:uid="{00000000-0005-0000-0000-0000F51D0000}"/>
    <cellStyle name="Normal 8 8" xfId="1840" xr:uid="{00000000-0005-0000-0000-0000F61D0000}"/>
    <cellStyle name="Normal 8 8 2" xfId="4052" xr:uid="{00000000-0005-0000-0000-0000F71D0000}"/>
    <cellStyle name="Normal 8 8 2 2" xfId="10291" xr:uid="{00000000-0005-0000-0000-0000F81D0000}"/>
    <cellStyle name="Normal 8 8 3" xfId="6181" xr:uid="{00000000-0005-0000-0000-0000F91D0000}"/>
    <cellStyle name="Normal 8 8 3 2" xfId="12408" xr:uid="{00000000-0005-0000-0000-0000FA1D0000}"/>
    <cellStyle name="Normal 8 8 4" xfId="8102" xr:uid="{00000000-0005-0000-0000-0000FB1D0000}"/>
    <cellStyle name="Normal 8 8 5" xfId="13416" xr:uid="{00000000-0005-0000-0000-0000FC1D0000}"/>
    <cellStyle name="Normal 8 9" xfId="2439" xr:uid="{00000000-0005-0000-0000-0000FD1D0000}"/>
    <cellStyle name="Normal 8 9 2" xfId="4649" xr:uid="{00000000-0005-0000-0000-0000FE1D0000}"/>
    <cellStyle name="Normal 8 9 2 2" xfId="10888" xr:uid="{00000000-0005-0000-0000-0000FF1D0000}"/>
    <cellStyle name="Normal 8 9 3" xfId="6778" xr:uid="{00000000-0005-0000-0000-0000001E0000}"/>
    <cellStyle name="Normal 8 9 3 2" xfId="13005" xr:uid="{00000000-0005-0000-0000-0000011E0000}"/>
    <cellStyle name="Normal 8 9 4" xfId="8699" xr:uid="{00000000-0005-0000-0000-0000021E0000}"/>
    <cellStyle name="Normal 8 9 5" xfId="13452" xr:uid="{00000000-0005-0000-0000-0000031E0000}"/>
    <cellStyle name="Normal 9" xfId="685" xr:uid="{00000000-0005-0000-0000-0000041E0000}"/>
    <cellStyle name="Normal 9 10" xfId="5240" xr:uid="{00000000-0005-0000-0000-0000051E0000}"/>
    <cellStyle name="Normal 9 11" xfId="4960" xr:uid="{00000000-0005-0000-0000-0000061E0000}"/>
    <cellStyle name="Normal 9 11 2" xfId="11199" xr:uid="{00000000-0005-0000-0000-0000071E0000}"/>
    <cellStyle name="Normal 9 12" xfId="13332" xr:uid="{00000000-0005-0000-0000-0000081E0000}"/>
    <cellStyle name="Normal 9 2" xfId="946" xr:uid="{00000000-0005-0000-0000-0000091E0000}"/>
    <cellStyle name="Normal 9 2 10" xfId="4961" xr:uid="{00000000-0005-0000-0000-00000A1E0000}"/>
    <cellStyle name="Normal 9 2 10 2" xfId="11200" xr:uid="{00000000-0005-0000-0000-00000B1E0000}"/>
    <cellStyle name="Normal 9 2 11" xfId="13333" xr:uid="{00000000-0005-0000-0000-00000C1E0000}"/>
    <cellStyle name="Normal 9 2 2" xfId="1073" xr:uid="{00000000-0005-0000-0000-00000D1E0000}"/>
    <cellStyle name="Normal 9 2 2 10" xfId="3390" xr:uid="{00000000-0005-0000-0000-00000E1E0000}"/>
    <cellStyle name="Normal 9 2 2 10 2" xfId="5537" xr:uid="{00000000-0005-0000-0000-00000F1E0000}"/>
    <cellStyle name="Normal 9 2 2 10 2 2" xfId="11764" xr:uid="{00000000-0005-0000-0000-0000101E0000}"/>
    <cellStyle name="Normal 9 2 2 10 3" xfId="9647" xr:uid="{00000000-0005-0000-0000-0000111E0000}"/>
    <cellStyle name="Normal 9 2 2 10 4" xfId="13352" xr:uid="{00000000-0005-0000-0000-0000121E0000}"/>
    <cellStyle name="Normal 9 2 2 11" xfId="3098" xr:uid="{00000000-0005-0000-0000-0000131E0000}"/>
    <cellStyle name="Normal 9 2 2 11 2" xfId="9355" xr:uid="{00000000-0005-0000-0000-0000141E0000}"/>
    <cellStyle name="Normal 9 2 2 12" xfId="3026" xr:uid="{00000000-0005-0000-0000-0000151E0000}"/>
    <cellStyle name="Normal 9 2 2 12 2" xfId="9283" xr:uid="{00000000-0005-0000-0000-0000161E0000}"/>
    <cellStyle name="Normal 9 2 2 13" xfId="4962" xr:uid="{00000000-0005-0000-0000-0000171E0000}"/>
    <cellStyle name="Normal 9 2 2 13 2" xfId="11201" xr:uid="{00000000-0005-0000-0000-0000181E0000}"/>
    <cellStyle name="Normal 9 2 2 14" xfId="7458" xr:uid="{00000000-0005-0000-0000-0000191E0000}"/>
    <cellStyle name="Normal 9 2 2 15" xfId="13334" xr:uid="{00000000-0005-0000-0000-00001A1E0000}"/>
    <cellStyle name="Normal 9 2 2 2" xfId="1435" xr:uid="{00000000-0005-0000-0000-00001B1E0000}"/>
    <cellStyle name="Normal 9 2 2 2 2" xfId="3679" xr:uid="{00000000-0005-0000-0000-00001C1E0000}"/>
    <cellStyle name="Normal 9 2 2 2 2 2" xfId="9936" xr:uid="{00000000-0005-0000-0000-00001D1E0000}"/>
    <cellStyle name="Normal 9 2 2 2 3" xfId="3044" xr:uid="{00000000-0005-0000-0000-00001E1E0000}"/>
    <cellStyle name="Normal 9 2 2 2 3 2" xfId="9301" xr:uid="{00000000-0005-0000-0000-00001F1E0000}"/>
    <cellStyle name="Normal 9 2 2 2 4" xfId="5826" xr:uid="{00000000-0005-0000-0000-0000201E0000}"/>
    <cellStyle name="Normal 9 2 2 2 4 2" xfId="12053" xr:uid="{00000000-0005-0000-0000-0000211E0000}"/>
    <cellStyle name="Normal 9 2 2 2 5" xfId="7747" xr:uid="{00000000-0005-0000-0000-0000221E0000}"/>
    <cellStyle name="Normal 9 2 2 2 6" xfId="13370" xr:uid="{00000000-0005-0000-0000-0000231E0000}"/>
    <cellStyle name="Normal 9 2 2 3" xfId="1466" xr:uid="{00000000-0005-0000-0000-0000241E0000}"/>
    <cellStyle name="Normal 9 2 2 3 2" xfId="3695" xr:uid="{00000000-0005-0000-0000-0000251E0000}"/>
    <cellStyle name="Normal 9 2 2 3 3" xfId="3062" xr:uid="{00000000-0005-0000-0000-0000261E0000}"/>
    <cellStyle name="Normal 9 2 2 3 3 2" xfId="9319" xr:uid="{00000000-0005-0000-0000-0000271E0000}"/>
    <cellStyle name="Normal 9 2 2 4" xfId="1791" xr:uid="{00000000-0005-0000-0000-0000281E0000}"/>
    <cellStyle name="Normal 9 2 2 4 2" xfId="4005" xr:uid="{00000000-0005-0000-0000-0000291E0000}"/>
    <cellStyle name="Normal 9 2 2 4 2 2" xfId="10244" xr:uid="{00000000-0005-0000-0000-00002A1E0000}"/>
    <cellStyle name="Normal 9 2 2 4 3" xfId="3080" xr:uid="{00000000-0005-0000-0000-00002B1E0000}"/>
    <cellStyle name="Normal 9 2 2 4 3 2" xfId="9337" xr:uid="{00000000-0005-0000-0000-00002C1E0000}"/>
    <cellStyle name="Normal 9 2 2 4 4" xfId="6134" xr:uid="{00000000-0005-0000-0000-00002D1E0000}"/>
    <cellStyle name="Normal 9 2 2 4 4 2" xfId="12361" xr:uid="{00000000-0005-0000-0000-00002E1E0000}"/>
    <cellStyle name="Normal 9 2 2 4 5" xfId="8055" xr:uid="{00000000-0005-0000-0000-00002F1E0000}"/>
    <cellStyle name="Normal 9 2 2 4 6" xfId="13388" xr:uid="{00000000-0005-0000-0000-0000301E0000}"/>
    <cellStyle name="Normal 9 2 2 5" xfId="1811" xr:uid="{00000000-0005-0000-0000-0000311E0000}"/>
    <cellStyle name="Normal 9 2 2 5 2" xfId="4023" xr:uid="{00000000-0005-0000-0000-0000321E0000}"/>
    <cellStyle name="Normal 9 2 2 5 2 2" xfId="10262" xr:uid="{00000000-0005-0000-0000-0000331E0000}"/>
    <cellStyle name="Normal 9 2 2 5 3" xfId="6152" xr:uid="{00000000-0005-0000-0000-0000341E0000}"/>
    <cellStyle name="Normal 9 2 2 5 3 2" xfId="12379" xr:uid="{00000000-0005-0000-0000-0000351E0000}"/>
    <cellStyle name="Normal 9 2 2 5 4" xfId="8073" xr:uid="{00000000-0005-0000-0000-0000361E0000}"/>
    <cellStyle name="Normal 9 2 2 5 5" xfId="13406" xr:uid="{00000000-0005-0000-0000-0000371E0000}"/>
    <cellStyle name="Normal 9 2 2 6" xfId="1848" xr:uid="{00000000-0005-0000-0000-0000381E0000}"/>
    <cellStyle name="Normal 9 2 2 6 2" xfId="4060" xr:uid="{00000000-0005-0000-0000-0000391E0000}"/>
    <cellStyle name="Normal 9 2 2 6 2 2" xfId="10299" xr:uid="{00000000-0005-0000-0000-00003A1E0000}"/>
    <cellStyle name="Normal 9 2 2 6 3" xfId="6189" xr:uid="{00000000-0005-0000-0000-00003B1E0000}"/>
    <cellStyle name="Normal 9 2 2 6 3 2" xfId="12416" xr:uid="{00000000-0005-0000-0000-00003C1E0000}"/>
    <cellStyle name="Normal 9 2 2 6 4" xfId="8110" xr:uid="{00000000-0005-0000-0000-00003D1E0000}"/>
    <cellStyle name="Normal 9 2 2 6 5" xfId="13424" xr:uid="{00000000-0005-0000-0000-00003E1E0000}"/>
    <cellStyle name="Normal 9 2 2 7" xfId="2428" xr:uid="{00000000-0005-0000-0000-00003F1E0000}"/>
    <cellStyle name="Normal 9 2 2 7 2" xfId="4638" xr:uid="{00000000-0005-0000-0000-0000401E0000}"/>
    <cellStyle name="Normal 9 2 2 7 2 2" xfId="10877" xr:uid="{00000000-0005-0000-0000-0000411E0000}"/>
    <cellStyle name="Normal 9 2 2 7 3" xfId="6767" xr:uid="{00000000-0005-0000-0000-0000421E0000}"/>
    <cellStyle name="Normal 9 2 2 7 3 2" xfId="12994" xr:uid="{00000000-0005-0000-0000-0000431E0000}"/>
    <cellStyle name="Normal 9 2 2 7 4" xfId="8688" xr:uid="{00000000-0005-0000-0000-0000441E0000}"/>
    <cellStyle name="Normal 9 2 2 7 5" xfId="13442" xr:uid="{00000000-0005-0000-0000-0000451E0000}"/>
    <cellStyle name="Normal 9 2 2 8" xfId="2447" xr:uid="{00000000-0005-0000-0000-0000461E0000}"/>
    <cellStyle name="Normal 9 2 2 8 2" xfId="4657" xr:uid="{00000000-0005-0000-0000-0000471E0000}"/>
    <cellStyle name="Normal 9 2 2 8 2 2" xfId="10896" xr:uid="{00000000-0005-0000-0000-0000481E0000}"/>
    <cellStyle name="Normal 9 2 2 8 3" xfId="6786" xr:uid="{00000000-0005-0000-0000-0000491E0000}"/>
    <cellStyle name="Normal 9 2 2 8 3 2" xfId="13013" xr:uid="{00000000-0005-0000-0000-00004A1E0000}"/>
    <cellStyle name="Normal 9 2 2 8 4" xfId="8707" xr:uid="{00000000-0005-0000-0000-00004B1E0000}"/>
    <cellStyle name="Normal 9 2 2 8 5" xfId="13460" xr:uid="{00000000-0005-0000-0000-00004C1E0000}"/>
    <cellStyle name="Normal 9 2 2 9" xfId="2465" xr:uid="{00000000-0005-0000-0000-00004D1E0000}"/>
    <cellStyle name="Normal 9 2 2 9 2" xfId="4675" xr:uid="{00000000-0005-0000-0000-00004E1E0000}"/>
    <cellStyle name="Normal 9 2 2 9 2 2" xfId="10914" xr:uid="{00000000-0005-0000-0000-00004F1E0000}"/>
    <cellStyle name="Normal 9 2 2 9 3" xfId="6804" xr:uid="{00000000-0005-0000-0000-0000501E0000}"/>
    <cellStyle name="Normal 9 2 2 9 3 2" xfId="13031" xr:uid="{00000000-0005-0000-0000-0000511E0000}"/>
    <cellStyle name="Normal 9 2 2 9 4" xfId="8725" xr:uid="{00000000-0005-0000-0000-0000521E0000}"/>
    <cellStyle name="Normal 9 2 2 9 5" xfId="13478" xr:uid="{00000000-0005-0000-0000-0000531E0000}"/>
    <cellStyle name="Normal 9 2 3" xfId="1074" xr:uid="{00000000-0005-0000-0000-0000541E0000}"/>
    <cellStyle name="Normal 9 2 3 10" xfId="3391" xr:uid="{00000000-0005-0000-0000-0000551E0000}"/>
    <cellStyle name="Normal 9 2 3 10 2" xfId="5538" xr:uid="{00000000-0005-0000-0000-0000561E0000}"/>
    <cellStyle name="Normal 9 2 3 10 2 2" xfId="11765" xr:uid="{00000000-0005-0000-0000-0000571E0000}"/>
    <cellStyle name="Normal 9 2 3 10 3" xfId="9648" xr:uid="{00000000-0005-0000-0000-0000581E0000}"/>
    <cellStyle name="Normal 9 2 3 10 4" xfId="13353" xr:uid="{00000000-0005-0000-0000-0000591E0000}"/>
    <cellStyle name="Normal 9 2 3 11" xfId="3099" xr:uid="{00000000-0005-0000-0000-00005A1E0000}"/>
    <cellStyle name="Normal 9 2 3 11 2" xfId="9356" xr:uid="{00000000-0005-0000-0000-00005B1E0000}"/>
    <cellStyle name="Normal 9 2 3 12" xfId="3027" xr:uid="{00000000-0005-0000-0000-00005C1E0000}"/>
    <cellStyle name="Normal 9 2 3 12 2" xfId="9284" xr:uid="{00000000-0005-0000-0000-00005D1E0000}"/>
    <cellStyle name="Normal 9 2 3 13" xfId="4963" xr:uid="{00000000-0005-0000-0000-00005E1E0000}"/>
    <cellStyle name="Normal 9 2 3 13 2" xfId="11202" xr:uid="{00000000-0005-0000-0000-00005F1E0000}"/>
    <cellStyle name="Normal 9 2 3 14" xfId="7459" xr:uid="{00000000-0005-0000-0000-0000601E0000}"/>
    <cellStyle name="Normal 9 2 3 15" xfId="13335" xr:uid="{00000000-0005-0000-0000-0000611E0000}"/>
    <cellStyle name="Normal 9 2 3 2" xfId="1436" xr:uid="{00000000-0005-0000-0000-0000621E0000}"/>
    <cellStyle name="Normal 9 2 3 2 2" xfId="3680" xr:uid="{00000000-0005-0000-0000-0000631E0000}"/>
    <cellStyle name="Normal 9 2 3 2 2 2" xfId="9937" xr:uid="{00000000-0005-0000-0000-0000641E0000}"/>
    <cellStyle name="Normal 9 2 3 2 3" xfId="3045" xr:uid="{00000000-0005-0000-0000-0000651E0000}"/>
    <cellStyle name="Normal 9 2 3 2 3 2" xfId="9302" xr:uid="{00000000-0005-0000-0000-0000661E0000}"/>
    <cellStyle name="Normal 9 2 3 2 4" xfId="5827" xr:uid="{00000000-0005-0000-0000-0000671E0000}"/>
    <cellStyle name="Normal 9 2 3 2 4 2" xfId="12054" xr:uid="{00000000-0005-0000-0000-0000681E0000}"/>
    <cellStyle name="Normal 9 2 3 2 5" xfId="7748" xr:uid="{00000000-0005-0000-0000-0000691E0000}"/>
    <cellStyle name="Normal 9 2 3 2 6" xfId="13371" xr:uid="{00000000-0005-0000-0000-00006A1E0000}"/>
    <cellStyle name="Normal 9 2 3 3" xfId="1467" xr:uid="{00000000-0005-0000-0000-00006B1E0000}"/>
    <cellStyle name="Normal 9 2 3 3 2" xfId="3696" xr:uid="{00000000-0005-0000-0000-00006C1E0000}"/>
    <cellStyle name="Normal 9 2 3 3 3" xfId="3063" xr:uid="{00000000-0005-0000-0000-00006D1E0000}"/>
    <cellStyle name="Normal 9 2 3 3 3 2" xfId="9320" xr:uid="{00000000-0005-0000-0000-00006E1E0000}"/>
    <cellStyle name="Normal 9 2 3 4" xfId="1792" xr:uid="{00000000-0005-0000-0000-00006F1E0000}"/>
    <cellStyle name="Normal 9 2 3 4 2" xfId="4006" xr:uid="{00000000-0005-0000-0000-0000701E0000}"/>
    <cellStyle name="Normal 9 2 3 4 2 2" xfId="10245" xr:uid="{00000000-0005-0000-0000-0000711E0000}"/>
    <cellStyle name="Normal 9 2 3 4 3" xfId="3081" xr:uid="{00000000-0005-0000-0000-0000721E0000}"/>
    <cellStyle name="Normal 9 2 3 4 3 2" xfId="9338" xr:uid="{00000000-0005-0000-0000-0000731E0000}"/>
    <cellStyle name="Normal 9 2 3 4 4" xfId="6135" xr:uid="{00000000-0005-0000-0000-0000741E0000}"/>
    <cellStyle name="Normal 9 2 3 4 4 2" xfId="12362" xr:uid="{00000000-0005-0000-0000-0000751E0000}"/>
    <cellStyle name="Normal 9 2 3 4 5" xfId="8056" xr:uid="{00000000-0005-0000-0000-0000761E0000}"/>
    <cellStyle name="Normal 9 2 3 4 6" xfId="13389" xr:uid="{00000000-0005-0000-0000-0000771E0000}"/>
    <cellStyle name="Normal 9 2 3 5" xfId="1812" xr:uid="{00000000-0005-0000-0000-0000781E0000}"/>
    <cellStyle name="Normal 9 2 3 5 2" xfId="4024" xr:uid="{00000000-0005-0000-0000-0000791E0000}"/>
    <cellStyle name="Normal 9 2 3 5 2 2" xfId="10263" xr:uid="{00000000-0005-0000-0000-00007A1E0000}"/>
    <cellStyle name="Normal 9 2 3 5 3" xfId="6153" xr:uid="{00000000-0005-0000-0000-00007B1E0000}"/>
    <cellStyle name="Normal 9 2 3 5 3 2" xfId="12380" xr:uid="{00000000-0005-0000-0000-00007C1E0000}"/>
    <cellStyle name="Normal 9 2 3 5 4" xfId="8074" xr:uid="{00000000-0005-0000-0000-00007D1E0000}"/>
    <cellStyle name="Normal 9 2 3 5 5" xfId="13407" xr:uid="{00000000-0005-0000-0000-00007E1E0000}"/>
    <cellStyle name="Normal 9 2 3 6" xfId="1849" xr:uid="{00000000-0005-0000-0000-00007F1E0000}"/>
    <cellStyle name="Normal 9 2 3 6 2" xfId="4061" xr:uid="{00000000-0005-0000-0000-0000801E0000}"/>
    <cellStyle name="Normal 9 2 3 6 2 2" xfId="10300" xr:uid="{00000000-0005-0000-0000-0000811E0000}"/>
    <cellStyle name="Normal 9 2 3 6 3" xfId="6190" xr:uid="{00000000-0005-0000-0000-0000821E0000}"/>
    <cellStyle name="Normal 9 2 3 6 3 2" xfId="12417" xr:uid="{00000000-0005-0000-0000-0000831E0000}"/>
    <cellStyle name="Normal 9 2 3 6 4" xfId="8111" xr:uid="{00000000-0005-0000-0000-0000841E0000}"/>
    <cellStyle name="Normal 9 2 3 6 5" xfId="13425" xr:uid="{00000000-0005-0000-0000-0000851E0000}"/>
    <cellStyle name="Normal 9 2 3 7" xfId="2429" xr:uid="{00000000-0005-0000-0000-0000861E0000}"/>
    <cellStyle name="Normal 9 2 3 7 2" xfId="4639" xr:uid="{00000000-0005-0000-0000-0000871E0000}"/>
    <cellStyle name="Normal 9 2 3 7 2 2" xfId="10878" xr:uid="{00000000-0005-0000-0000-0000881E0000}"/>
    <cellStyle name="Normal 9 2 3 7 3" xfId="6768" xr:uid="{00000000-0005-0000-0000-0000891E0000}"/>
    <cellStyle name="Normal 9 2 3 7 3 2" xfId="12995" xr:uid="{00000000-0005-0000-0000-00008A1E0000}"/>
    <cellStyle name="Normal 9 2 3 7 4" xfId="8689" xr:uid="{00000000-0005-0000-0000-00008B1E0000}"/>
    <cellStyle name="Normal 9 2 3 7 5" xfId="13443" xr:uid="{00000000-0005-0000-0000-00008C1E0000}"/>
    <cellStyle name="Normal 9 2 3 8" xfId="2448" xr:uid="{00000000-0005-0000-0000-00008D1E0000}"/>
    <cellStyle name="Normal 9 2 3 8 2" xfId="4658" xr:uid="{00000000-0005-0000-0000-00008E1E0000}"/>
    <cellStyle name="Normal 9 2 3 8 2 2" xfId="10897" xr:uid="{00000000-0005-0000-0000-00008F1E0000}"/>
    <cellStyle name="Normal 9 2 3 8 3" xfId="6787" xr:uid="{00000000-0005-0000-0000-0000901E0000}"/>
    <cellStyle name="Normal 9 2 3 8 3 2" xfId="13014" xr:uid="{00000000-0005-0000-0000-0000911E0000}"/>
    <cellStyle name="Normal 9 2 3 8 4" xfId="8708" xr:uid="{00000000-0005-0000-0000-0000921E0000}"/>
    <cellStyle name="Normal 9 2 3 8 5" xfId="13461" xr:uid="{00000000-0005-0000-0000-0000931E0000}"/>
    <cellStyle name="Normal 9 2 3 9" xfId="2466" xr:uid="{00000000-0005-0000-0000-0000941E0000}"/>
    <cellStyle name="Normal 9 2 3 9 2" xfId="4676" xr:uid="{00000000-0005-0000-0000-0000951E0000}"/>
    <cellStyle name="Normal 9 2 3 9 2 2" xfId="10915" xr:uid="{00000000-0005-0000-0000-0000961E0000}"/>
    <cellStyle name="Normal 9 2 3 9 3" xfId="6805" xr:uid="{00000000-0005-0000-0000-0000971E0000}"/>
    <cellStyle name="Normal 9 2 3 9 3 2" xfId="13032" xr:uid="{00000000-0005-0000-0000-0000981E0000}"/>
    <cellStyle name="Normal 9 2 3 9 4" xfId="8726" xr:uid="{00000000-0005-0000-0000-0000991E0000}"/>
    <cellStyle name="Normal 9 2 3 9 5" xfId="13479" xr:uid="{00000000-0005-0000-0000-00009A1E0000}"/>
    <cellStyle name="Normal 9 2 4" xfId="1072" xr:uid="{00000000-0005-0000-0000-00009B1E0000}"/>
    <cellStyle name="Normal 9 2 4 10" xfId="5536" xr:uid="{00000000-0005-0000-0000-00009C1E0000}"/>
    <cellStyle name="Normal 9 2 4 10 2" xfId="11763" xr:uid="{00000000-0005-0000-0000-00009D1E0000}"/>
    <cellStyle name="Normal 9 2 4 11" xfId="7457" xr:uid="{00000000-0005-0000-0000-00009E1E0000}"/>
    <cellStyle name="Normal 9 2 4 12" xfId="13351" xr:uid="{00000000-0005-0000-0000-00009F1E0000}"/>
    <cellStyle name="Normal 9 2 4 2" xfId="1468" xr:uid="{00000000-0005-0000-0000-0000A01E0000}"/>
    <cellStyle name="Normal 9 2 4 2 2" xfId="3697" xr:uid="{00000000-0005-0000-0000-0000A11E0000}"/>
    <cellStyle name="Normal 9 2 4 2 3" xfId="3043" xr:uid="{00000000-0005-0000-0000-0000A21E0000}"/>
    <cellStyle name="Normal 9 2 4 2 3 2" xfId="9300" xr:uid="{00000000-0005-0000-0000-0000A31E0000}"/>
    <cellStyle name="Normal 9 2 4 3" xfId="1790" xr:uid="{00000000-0005-0000-0000-0000A41E0000}"/>
    <cellStyle name="Normal 9 2 4 3 2" xfId="4004" xr:uid="{00000000-0005-0000-0000-0000A51E0000}"/>
    <cellStyle name="Normal 9 2 4 3 2 2" xfId="10243" xr:uid="{00000000-0005-0000-0000-0000A61E0000}"/>
    <cellStyle name="Normal 9 2 4 3 3" xfId="3061" xr:uid="{00000000-0005-0000-0000-0000A71E0000}"/>
    <cellStyle name="Normal 9 2 4 3 3 2" xfId="9318" xr:uid="{00000000-0005-0000-0000-0000A81E0000}"/>
    <cellStyle name="Normal 9 2 4 3 4" xfId="6133" xr:uid="{00000000-0005-0000-0000-0000A91E0000}"/>
    <cellStyle name="Normal 9 2 4 3 4 2" xfId="12360" xr:uid="{00000000-0005-0000-0000-0000AA1E0000}"/>
    <cellStyle name="Normal 9 2 4 3 5" xfId="8054" xr:uid="{00000000-0005-0000-0000-0000AB1E0000}"/>
    <cellStyle name="Normal 9 2 4 3 6" xfId="13387" xr:uid="{00000000-0005-0000-0000-0000AC1E0000}"/>
    <cellStyle name="Normal 9 2 4 4" xfId="1810" xr:uid="{00000000-0005-0000-0000-0000AD1E0000}"/>
    <cellStyle name="Normal 9 2 4 4 2" xfId="4022" xr:uid="{00000000-0005-0000-0000-0000AE1E0000}"/>
    <cellStyle name="Normal 9 2 4 4 2 2" xfId="10261" xr:uid="{00000000-0005-0000-0000-0000AF1E0000}"/>
    <cellStyle name="Normal 9 2 4 4 3" xfId="3079" xr:uid="{00000000-0005-0000-0000-0000B01E0000}"/>
    <cellStyle name="Normal 9 2 4 4 3 2" xfId="9336" xr:uid="{00000000-0005-0000-0000-0000B11E0000}"/>
    <cellStyle name="Normal 9 2 4 4 4" xfId="6151" xr:uid="{00000000-0005-0000-0000-0000B21E0000}"/>
    <cellStyle name="Normal 9 2 4 4 4 2" xfId="12378" xr:uid="{00000000-0005-0000-0000-0000B31E0000}"/>
    <cellStyle name="Normal 9 2 4 4 5" xfId="8072" xr:uid="{00000000-0005-0000-0000-0000B41E0000}"/>
    <cellStyle name="Normal 9 2 4 4 6" xfId="13405" xr:uid="{00000000-0005-0000-0000-0000B51E0000}"/>
    <cellStyle name="Normal 9 2 4 5" xfId="2427" xr:uid="{00000000-0005-0000-0000-0000B61E0000}"/>
    <cellStyle name="Normal 9 2 4 5 2" xfId="4637" xr:uid="{00000000-0005-0000-0000-0000B71E0000}"/>
    <cellStyle name="Normal 9 2 4 5 2 2" xfId="10876" xr:uid="{00000000-0005-0000-0000-0000B81E0000}"/>
    <cellStyle name="Normal 9 2 4 5 3" xfId="6766" xr:uid="{00000000-0005-0000-0000-0000B91E0000}"/>
    <cellStyle name="Normal 9 2 4 5 3 2" xfId="12993" xr:uid="{00000000-0005-0000-0000-0000BA1E0000}"/>
    <cellStyle name="Normal 9 2 4 5 4" xfId="8687" xr:uid="{00000000-0005-0000-0000-0000BB1E0000}"/>
    <cellStyle name="Normal 9 2 4 5 5" xfId="13441" xr:uid="{00000000-0005-0000-0000-0000BC1E0000}"/>
    <cellStyle name="Normal 9 2 4 6" xfId="2464" xr:uid="{00000000-0005-0000-0000-0000BD1E0000}"/>
    <cellStyle name="Normal 9 2 4 6 2" xfId="4674" xr:uid="{00000000-0005-0000-0000-0000BE1E0000}"/>
    <cellStyle name="Normal 9 2 4 6 2 2" xfId="10913" xr:uid="{00000000-0005-0000-0000-0000BF1E0000}"/>
    <cellStyle name="Normal 9 2 4 6 3" xfId="6803" xr:uid="{00000000-0005-0000-0000-0000C01E0000}"/>
    <cellStyle name="Normal 9 2 4 6 3 2" xfId="13030" xr:uid="{00000000-0005-0000-0000-0000C11E0000}"/>
    <cellStyle name="Normal 9 2 4 6 4" xfId="8724" xr:uid="{00000000-0005-0000-0000-0000C21E0000}"/>
    <cellStyle name="Normal 9 2 4 6 5" xfId="13477" xr:uid="{00000000-0005-0000-0000-0000C31E0000}"/>
    <cellStyle name="Normal 9 2 4 7" xfId="3389" xr:uid="{00000000-0005-0000-0000-0000C41E0000}"/>
    <cellStyle name="Normal 9 2 4 7 2" xfId="9646" xr:uid="{00000000-0005-0000-0000-0000C51E0000}"/>
    <cellStyle name="Normal 9 2 4 8" xfId="3097" xr:uid="{00000000-0005-0000-0000-0000C61E0000}"/>
    <cellStyle name="Normal 9 2 4 8 2" xfId="9354" xr:uid="{00000000-0005-0000-0000-0000C71E0000}"/>
    <cellStyle name="Normal 9 2 4 9" xfId="3025" xr:uid="{00000000-0005-0000-0000-0000C81E0000}"/>
    <cellStyle name="Normal 9 2 4 9 2" xfId="9282" xr:uid="{00000000-0005-0000-0000-0000C91E0000}"/>
    <cellStyle name="Normal 9 2 5" xfId="1434" xr:uid="{00000000-0005-0000-0000-0000CA1E0000}"/>
    <cellStyle name="Normal 9 2 5 2" xfId="3678" xr:uid="{00000000-0005-0000-0000-0000CB1E0000}"/>
    <cellStyle name="Normal 9 2 5 2 2" xfId="9935" xr:uid="{00000000-0005-0000-0000-0000CC1E0000}"/>
    <cellStyle name="Normal 9 2 5 3" xfId="5825" xr:uid="{00000000-0005-0000-0000-0000CD1E0000}"/>
    <cellStyle name="Normal 9 2 5 3 2" xfId="12052" xr:uid="{00000000-0005-0000-0000-0000CE1E0000}"/>
    <cellStyle name="Normal 9 2 5 4" xfId="7746" xr:uid="{00000000-0005-0000-0000-0000CF1E0000}"/>
    <cellStyle name="Normal 9 2 5 5" xfId="13369" xr:uid="{00000000-0005-0000-0000-0000D01E0000}"/>
    <cellStyle name="Normal 9 2 6" xfId="1465" xr:uid="{00000000-0005-0000-0000-0000D11E0000}"/>
    <cellStyle name="Normal 9 2 7" xfId="1847" xr:uid="{00000000-0005-0000-0000-0000D21E0000}"/>
    <cellStyle name="Normal 9 2 7 2" xfId="4059" xr:uid="{00000000-0005-0000-0000-0000D31E0000}"/>
    <cellStyle name="Normal 9 2 7 2 2" xfId="10298" xr:uid="{00000000-0005-0000-0000-0000D41E0000}"/>
    <cellStyle name="Normal 9 2 7 3" xfId="6188" xr:uid="{00000000-0005-0000-0000-0000D51E0000}"/>
    <cellStyle name="Normal 9 2 7 3 2" xfId="12415" xr:uid="{00000000-0005-0000-0000-0000D61E0000}"/>
    <cellStyle name="Normal 9 2 7 4" xfId="8109" xr:uid="{00000000-0005-0000-0000-0000D71E0000}"/>
    <cellStyle name="Normal 9 2 7 5" xfId="13423" xr:uid="{00000000-0005-0000-0000-0000D81E0000}"/>
    <cellStyle name="Normal 9 2 8" xfId="2446" xr:uid="{00000000-0005-0000-0000-0000D91E0000}"/>
    <cellStyle name="Normal 9 2 8 2" xfId="4656" xr:uid="{00000000-0005-0000-0000-0000DA1E0000}"/>
    <cellStyle name="Normal 9 2 8 2 2" xfId="10895" xr:uid="{00000000-0005-0000-0000-0000DB1E0000}"/>
    <cellStyle name="Normal 9 2 8 3" xfId="6785" xr:uid="{00000000-0005-0000-0000-0000DC1E0000}"/>
    <cellStyle name="Normal 9 2 8 3 2" xfId="13012" xr:uid="{00000000-0005-0000-0000-0000DD1E0000}"/>
    <cellStyle name="Normal 9 2 8 4" xfId="8706" xr:uid="{00000000-0005-0000-0000-0000DE1E0000}"/>
    <cellStyle name="Normal 9 2 8 5" xfId="13459" xr:uid="{00000000-0005-0000-0000-0000DF1E0000}"/>
    <cellStyle name="Normal 9 2 9" xfId="5447" xr:uid="{00000000-0005-0000-0000-0000E01E0000}"/>
    <cellStyle name="Normal 9 3" xfId="1075" xr:uid="{00000000-0005-0000-0000-0000E11E0000}"/>
    <cellStyle name="Normal 9 3 10" xfId="3392" xr:uid="{00000000-0005-0000-0000-0000E21E0000}"/>
    <cellStyle name="Normal 9 3 10 2" xfId="5539" xr:uid="{00000000-0005-0000-0000-0000E31E0000}"/>
    <cellStyle name="Normal 9 3 10 2 2" xfId="11766" xr:uid="{00000000-0005-0000-0000-0000E41E0000}"/>
    <cellStyle name="Normal 9 3 10 3" xfId="9649" xr:uid="{00000000-0005-0000-0000-0000E51E0000}"/>
    <cellStyle name="Normal 9 3 10 4" xfId="13354" xr:uid="{00000000-0005-0000-0000-0000E61E0000}"/>
    <cellStyle name="Normal 9 3 11" xfId="3100" xr:uid="{00000000-0005-0000-0000-0000E71E0000}"/>
    <cellStyle name="Normal 9 3 11 2" xfId="9357" xr:uid="{00000000-0005-0000-0000-0000E81E0000}"/>
    <cellStyle name="Normal 9 3 12" xfId="3028" xr:uid="{00000000-0005-0000-0000-0000E91E0000}"/>
    <cellStyle name="Normal 9 3 12 2" xfId="9285" xr:uid="{00000000-0005-0000-0000-0000EA1E0000}"/>
    <cellStyle name="Normal 9 3 13" xfId="4964" xr:uid="{00000000-0005-0000-0000-0000EB1E0000}"/>
    <cellStyle name="Normal 9 3 13 2" xfId="11203" xr:uid="{00000000-0005-0000-0000-0000EC1E0000}"/>
    <cellStyle name="Normal 9 3 14" xfId="7460" xr:uid="{00000000-0005-0000-0000-0000ED1E0000}"/>
    <cellStyle name="Normal 9 3 15" xfId="13336" xr:uid="{00000000-0005-0000-0000-0000EE1E0000}"/>
    <cellStyle name="Normal 9 3 2" xfId="1437" xr:uid="{00000000-0005-0000-0000-0000EF1E0000}"/>
    <cellStyle name="Normal 9 3 2 2" xfId="3681" xr:uid="{00000000-0005-0000-0000-0000F01E0000}"/>
    <cellStyle name="Normal 9 3 2 2 2" xfId="9938" xr:uid="{00000000-0005-0000-0000-0000F11E0000}"/>
    <cellStyle name="Normal 9 3 2 3" xfId="3046" xr:uid="{00000000-0005-0000-0000-0000F21E0000}"/>
    <cellStyle name="Normal 9 3 2 3 2" xfId="9303" xr:uid="{00000000-0005-0000-0000-0000F31E0000}"/>
    <cellStyle name="Normal 9 3 2 4" xfId="5828" xr:uid="{00000000-0005-0000-0000-0000F41E0000}"/>
    <cellStyle name="Normal 9 3 2 4 2" xfId="12055" xr:uid="{00000000-0005-0000-0000-0000F51E0000}"/>
    <cellStyle name="Normal 9 3 2 5" xfId="7749" xr:uid="{00000000-0005-0000-0000-0000F61E0000}"/>
    <cellStyle name="Normal 9 3 2 6" xfId="13372" xr:uid="{00000000-0005-0000-0000-0000F71E0000}"/>
    <cellStyle name="Normal 9 3 3" xfId="1469" xr:uid="{00000000-0005-0000-0000-0000F81E0000}"/>
    <cellStyle name="Normal 9 3 3 2" xfId="3698" xr:uid="{00000000-0005-0000-0000-0000F91E0000}"/>
    <cellStyle name="Normal 9 3 3 3" xfId="3064" xr:uid="{00000000-0005-0000-0000-0000FA1E0000}"/>
    <cellStyle name="Normal 9 3 3 3 2" xfId="9321" xr:uid="{00000000-0005-0000-0000-0000FB1E0000}"/>
    <cellStyle name="Normal 9 3 4" xfId="1793" xr:uid="{00000000-0005-0000-0000-0000FC1E0000}"/>
    <cellStyle name="Normal 9 3 4 2" xfId="4007" xr:uid="{00000000-0005-0000-0000-0000FD1E0000}"/>
    <cellStyle name="Normal 9 3 4 2 2" xfId="10246" xr:uid="{00000000-0005-0000-0000-0000FE1E0000}"/>
    <cellStyle name="Normal 9 3 4 3" xfId="3082" xr:uid="{00000000-0005-0000-0000-0000FF1E0000}"/>
    <cellStyle name="Normal 9 3 4 3 2" xfId="9339" xr:uid="{00000000-0005-0000-0000-0000001F0000}"/>
    <cellStyle name="Normal 9 3 4 4" xfId="6136" xr:uid="{00000000-0005-0000-0000-0000011F0000}"/>
    <cellStyle name="Normal 9 3 4 4 2" xfId="12363" xr:uid="{00000000-0005-0000-0000-0000021F0000}"/>
    <cellStyle name="Normal 9 3 4 5" xfId="8057" xr:uid="{00000000-0005-0000-0000-0000031F0000}"/>
    <cellStyle name="Normal 9 3 4 6" xfId="13390" xr:uid="{00000000-0005-0000-0000-0000041F0000}"/>
    <cellStyle name="Normal 9 3 5" xfId="1813" xr:uid="{00000000-0005-0000-0000-0000051F0000}"/>
    <cellStyle name="Normal 9 3 5 2" xfId="4025" xr:uid="{00000000-0005-0000-0000-0000061F0000}"/>
    <cellStyle name="Normal 9 3 5 2 2" xfId="10264" xr:uid="{00000000-0005-0000-0000-0000071F0000}"/>
    <cellStyle name="Normal 9 3 5 3" xfId="6154" xr:uid="{00000000-0005-0000-0000-0000081F0000}"/>
    <cellStyle name="Normal 9 3 5 3 2" xfId="12381" xr:uid="{00000000-0005-0000-0000-0000091F0000}"/>
    <cellStyle name="Normal 9 3 5 4" xfId="8075" xr:uid="{00000000-0005-0000-0000-00000A1F0000}"/>
    <cellStyle name="Normal 9 3 5 5" xfId="13408" xr:uid="{00000000-0005-0000-0000-00000B1F0000}"/>
    <cellStyle name="Normal 9 3 6" xfId="1850" xr:uid="{00000000-0005-0000-0000-00000C1F0000}"/>
    <cellStyle name="Normal 9 3 6 2" xfId="4062" xr:uid="{00000000-0005-0000-0000-00000D1F0000}"/>
    <cellStyle name="Normal 9 3 6 2 2" xfId="10301" xr:uid="{00000000-0005-0000-0000-00000E1F0000}"/>
    <cellStyle name="Normal 9 3 6 3" xfId="6191" xr:uid="{00000000-0005-0000-0000-00000F1F0000}"/>
    <cellStyle name="Normal 9 3 6 3 2" xfId="12418" xr:uid="{00000000-0005-0000-0000-0000101F0000}"/>
    <cellStyle name="Normal 9 3 6 4" xfId="8112" xr:uid="{00000000-0005-0000-0000-0000111F0000}"/>
    <cellStyle name="Normal 9 3 6 5" xfId="13426" xr:uid="{00000000-0005-0000-0000-0000121F0000}"/>
    <cellStyle name="Normal 9 3 7" xfId="2430" xr:uid="{00000000-0005-0000-0000-0000131F0000}"/>
    <cellStyle name="Normal 9 3 7 2" xfId="4640" xr:uid="{00000000-0005-0000-0000-0000141F0000}"/>
    <cellStyle name="Normal 9 3 7 2 2" xfId="10879" xr:uid="{00000000-0005-0000-0000-0000151F0000}"/>
    <cellStyle name="Normal 9 3 7 3" xfId="6769" xr:uid="{00000000-0005-0000-0000-0000161F0000}"/>
    <cellStyle name="Normal 9 3 7 3 2" xfId="12996" xr:uid="{00000000-0005-0000-0000-0000171F0000}"/>
    <cellStyle name="Normal 9 3 7 4" xfId="8690" xr:uid="{00000000-0005-0000-0000-0000181F0000}"/>
    <cellStyle name="Normal 9 3 7 5" xfId="13444" xr:uid="{00000000-0005-0000-0000-0000191F0000}"/>
    <cellStyle name="Normal 9 3 8" xfId="2449" xr:uid="{00000000-0005-0000-0000-00001A1F0000}"/>
    <cellStyle name="Normal 9 3 8 2" xfId="4659" xr:uid="{00000000-0005-0000-0000-00001B1F0000}"/>
    <cellStyle name="Normal 9 3 8 2 2" xfId="10898" xr:uid="{00000000-0005-0000-0000-00001C1F0000}"/>
    <cellStyle name="Normal 9 3 8 3" xfId="6788" xr:uid="{00000000-0005-0000-0000-00001D1F0000}"/>
    <cellStyle name="Normal 9 3 8 3 2" xfId="13015" xr:uid="{00000000-0005-0000-0000-00001E1F0000}"/>
    <cellStyle name="Normal 9 3 8 4" xfId="8709" xr:uid="{00000000-0005-0000-0000-00001F1F0000}"/>
    <cellStyle name="Normal 9 3 8 5" xfId="13462" xr:uid="{00000000-0005-0000-0000-0000201F0000}"/>
    <cellStyle name="Normal 9 3 9" xfId="2467" xr:uid="{00000000-0005-0000-0000-0000211F0000}"/>
    <cellStyle name="Normal 9 3 9 2" xfId="4677" xr:uid="{00000000-0005-0000-0000-0000221F0000}"/>
    <cellStyle name="Normal 9 3 9 2 2" xfId="10916" xr:uid="{00000000-0005-0000-0000-0000231F0000}"/>
    <cellStyle name="Normal 9 3 9 3" xfId="6806" xr:uid="{00000000-0005-0000-0000-0000241F0000}"/>
    <cellStyle name="Normal 9 3 9 3 2" xfId="13033" xr:uid="{00000000-0005-0000-0000-0000251F0000}"/>
    <cellStyle name="Normal 9 3 9 4" xfId="8727" xr:uid="{00000000-0005-0000-0000-0000261F0000}"/>
    <cellStyle name="Normal 9 3 9 5" xfId="13480" xr:uid="{00000000-0005-0000-0000-0000271F0000}"/>
    <cellStyle name="Normal 9 4" xfId="1076" xr:uid="{00000000-0005-0000-0000-0000281F0000}"/>
    <cellStyle name="Normal 9 4 10" xfId="3393" xr:uid="{00000000-0005-0000-0000-0000291F0000}"/>
    <cellStyle name="Normal 9 4 10 2" xfId="5540" xr:uid="{00000000-0005-0000-0000-00002A1F0000}"/>
    <cellStyle name="Normal 9 4 10 2 2" xfId="11767" xr:uid="{00000000-0005-0000-0000-00002B1F0000}"/>
    <cellStyle name="Normal 9 4 10 3" xfId="9650" xr:uid="{00000000-0005-0000-0000-00002C1F0000}"/>
    <cellStyle name="Normal 9 4 10 4" xfId="13355" xr:uid="{00000000-0005-0000-0000-00002D1F0000}"/>
    <cellStyle name="Normal 9 4 11" xfId="3101" xr:uid="{00000000-0005-0000-0000-00002E1F0000}"/>
    <cellStyle name="Normal 9 4 11 2" xfId="9358" xr:uid="{00000000-0005-0000-0000-00002F1F0000}"/>
    <cellStyle name="Normal 9 4 12" xfId="3029" xr:uid="{00000000-0005-0000-0000-0000301F0000}"/>
    <cellStyle name="Normal 9 4 12 2" xfId="9286" xr:uid="{00000000-0005-0000-0000-0000311F0000}"/>
    <cellStyle name="Normal 9 4 13" xfId="4965" xr:uid="{00000000-0005-0000-0000-0000321F0000}"/>
    <cellStyle name="Normal 9 4 13 2" xfId="11204" xr:uid="{00000000-0005-0000-0000-0000331F0000}"/>
    <cellStyle name="Normal 9 4 14" xfId="7461" xr:uid="{00000000-0005-0000-0000-0000341F0000}"/>
    <cellStyle name="Normal 9 4 15" xfId="13337" xr:uid="{00000000-0005-0000-0000-0000351F0000}"/>
    <cellStyle name="Normal 9 4 2" xfId="1438" xr:uid="{00000000-0005-0000-0000-0000361F0000}"/>
    <cellStyle name="Normal 9 4 2 2" xfId="3682" xr:uid="{00000000-0005-0000-0000-0000371F0000}"/>
    <cellStyle name="Normal 9 4 2 2 2" xfId="9939" xr:uid="{00000000-0005-0000-0000-0000381F0000}"/>
    <cellStyle name="Normal 9 4 2 3" xfId="3047" xr:uid="{00000000-0005-0000-0000-0000391F0000}"/>
    <cellStyle name="Normal 9 4 2 3 2" xfId="9304" xr:uid="{00000000-0005-0000-0000-00003A1F0000}"/>
    <cellStyle name="Normal 9 4 2 4" xfId="5829" xr:uid="{00000000-0005-0000-0000-00003B1F0000}"/>
    <cellStyle name="Normal 9 4 2 4 2" xfId="12056" xr:uid="{00000000-0005-0000-0000-00003C1F0000}"/>
    <cellStyle name="Normal 9 4 2 5" xfId="7750" xr:uid="{00000000-0005-0000-0000-00003D1F0000}"/>
    <cellStyle name="Normal 9 4 2 6" xfId="13373" xr:uid="{00000000-0005-0000-0000-00003E1F0000}"/>
    <cellStyle name="Normal 9 4 3" xfId="1470" xr:uid="{00000000-0005-0000-0000-00003F1F0000}"/>
    <cellStyle name="Normal 9 4 3 2" xfId="3699" xr:uid="{00000000-0005-0000-0000-0000401F0000}"/>
    <cellStyle name="Normal 9 4 3 3" xfId="3065" xr:uid="{00000000-0005-0000-0000-0000411F0000}"/>
    <cellStyle name="Normal 9 4 3 3 2" xfId="9322" xr:uid="{00000000-0005-0000-0000-0000421F0000}"/>
    <cellStyle name="Normal 9 4 4" xfId="1794" xr:uid="{00000000-0005-0000-0000-0000431F0000}"/>
    <cellStyle name="Normal 9 4 4 2" xfId="4008" xr:uid="{00000000-0005-0000-0000-0000441F0000}"/>
    <cellStyle name="Normal 9 4 4 2 2" xfId="10247" xr:uid="{00000000-0005-0000-0000-0000451F0000}"/>
    <cellStyle name="Normal 9 4 4 3" xfId="3083" xr:uid="{00000000-0005-0000-0000-0000461F0000}"/>
    <cellStyle name="Normal 9 4 4 3 2" xfId="9340" xr:uid="{00000000-0005-0000-0000-0000471F0000}"/>
    <cellStyle name="Normal 9 4 4 4" xfId="6137" xr:uid="{00000000-0005-0000-0000-0000481F0000}"/>
    <cellStyle name="Normal 9 4 4 4 2" xfId="12364" xr:uid="{00000000-0005-0000-0000-0000491F0000}"/>
    <cellStyle name="Normal 9 4 4 5" xfId="8058" xr:uid="{00000000-0005-0000-0000-00004A1F0000}"/>
    <cellStyle name="Normal 9 4 4 6" xfId="13391" xr:uid="{00000000-0005-0000-0000-00004B1F0000}"/>
    <cellStyle name="Normal 9 4 5" xfId="1814" xr:uid="{00000000-0005-0000-0000-00004C1F0000}"/>
    <cellStyle name="Normal 9 4 5 2" xfId="4026" xr:uid="{00000000-0005-0000-0000-00004D1F0000}"/>
    <cellStyle name="Normal 9 4 5 2 2" xfId="10265" xr:uid="{00000000-0005-0000-0000-00004E1F0000}"/>
    <cellStyle name="Normal 9 4 5 3" xfId="6155" xr:uid="{00000000-0005-0000-0000-00004F1F0000}"/>
    <cellStyle name="Normal 9 4 5 3 2" xfId="12382" xr:uid="{00000000-0005-0000-0000-0000501F0000}"/>
    <cellStyle name="Normal 9 4 5 4" xfId="8076" xr:uid="{00000000-0005-0000-0000-0000511F0000}"/>
    <cellStyle name="Normal 9 4 5 5" xfId="13409" xr:uid="{00000000-0005-0000-0000-0000521F0000}"/>
    <cellStyle name="Normal 9 4 6" xfId="1851" xr:uid="{00000000-0005-0000-0000-0000531F0000}"/>
    <cellStyle name="Normal 9 4 6 2" xfId="4063" xr:uid="{00000000-0005-0000-0000-0000541F0000}"/>
    <cellStyle name="Normal 9 4 6 2 2" xfId="10302" xr:uid="{00000000-0005-0000-0000-0000551F0000}"/>
    <cellStyle name="Normal 9 4 6 3" xfId="6192" xr:uid="{00000000-0005-0000-0000-0000561F0000}"/>
    <cellStyle name="Normal 9 4 6 3 2" xfId="12419" xr:uid="{00000000-0005-0000-0000-0000571F0000}"/>
    <cellStyle name="Normal 9 4 6 4" xfId="8113" xr:uid="{00000000-0005-0000-0000-0000581F0000}"/>
    <cellStyle name="Normal 9 4 6 5" xfId="13427" xr:uid="{00000000-0005-0000-0000-0000591F0000}"/>
    <cellStyle name="Normal 9 4 7" xfId="2431" xr:uid="{00000000-0005-0000-0000-00005A1F0000}"/>
    <cellStyle name="Normal 9 4 7 2" xfId="4641" xr:uid="{00000000-0005-0000-0000-00005B1F0000}"/>
    <cellStyle name="Normal 9 4 7 2 2" xfId="10880" xr:uid="{00000000-0005-0000-0000-00005C1F0000}"/>
    <cellStyle name="Normal 9 4 7 3" xfId="6770" xr:uid="{00000000-0005-0000-0000-00005D1F0000}"/>
    <cellStyle name="Normal 9 4 7 3 2" xfId="12997" xr:uid="{00000000-0005-0000-0000-00005E1F0000}"/>
    <cellStyle name="Normal 9 4 7 4" xfId="8691" xr:uid="{00000000-0005-0000-0000-00005F1F0000}"/>
    <cellStyle name="Normal 9 4 7 5" xfId="13445" xr:uid="{00000000-0005-0000-0000-0000601F0000}"/>
    <cellStyle name="Normal 9 4 8" xfId="2450" xr:uid="{00000000-0005-0000-0000-0000611F0000}"/>
    <cellStyle name="Normal 9 4 8 2" xfId="4660" xr:uid="{00000000-0005-0000-0000-0000621F0000}"/>
    <cellStyle name="Normal 9 4 8 2 2" xfId="10899" xr:uid="{00000000-0005-0000-0000-0000631F0000}"/>
    <cellStyle name="Normal 9 4 8 3" xfId="6789" xr:uid="{00000000-0005-0000-0000-0000641F0000}"/>
    <cellStyle name="Normal 9 4 8 3 2" xfId="13016" xr:uid="{00000000-0005-0000-0000-0000651F0000}"/>
    <cellStyle name="Normal 9 4 8 4" xfId="8710" xr:uid="{00000000-0005-0000-0000-0000661F0000}"/>
    <cellStyle name="Normal 9 4 8 5" xfId="13463" xr:uid="{00000000-0005-0000-0000-0000671F0000}"/>
    <cellStyle name="Normal 9 4 9" xfId="2468" xr:uid="{00000000-0005-0000-0000-0000681F0000}"/>
    <cellStyle name="Normal 9 4 9 2" xfId="4678" xr:uid="{00000000-0005-0000-0000-0000691F0000}"/>
    <cellStyle name="Normal 9 4 9 2 2" xfId="10917" xr:uid="{00000000-0005-0000-0000-00006A1F0000}"/>
    <cellStyle name="Normal 9 4 9 3" xfId="6807" xr:uid="{00000000-0005-0000-0000-00006B1F0000}"/>
    <cellStyle name="Normal 9 4 9 3 2" xfId="13034" xr:uid="{00000000-0005-0000-0000-00006C1F0000}"/>
    <cellStyle name="Normal 9 4 9 4" xfId="8728" xr:uid="{00000000-0005-0000-0000-00006D1F0000}"/>
    <cellStyle name="Normal 9 4 9 5" xfId="13481" xr:uid="{00000000-0005-0000-0000-00006E1F0000}"/>
    <cellStyle name="Normal 9 5" xfId="1071" xr:uid="{00000000-0005-0000-0000-00006F1F0000}"/>
    <cellStyle name="Normal 9 5 10" xfId="5535" xr:uid="{00000000-0005-0000-0000-0000701F0000}"/>
    <cellStyle name="Normal 9 5 10 2" xfId="11762" xr:uid="{00000000-0005-0000-0000-0000711F0000}"/>
    <cellStyle name="Normal 9 5 11" xfId="7456" xr:uid="{00000000-0005-0000-0000-0000721F0000}"/>
    <cellStyle name="Normal 9 5 12" xfId="13350" xr:uid="{00000000-0005-0000-0000-0000731F0000}"/>
    <cellStyle name="Normal 9 5 2" xfId="1471" xr:uid="{00000000-0005-0000-0000-0000741F0000}"/>
    <cellStyle name="Normal 9 5 2 2" xfId="3700" xr:uid="{00000000-0005-0000-0000-0000751F0000}"/>
    <cellStyle name="Normal 9 5 2 3" xfId="3042" xr:uid="{00000000-0005-0000-0000-0000761F0000}"/>
    <cellStyle name="Normal 9 5 2 3 2" xfId="9299" xr:uid="{00000000-0005-0000-0000-0000771F0000}"/>
    <cellStyle name="Normal 9 5 3" xfId="1789" xr:uid="{00000000-0005-0000-0000-0000781F0000}"/>
    <cellStyle name="Normal 9 5 3 2" xfId="4003" xr:uid="{00000000-0005-0000-0000-0000791F0000}"/>
    <cellStyle name="Normal 9 5 3 2 2" xfId="10242" xr:uid="{00000000-0005-0000-0000-00007A1F0000}"/>
    <cellStyle name="Normal 9 5 3 3" xfId="3060" xr:uid="{00000000-0005-0000-0000-00007B1F0000}"/>
    <cellStyle name="Normal 9 5 3 3 2" xfId="9317" xr:uid="{00000000-0005-0000-0000-00007C1F0000}"/>
    <cellStyle name="Normal 9 5 3 4" xfId="6132" xr:uid="{00000000-0005-0000-0000-00007D1F0000}"/>
    <cellStyle name="Normal 9 5 3 4 2" xfId="12359" xr:uid="{00000000-0005-0000-0000-00007E1F0000}"/>
    <cellStyle name="Normal 9 5 3 5" xfId="8053" xr:uid="{00000000-0005-0000-0000-00007F1F0000}"/>
    <cellStyle name="Normal 9 5 3 6" xfId="13386" xr:uid="{00000000-0005-0000-0000-0000801F0000}"/>
    <cellStyle name="Normal 9 5 4" xfId="1809" xr:uid="{00000000-0005-0000-0000-0000811F0000}"/>
    <cellStyle name="Normal 9 5 4 2" xfId="4021" xr:uid="{00000000-0005-0000-0000-0000821F0000}"/>
    <cellStyle name="Normal 9 5 4 2 2" xfId="10260" xr:uid="{00000000-0005-0000-0000-0000831F0000}"/>
    <cellStyle name="Normal 9 5 4 3" xfId="3078" xr:uid="{00000000-0005-0000-0000-0000841F0000}"/>
    <cellStyle name="Normal 9 5 4 3 2" xfId="9335" xr:uid="{00000000-0005-0000-0000-0000851F0000}"/>
    <cellStyle name="Normal 9 5 4 4" xfId="6150" xr:uid="{00000000-0005-0000-0000-0000861F0000}"/>
    <cellStyle name="Normal 9 5 4 4 2" xfId="12377" xr:uid="{00000000-0005-0000-0000-0000871F0000}"/>
    <cellStyle name="Normal 9 5 4 5" xfId="8071" xr:uid="{00000000-0005-0000-0000-0000881F0000}"/>
    <cellStyle name="Normal 9 5 4 6" xfId="13404" xr:uid="{00000000-0005-0000-0000-0000891F0000}"/>
    <cellStyle name="Normal 9 5 5" xfId="2426" xr:uid="{00000000-0005-0000-0000-00008A1F0000}"/>
    <cellStyle name="Normal 9 5 5 2" xfId="4636" xr:uid="{00000000-0005-0000-0000-00008B1F0000}"/>
    <cellStyle name="Normal 9 5 5 2 2" xfId="10875" xr:uid="{00000000-0005-0000-0000-00008C1F0000}"/>
    <cellStyle name="Normal 9 5 5 3" xfId="6765" xr:uid="{00000000-0005-0000-0000-00008D1F0000}"/>
    <cellStyle name="Normal 9 5 5 3 2" xfId="12992" xr:uid="{00000000-0005-0000-0000-00008E1F0000}"/>
    <cellStyle name="Normal 9 5 5 4" xfId="8686" xr:uid="{00000000-0005-0000-0000-00008F1F0000}"/>
    <cellStyle name="Normal 9 5 5 5" xfId="13440" xr:uid="{00000000-0005-0000-0000-0000901F0000}"/>
    <cellStyle name="Normal 9 5 6" xfId="2463" xr:uid="{00000000-0005-0000-0000-0000911F0000}"/>
    <cellStyle name="Normal 9 5 6 2" xfId="4673" xr:uid="{00000000-0005-0000-0000-0000921F0000}"/>
    <cellStyle name="Normal 9 5 6 2 2" xfId="10912" xr:uid="{00000000-0005-0000-0000-0000931F0000}"/>
    <cellStyle name="Normal 9 5 6 3" xfId="6802" xr:uid="{00000000-0005-0000-0000-0000941F0000}"/>
    <cellStyle name="Normal 9 5 6 3 2" xfId="13029" xr:uid="{00000000-0005-0000-0000-0000951F0000}"/>
    <cellStyle name="Normal 9 5 6 4" xfId="8723" xr:uid="{00000000-0005-0000-0000-0000961F0000}"/>
    <cellStyle name="Normal 9 5 6 5" xfId="13476" xr:uid="{00000000-0005-0000-0000-0000971F0000}"/>
    <cellStyle name="Normal 9 5 7" xfId="3388" xr:uid="{00000000-0005-0000-0000-0000981F0000}"/>
    <cellStyle name="Normal 9 5 7 2" xfId="9645" xr:uid="{00000000-0005-0000-0000-0000991F0000}"/>
    <cellStyle name="Normal 9 5 8" xfId="3096" xr:uid="{00000000-0005-0000-0000-00009A1F0000}"/>
    <cellStyle name="Normal 9 5 8 2" xfId="9353" xr:uid="{00000000-0005-0000-0000-00009B1F0000}"/>
    <cellStyle name="Normal 9 5 9" xfId="3024" xr:uid="{00000000-0005-0000-0000-00009C1F0000}"/>
    <cellStyle name="Normal 9 5 9 2" xfId="9281" xr:uid="{00000000-0005-0000-0000-00009D1F0000}"/>
    <cellStyle name="Normal 9 6" xfId="1433" xr:uid="{00000000-0005-0000-0000-00009E1F0000}"/>
    <cellStyle name="Normal 9 6 2" xfId="3677" xr:uid="{00000000-0005-0000-0000-00009F1F0000}"/>
    <cellStyle name="Normal 9 6 2 2" xfId="9934" xr:uid="{00000000-0005-0000-0000-0000A01F0000}"/>
    <cellStyle name="Normal 9 6 3" xfId="5824" xr:uid="{00000000-0005-0000-0000-0000A11F0000}"/>
    <cellStyle name="Normal 9 6 3 2" xfId="12051" xr:uid="{00000000-0005-0000-0000-0000A21F0000}"/>
    <cellStyle name="Normal 9 6 4" xfId="7745" xr:uid="{00000000-0005-0000-0000-0000A31F0000}"/>
    <cellStyle name="Normal 9 6 5" xfId="13368" xr:uid="{00000000-0005-0000-0000-0000A41F0000}"/>
    <cellStyle name="Normal 9 7" xfId="1464" xr:uid="{00000000-0005-0000-0000-0000A51F0000}"/>
    <cellStyle name="Normal 9 8" xfId="1846" xr:uid="{00000000-0005-0000-0000-0000A61F0000}"/>
    <cellStyle name="Normal 9 8 2" xfId="4058" xr:uid="{00000000-0005-0000-0000-0000A71F0000}"/>
    <cellStyle name="Normal 9 8 2 2" xfId="10297" xr:uid="{00000000-0005-0000-0000-0000A81F0000}"/>
    <cellStyle name="Normal 9 8 3" xfId="6187" xr:uid="{00000000-0005-0000-0000-0000A91F0000}"/>
    <cellStyle name="Normal 9 8 3 2" xfId="12414" xr:uid="{00000000-0005-0000-0000-0000AA1F0000}"/>
    <cellStyle name="Normal 9 8 4" xfId="8108" xr:uid="{00000000-0005-0000-0000-0000AB1F0000}"/>
    <cellStyle name="Normal 9 8 5" xfId="13422" xr:uid="{00000000-0005-0000-0000-0000AC1F0000}"/>
    <cellStyle name="Normal 9 9" xfId="2445" xr:uid="{00000000-0005-0000-0000-0000AD1F0000}"/>
    <cellStyle name="Normal 9 9 2" xfId="4655" xr:uid="{00000000-0005-0000-0000-0000AE1F0000}"/>
    <cellStyle name="Normal 9 9 2 2" xfId="10894" xr:uid="{00000000-0005-0000-0000-0000AF1F0000}"/>
    <cellStyle name="Normal 9 9 3" xfId="6784" xr:uid="{00000000-0005-0000-0000-0000B01F0000}"/>
    <cellStyle name="Normal 9 9 3 2" xfId="13011" xr:uid="{00000000-0005-0000-0000-0000B11F0000}"/>
    <cellStyle name="Normal 9 9 4" xfId="8705" xr:uid="{00000000-0005-0000-0000-0000B21F0000}"/>
    <cellStyle name="Normal 9 9 5" xfId="13458" xr:uid="{00000000-0005-0000-0000-0000B31F0000}"/>
    <cellStyle name="Note 2" xfId="633" xr:uid="{00000000-0005-0000-0000-0000B41F0000}"/>
    <cellStyle name="Note 2 10" xfId="1511" xr:uid="{00000000-0005-0000-0000-0000B51F0000}"/>
    <cellStyle name="Note 2 10 2" xfId="3725" xr:uid="{00000000-0005-0000-0000-0000B61F0000}"/>
    <cellStyle name="Note 2 10 2 2" xfId="9964" xr:uid="{00000000-0005-0000-0000-0000B71F0000}"/>
    <cellStyle name="Note 2 10 3" xfId="5854" xr:uid="{00000000-0005-0000-0000-0000B81F0000}"/>
    <cellStyle name="Note 2 10 3 2" xfId="12081" xr:uid="{00000000-0005-0000-0000-0000B91F0000}"/>
    <cellStyle name="Note 2 10 4" xfId="7775" xr:uid="{00000000-0005-0000-0000-0000BA1F0000}"/>
    <cellStyle name="Note 2 11" xfId="1852" xr:uid="{00000000-0005-0000-0000-0000BB1F0000}"/>
    <cellStyle name="Note 2 11 2" xfId="4064" xr:uid="{00000000-0005-0000-0000-0000BC1F0000}"/>
    <cellStyle name="Note 2 11 2 2" xfId="10303" xr:uid="{00000000-0005-0000-0000-0000BD1F0000}"/>
    <cellStyle name="Note 2 11 3" xfId="6193" xr:uid="{00000000-0005-0000-0000-0000BE1F0000}"/>
    <cellStyle name="Note 2 11 3 2" xfId="12420" xr:uid="{00000000-0005-0000-0000-0000BF1F0000}"/>
    <cellStyle name="Note 2 11 4" xfId="8114" xr:uid="{00000000-0005-0000-0000-0000C01F0000}"/>
    <cellStyle name="Note 2 12" xfId="2357" xr:uid="{00000000-0005-0000-0000-0000C11F0000}"/>
    <cellStyle name="Note 2 12 2" xfId="4567" xr:uid="{00000000-0005-0000-0000-0000C21F0000}"/>
    <cellStyle name="Note 2 12 2 2" xfId="10806" xr:uid="{00000000-0005-0000-0000-0000C31F0000}"/>
    <cellStyle name="Note 2 12 3" xfId="6696" xr:uid="{00000000-0005-0000-0000-0000C41F0000}"/>
    <cellStyle name="Note 2 12 3 2" xfId="12923" xr:uid="{00000000-0005-0000-0000-0000C51F0000}"/>
    <cellStyle name="Note 2 12 4" xfId="8617" xr:uid="{00000000-0005-0000-0000-0000C61F0000}"/>
    <cellStyle name="Note 2 13" xfId="2649" xr:uid="{00000000-0005-0000-0000-0000C71F0000}"/>
    <cellStyle name="Note 2 13 2" xfId="4841" xr:uid="{00000000-0005-0000-0000-0000C81F0000}"/>
    <cellStyle name="Note 2 13 2 2" xfId="11080" xr:uid="{00000000-0005-0000-0000-0000C91F0000}"/>
    <cellStyle name="Note 2 13 3" xfId="6987" xr:uid="{00000000-0005-0000-0000-0000CA1F0000}"/>
    <cellStyle name="Note 2 13 3 2" xfId="13214" xr:uid="{00000000-0005-0000-0000-0000CB1F0000}"/>
    <cellStyle name="Note 2 13 4" xfId="8908" xr:uid="{00000000-0005-0000-0000-0000CC1F0000}"/>
    <cellStyle name="Note 2 14" xfId="2475" xr:uid="{00000000-0005-0000-0000-0000CD1F0000}"/>
    <cellStyle name="Note 2 14 2" xfId="4684" xr:uid="{00000000-0005-0000-0000-0000CE1F0000}"/>
    <cellStyle name="Note 2 14 2 2" xfId="10923" xr:uid="{00000000-0005-0000-0000-0000CF1F0000}"/>
    <cellStyle name="Note 2 14 3" xfId="6813" xr:uid="{00000000-0005-0000-0000-0000D01F0000}"/>
    <cellStyle name="Note 2 14 3 2" xfId="13040" xr:uid="{00000000-0005-0000-0000-0000D11F0000}"/>
    <cellStyle name="Note 2 14 4" xfId="8734" xr:uid="{00000000-0005-0000-0000-0000D21F0000}"/>
    <cellStyle name="Note 2 15" xfId="2639" xr:uid="{00000000-0005-0000-0000-0000D31F0000}"/>
    <cellStyle name="Note 2 15 2" xfId="4831" xr:uid="{00000000-0005-0000-0000-0000D41F0000}"/>
    <cellStyle name="Note 2 15 2 2" xfId="11070" xr:uid="{00000000-0005-0000-0000-0000D51F0000}"/>
    <cellStyle name="Note 2 15 3" xfId="6977" xr:uid="{00000000-0005-0000-0000-0000D61F0000}"/>
    <cellStyle name="Note 2 15 3 2" xfId="13204" xr:uid="{00000000-0005-0000-0000-0000D71F0000}"/>
    <cellStyle name="Note 2 15 4" xfId="8898" xr:uid="{00000000-0005-0000-0000-0000D81F0000}"/>
    <cellStyle name="Note 2 16" xfId="2685" xr:uid="{00000000-0005-0000-0000-0000D91F0000}"/>
    <cellStyle name="Note 2 16 2" xfId="4875" xr:uid="{00000000-0005-0000-0000-0000DA1F0000}"/>
    <cellStyle name="Note 2 16 2 2" xfId="11114" xr:uid="{00000000-0005-0000-0000-0000DB1F0000}"/>
    <cellStyle name="Note 2 16 3" xfId="7021" xr:uid="{00000000-0005-0000-0000-0000DC1F0000}"/>
    <cellStyle name="Note 2 16 3 2" xfId="13248" xr:uid="{00000000-0005-0000-0000-0000DD1F0000}"/>
    <cellStyle name="Note 2 16 4" xfId="8942" xr:uid="{00000000-0005-0000-0000-0000DE1F0000}"/>
    <cellStyle name="Note 2 17" xfId="2634" xr:uid="{00000000-0005-0000-0000-0000DF1F0000}"/>
    <cellStyle name="Note 2 17 2" xfId="4826" xr:uid="{00000000-0005-0000-0000-0000E01F0000}"/>
    <cellStyle name="Note 2 17 2 2" xfId="11065" xr:uid="{00000000-0005-0000-0000-0000E11F0000}"/>
    <cellStyle name="Note 2 17 3" xfId="6972" xr:uid="{00000000-0005-0000-0000-0000E21F0000}"/>
    <cellStyle name="Note 2 17 3 2" xfId="13199" xr:uid="{00000000-0005-0000-0000-0000E31F0000}"/>
    <cellStyle name="Note 2 17 4" xfId="8893" xr:uid="{00000000-0005-0000-0000-0000E41F0000}"/>
    <cellStyle name="Note 2 18" xfId="2697" xr:uid="{00000000-0005-0000-0000-0000E51F0000}"/>
    <cellStyle name="Note 2 18 2" xfId="4887" xr:uid="{00000000-0005-0000-0000-0000E61F0000}"/>
    <cellStyle name="Note 2 18 2 2" xfId="11126" xr:uid="{00000000-0005-0000-0000-0000E71F0000}"/>
    <cellStyle name="Note 2 18 3" xfId="7033" xr:uid="{00000000-0005-0000-0000-0000E81F0000}"/>
    <cellStyle name="Note 2 18 3 2" xfId="13260" xr:uid="{00000000-0005-0000-0000-0000E91F0000}"/>
    <cellStyle name="Note 2 18 4" xfId="8954" xr:uid="{00000000-0005-0000-0000-0000EA1F0000}"/>
    <cellStyle name="Note 2 19" xfId="2661" xr:uid="{00000000-0005-0000-0000-0000EB1F0000}"/>
    <cellStyle name="Note 2 19 2" xfId="4853" xr:uid="{00000000-0005-0000-0000-0000EC1F0000}"/>
    <cellStyle name="Note 2 19 2 2" xfId="11092" xr:uid="{00000000-0005-0000-0000-0000ED1F0000}"/>
    <cellStyle name="Note 2 19 3" xfId="6999" xr:uid="{00000000-0005-0000-0000-0000EE1F0000}"/>
    <cellStyle name="Note 2 19 3 2" xfId="13226" xr:uid="{00000000-0005-0000-0000-0000EF1F0000}"/>
    <cellStyle name="Note 2 19 4" xfId="8920" xr:uid="{00000000-0005-0000-0000-0000F01F0000}"/>
    <cellStyle name="Note 2 2" xfId="926" xr:uid="{00000000-0005-0000-0000-0000F11F0000}"/>
    <cellStyle name="Note 2 2 2" xfId="1286" xr:uid="{00000000-0005-0000-0000-0000F21F0000}"/>
    <cellStyle name="Note 2 2 2 2" xfId="3540" xr:uid="{00000000-0005-0000-0000-0000F31F0000}"/>
    <cellStyle name="Note 2 2 2 2 2" xfId="9797" xr:uid="{00000000-0005-0000-0000-0000F41F0000}"/>
    <cellStyle name="Note 2 2 2 3" xfId="5687" xr:uid="{00000000-0005-0000-0000-0000F51F0000}"/>
    <cellStyle name="Note 2 2 2 3 2" xfId="11914" xr:uid="{00000000-0005-0000-0000-0000F61F0000}"/>
    <cellStyle name="Note 2 2 2 4" xfId="7608" xr:uid="{00000000-0005-0000-0000-0000F71F0000}"/>
    <cellStyle name="Note 2 2 3" xfId="1705" xr:uid="{00000000-0005-0000-0000-0000F81F0000}"/>
    <cellStyle name="Note 2 2 3 2" xfId="3919" xr:uid="{00000000-0005-0000-0000-0000F91F0000}"/>
    <cellStyle name="Note 2 2 3 2 2" xfId="10158" xr:uid="{00000000-0005-0000-0000-0000FA1F0000}"/>
    <cellStyle name="Note 2 2 3 3" xfId="6048" xr:uid="{00000000-0005-0000-0000-0000FB1F0000}"/>
    <cellStyle name="Note 2 2 3 3 2" xfId="12275" xr:uid="{00000000-0005-0000-0000-0000FC1F0000}"/>
    <cellStyle name="Note 2 2 3 4" xfId="7969" xr:uid="{00000000-0005-0000-0000-0000FD1F0000}"/>
    <cellStyle name="Note 2 2 4" xfId="1998" xr:uid="{00000000-0005-0000-0000-0000FE1F0000}"/>
    <cellStyle name="Note 2 2 4 2" xfId="4210" xr:uid="{00000000-0005-0000-0000-0000FF1F0000}"/>
    <cellStyle name="Note 2 2 4 2 2" xfId="10449" xr:uid="{00000000-0005-0000-0000-000000200000}"/>
    <cellStyle name="Note 2 2 4 3" xfId="6339" xr:uid="{00000000-0005-0000-0000-000001200000}"/>
    <cellStyle name="Note 2 2 4 3 2" xfId="12566" xr:uid="{00000000-0005-0000-0000-000002200000}"/>
    <cellStyle name="Note 2 2 4 4" xfId="8260" xr:uid="{00000000-0005-0000-0000-000003200000}"/>
    <cellStyle name="Note 2 2 5" xfId="2380" xr:uid="{00000000-0005-0000-0000-000004200000}"/>
    <cellStyle name="Note 2 2 5 2" xfId="4590" xr:uid="{00000000-0005-0000-0000-000005200000}"/>
    <cellStyle name="Note 2 2 5 2 2" xfId="10829" xr:uid="{00000000-0005-0000-0000-000006200000}"/>
    <cellStyle name="Note 2 2 5 3" xfId="6719" xr:uid="{00000000-0005-0000-0000-000007200000}"/>
    <cellStyle name="Note 2 2 5 3 2" xfId="12946" xr:uid="{00000000-0005-0000-0000-000008200000}"/>
    <cellStyle name="Note 2 2 5 4" xfId="8640" xr:uid="{00000000-0005-0000-0000-000009200000}"/>
    <cellStyle name="Note 2 2 6" xfId="3285" xr:uid="{00000000-0005-0000-0000-00000A200000}"/>
    <cellStyle name="Note 2 2 6 2" xfId="5429" xr:uid="{00000000-0005-0000-0000-00000B200000}"/>
    <cellStyle name="Note 2 2 6 2 2" xfId="11659" xr:uid="{00000000-0005-0000-0000-00000C200000}"/>
    <cellStyle name="Note 2 2 6 3" xfId="9542" xr:uid="{00000000-0005-0000-0000-00000D200000}"/>
    <cellStyle name="Note 2 2 7" xfId="2940" xr:uid="{00000000-0005-0000-0000-00000E200000}"/>
    <cellStyle name="Note 2 2 7 2" xfId="9197" xr:uid="{00000000-0005-0000-0000-00000F200000}"/>
    <cellStyle name="Note 2 2 8" xfId="5112" xr:uid="{00000000-0005-0000-0000-000010200000}"/>
    <cellStyle name="Note 2 2 8 2" xfId="11351" xr:uid="{00000000-0005-0000-0000-000011200000}"/>
    <cellStyle name="Note 2 2 9" xfId="7353" xr:uid="{00000000-0005-0000-0000-000012200000}"/>
    <cellStyle name="Note 2 20" xfId="2711" xr:uid="{00000000-0005-0000-0000-000013200000}"/>
    <cellStyle name="Note 2 20 2" xfId="7047" xr:uid="{00000000-0005-0000-0000-000014200000}"/>
    <cellStyle name="Note 2 20 2 2" xfId="13274" xr:uid="{00000000-0005-0000-0000-000015200000}"/>
    <cellStyle name="Note 2 20 3" xfId="8968" xr:uid="{00000000-0005-0000-0000-000016200000}"/>
    <cellStyle name="Note 2 21" xfId="4966" xr:uid="{00000000-0005-0000-0000-000017200000}"/>
    <cellStyle name="Note 2 21 2" xfId="11205" xr:uid="{00000000-0005-0000-0000-000018200000}"/>
    <cellStyle name="Note 2 22" xfId="7158" xr:uid="{00000000-0005-0000-0000-000019200000}"/>
    <cellStyle name="Note 2 3" xfId="752" xr:uid="{00000000-0005-0000-0000-00001A200000}"/>
    <cellStyle name="Note 2 3 2" xfId="1287" xr:uid="{00000000-0005-0000-0000-00001B200000}"/>
    <cellStyle name="Note 2 3 2 2" xfId="3541" xr:uid="{00000000-0005-0000-0000-00001C200000}"/>
    <cellStyle name="Note 2 3 2 2 2" xfId="9798" xr:uid="{00000000-0005-0000-0000-00001D200000}"/>
    <cellStyle name="Note 2 3 2 3" xfId="5688" xr:uid="{00000000-0005-0000-0000-00001E200000}"/>
    <cellStyle name="Note 2 3 2 3 2" xfId="11915" xr:uid="{00000000-0005-0000-0000-00001F200000}"/>
    <cellStyle name="Note 2 3 2 4" xfId="7609" xr:uid="{00000000-0005-0000-0000-000020200000}"/>
    <cellStyle name="Note 2 3 3" xfId="1533" xr:uid="{00000000-0005-0000-0000-000021200000}"/>
    <cellStyle name="Note 2 3 3 2" xfId="3747" xr:uid="{00000000-0005-0000-0000-000022200000}"/>
    <cellStyle name="Note 2 3 3 2 2" xfId="9986" xr:uid="{00000000-0005-0000-0000-000023200000}"/>
    <cellStyle name="Note 2 3 3 3" xfId="5876" xr:uid="{00000000-0005-0000-0000-000024200000}"/>
    <cellStyle name="Note 2 3 3 3 2" xfId="12103" xr:uid="{00000000-0005-0000-0000-000025200000}"/>
    <cellStyle name="Note 2 3 3 4" xfId="7797" xr:uid="{00000000-0005-0000-0000-000026200000}"/>
    <cellStyle name="Note 2 3 4" xfId="1999" xr:uid="{00000000-0005-0000-0000-000027200000}"/>
    <cellStyle name="Note 2 3 4 2" xfId="4211" xr:uid="{00000000-0005-0000-0000-000028200000}"/>
    <cellStyle name="Note 2 3 4 2 2" xfId="10450" xr:uid="{00000000-0005-0000-0000-000029200000}"/>
    <cellStyle name="Note 2 3 4 3" xfId="6340" xr:uid="{00000000-0005-0000-0000-00002A200000}"/>
    <cellStyle name="Note 2 3 4 3 2" xfId="12567" xr:uid="{00000000-0005-0000-0000-00002B200000}"/>
    <cellStyle name="Note 2 3 4 4" xfId="8261" xr:uid="{00000000-0005-0000-0000-00002C200000}"/>
    <cellStyle name="Note 2 3 5" xfId="2342" xr:uid="{00000000-0005-0000-0000-00002D200000}"/>
    <cellStyle name="Note 2 3 5 2" xfId="4552" xr:uid="{00000000-0005-0000-0000-00002E200000}"/>
    <cellStyle name="Note 2 3 5 2 2" xfId="10791" xr:uid="{00000000-0005-0000-0000-00002F200000}"/>
    <cellStyle name="Note 2 3 5 3" xfId="6681" xr:uid="{00000000-0005-0000-0000-000030200000}"/>
    <cellStyle name="Note 2 3 5 3 2" xfId="12908" xr:uid="{00000000-0005-0000-0000-000031200000}"/>
    <cellStyle name="Note 2 3 5 4" xfId="8602" xr:uid="{00000000-0005-0000-0000-000032200000}"/>
    <cellStyle name="Note 2 3 6" xfId="3113" xr:uid="{00000000-0005-0000-0000-000033200000}"/>
    <cellStyle name="Note 2 3 6 2" xfId="5257" xr:uid="{00000000-0005-0000-0000-000034200000}"/>
    <cellStyle name="Note 2 3 6 2 2" xfId="11487" xr:uid="{00000000-0005-0000-0000-000035200000}"/>
    <cellStyle name="Note 2 3 6 3" xfId="9370" xr:uid="{00000000-0005-0000-0000-000036200000}"/>
    <cellStyle name="Note 2 3 7" xfId="2768" xr:uid="{00000000-0005-0000-0000-000037200000}"/>
    <cellStyle name="Note 2 3 7 2" xfId="9025" xr:uid="{00000000-0005-0000-0000-000038200000}"/>
    <cellStyle name="Note 2 3 8" xfId="5113" xr:uid="{00000000-0005-0000-0000-000039200000}"/>
    <cellStyle name="Note 2 3 8 2" xfId="11352" xr:uid="{00000000-0005-0000-0000-00003A200000}"/>
    <cellStyle name="Note 2 3 9" xfId="7181" xr:uid="{00000000-0005-0000-0000-00003B200000}"/>
    <cellStyle name="Note 2 4" xfId="793" xr:uid="{00000000-0005-0000-0000-00003C200000}"/>
    <cellStyle name="Note 2 4 2" xfId="1288" xr:uid="{00000000-0005-0000-0000-00003D200000}"/>
    <cellStyle name="Note 2 4 2 2" xfId="3542" xr:uid="{00000000-0005-0000-0000-00003E200000}"/>
    <cellStyle name="Note 2 4 2 2 2" xfId="9799" xr:uid="{00000000-0005-0000-0000-00003F200000}"/>
    <cellStyle name="Note 2 4 2 3" xfId="5689" xr:uid="{00000000-0005-0000-0000-000040200000}"/>
    <cellStyle name="Note 2 4 2 3 2" xfId="11916" xr:uid="{00000000-0005-0000-0000-000041200000}"/>
    <cellStyle name="Note 2 4 2 4" xfId="7610" xr:uid="{00000000-0005-0000-0000-000042200000}"/>
    <cellStyle name="Note 2 4 3" xfId="1572" xr:uid="{00000000-0005-0000-0000-000043200000}"/>
    <cellStyle name="Note 2 4 3 2" xfId="3786" xr:uid="{00000000-0005-0000-0000-000044200000}"/>
    <cellStyle name="Note 2 4 3 2 2" xfId="10025" xr:uid="{00000000-0005-0000-0000-000045200000}"/>
    <cellStyle name="Note 2 4 3 3" xfId="5915" xr:uid="{00000000-0005-0000-0000-000046200000}"/>
    <cellStyle name="Note 2 4 3 3 2" xfId="12142" xr:uid="{00000000-0005-0000-0000-000047200000}"/>
    <cellStyle name="Note 2 4 3 4" xfId="7836" xr:uid="{00000000-0005-0000-0000-000048200000}"/>
    <cellStyle name="Note 2 4 4" xfId="2000" xr:uid="{00000000-0005-0000-0000-000049200000}"/>
    <cellStyle name="Note 2 4 4 2" xfId="4212" xr:uid="{00000000-0005-0000-0000-00004A200000}"/>
    <cellStyle name="Note 2 4 4 2 2" xfId="10451" xr:uid="{00000000-0005-0000-0000-00004B200000}"/>
    <cellStyle name="Note 2 4 4 3" xfId="6341" xr:uid="{00000000-0005-0000-0000-00004C200000}"/>
    <cellStyle name="Note 2 4 4 3 2" xfId="12568" xr:uid="{00000000-0005-0000-0000-00004D200000}"/>
    <cellStyle name="Note 2 4 4 4" xfId="8262" xr:uid="{00000000-0005-0000-0000-00004E200000}"/>
    <cellStyle name="Note 2 4 5" xfId="2305" xr:uid="{00000000-0005-0000-0000-00004F200000}"/>
    <cellStyle name="Note 2 4 5 2" xfId="4515" xr:uid="{00000000-0005-0000-0000-000050200000}"/>
    <cellStyle name="Note 2 4 5 2 2" xfId="10754" xr:uid="{00000000-0005-0000-0000-000051200000}"/>
    <cellStyle name="Note 2 4 5 3" xfId="6644" xr:uid="{00000000-0005-0000-0000-000052200000}"/>
    <cellStyle name="Note 2 4 5 3 2" xfId="12871" xr:uid="{00000000-0005-0000-0000-000053200000}"/>
    <cellStyle name="Note 2 4 5 4" xfId="8565" xr:uid="{00000000-0005-0000-0000-000054200000}"/>
    <cellStyle name="Note 2 4 6" xfId="3152" xr:uid="{00000000-0005-0000-0000-000055200000}"/>
    <cellStyle name="Note 2 4 6 2" xfId="5296" xr:uid="{00000000-0005-0000-0000-000056200000}"/>
    <cellStyle name="Note 2 4 6 2 2" xfId="11526" xr:uid="{00000000-0005-0000-0000-000057200000}"/>
    <cellStyle name="Note 2 4 6 3" xfId="9409" xr:uid="{00000000-0005-0000-0000-000058200000}"/>
    <cellStyle name="Note 2 4 7" xfId="2807" xr:uid="{00000000-0005-0000-0000-000059200000}"/>
    <cellStyle name="Note 2 4 7 2" xfId="9064" xr:uid="{00000000-0005-0000-0000-00005A200000}"/>
    <cellStyle name="Note 2 4 8" xfId="5114" xr:uid="{00000000-0005-0000-0000-00005B200000}"/>
    <cellStyle name="Note 2 4 8 2" xfId="11353" xr:uid="{00000000-0005-0000-0000-00005C200000}"/>
    <cellStyle name="Note 2 4 9" xfId="7220" xr:uid="{00000000-0005-0000-0000-00005D200000}"/>
    <cellStyle name="Note 2 5" xfId="914" xr:uid="{00000000-0005-0000-0000-00005E200000}"/>
    <cellStyle name="Note 2 5 2" xfId="1289" xr:uid="{00000000-0005-0000-0000-00005F200000}"/>
    <cellStyle name="Note 2 5 2 2" xfId="3543" xr:uid="{00000000-0005-0000-0000-000060200000}"/>
    <cellStyle name="Note 2 5 2 2 2" xfId="9800" xr:uid="{00000000-0005-0000-0000-000061200000}"/>
    <cellStyle name="Note 2 5 2 3" xfId="5690" xr:uid="{00000000-0005-0000-0000-000062200000}"/>
    <cellStyle name="Note 2 5 2 3 2" xfId="11917" xr:uid="{00000000-0005-0000-0000-000063200000}"/>
    <cellStyle name="Note 2 5 2 4" xfId="7611" xr:uid="{00000000-0005-0000-0000-000064200000}"/>
    <cellStyle name="Note 2 5 3" xfId="1693" xr:uid="{00000000-0005-0000-0000-000065200000}"/>
    <cellStyle name="Note 2 5 3 2" xfId="3907" xr:uid="{00000000-0005-0000-0000-000066200000}"/>
    <cellStyle name="Note 2 5 3 2 2" xfId="10146" xr:uid="{00000000-0005-0000-0000-000067200000}"/>
    <cellStyle name="Note 2 5 3 3" xfId="6036" xr:uid="{00000000-0005-0000-0000-000068200000}"/>
    <cellStyle name="Note 2 5 3 3 2" xfId="12263" xr:uid="{00000000-0005-0000-0000-000069200000}"/>
    <cellStyle name="Note 2 5 3 4" xfId="7957" xr:uid="{00000000-0005-0000-0000-00006A200000}"/>
    <cellStyle name="Note 2 5 4" xfId="2001" xr:uid="{00000000-0005-0000-0000-00006B200000}"/>
    <cellStyle name="Note 2 5 4 2" xfId="4213" xr:uid="{00000000-0005-0000-0000-00006C200000}"/>
    <cellStyle name="Note 2 5 4 2 2" xfId="10452" xr:uid="{00000000-0005-0000-0000-00006D200000}"/>
    <cellStyle name="Note 2 5 4 3" xfId="6342" xr:uid="{00000000-0005-0000-0000-00006E200000}"/>
    <cellStyle name="Note 2 5 4 3 2" xfId="12569" xr:uid="{00000000-0005-0000-0000-00006F200000}"/>
    <cellStyle name="Note 2 5 4 4" xfId="8263" xr:uid="{00000000-0005-0000-0000-000070200000}"/>
    <cellStyle name="Note 2 5 5" xfId="2198" xr:uid="{00000000-0005-0000-0000-000071200000}"/>
    <cellStyle name="Note 2 5 5 2" xfId="4408" xr:uid="{00000000-0005-0000-0000-000072200000}"/>
    <cellStyle name="Note 2 5 5 2 2" xfId="10647" xr:uid="{00000000-0005-0000-0000-000073200000}"/>
    <cellStyle name="Note 2 5 5 3" xfId="6537" xr:uid="{00000000-0005-0000-0000-000074200000}"/>
    <cellStyle name="Note 2 5 5 3 2" xfId="12764" xr:uid="{00000000-0005-0000-0000-000075200000}"/>
    <cellStyle name="Note 2 5 5 4" xfId="8458" xr:uid="{00000000-0005-0000-0000-000076200000}"/>
    <cellStyle name="Note 2 5 6" xfId="3273" xr:uid="{00000000-0005-0000-0000-000077200000}"/>
    <cellStyle name="Note 2 5 6 2" xfId="5417" xr:uid="{00000000-0005-0000-0000-000078200000}"/>
    <cellStyle name="Note 2 5 6 2 2" xfId="11647" xr:uid="{00000000-0005-0000-0000-000079200000}"/>
    <cellStyle name="Note 2 5 6 3" xfId="9530" xr:uid="{00000000-0005-0000-0000-00007A200000}"/>
    <cellStyle name="Note 2 5 7" xfId="2928" xr:uid="{00000000-0005-0000-0000-00007B200000}"/>
    <cellStyle name="Note 2 5 7 2" xfId="9185" xr:uid="{00000000-0005-0000-0000-00007C200000}"/>
    <cellStyle name="Note 2 5 8" xfId="5115" xr:uid="{00000000-0005-0000-0000-00007D200000}"/>
    <cellStyle name="Note 2 5 8 2" xfId="11354" xr:uid="{00000000-0005-0000-0000-00007E200000}"/>
    <cellStyle name="Note 2 5 9" xfId="7341" xr:uid="{00000000-0005-0000-0000-00007F200000}"/>
    <cellStyle name="Note 2 6" xfId="794" xr:uid="{00000000-0005-0000-0000-000080200000}"/>
    <cellStyle name="Note 2 6 2" xfId="1290" xr:uid="{00000000-0005-0000-0000-000081200000}"/>
    <cellStyle name="Note 2 6 2 2" xfId="3544" xr:uid="{00000000-0005-0000-0000-000082200000}"/>
    <cellStyle name="Note 2 6 2 2 2" xfId="9801" xr:uid="{00000000-0005-0000-0000-000083200000}"/>
    <cellStyle name="Note 2 6 2 3" xfId="5691" xr:uid="{00000000-0005-0000-0000-000084200000}"/>
    <cellStyle name="Note 2 6 2 3 2" xfId="11918" xr:uid="{00000000-0005-0000-0000-000085200000}"/>
    <cellStyle name="Note 2 6 2 4" xfId="7612" xr:uid="{00000000-0005-0000-0000-000086200000}"/>
    <cellStyle name="Note 2 6 3" xfId="1573" xr:uid="{00000000-0005-0000-0000-000087200000}"/>
    <cellStyle name="Note 2 6 3 2" xfId="3787" xr:uid="{00000000-0005-0000-0000-000088200000}"/>
    <cellStyle name="Note 2 6 3 2 2" xfId="10026" xr:uid="{00000000-0005-0000-0000-000089200000}"/>
    <cellStyle name="Note 2 6 3 3" xfId="5916" xr:uid="{00000000-0005-0000-0000-00008A200000}"/>
    <cellStyle name="Note 2 6 3 3 2" xfId="12143" xr:uid="{00000000-0005-0000-0000-00008B200000}"/>
    <cellStyle name="Note 2 6 3 4" xfId="7837" xr:uid="{00000000-0005-0000-0000-00008C200000}"/>
    <cellStyle name="Note 2 6 4" xfId="2002" xr:uid="{00000000-0005-0000-0000-00008D200000}"/>
    <cellStyle name="Note 2 6 4 2" xfId="4214" xr:uid="{00000000-0005-0000-0000-00008E200000}"/>
    <cellStyle name="Note 2 6 4 2 2" xfId="10453" xr:uid="{00000000-0005-0000-0000-00008F200000}"/>
    <cellStyle name="Note 2 6 4 3" xfId="6343" xr:uid="{00000000-0005-0000-0000-000090200000}"/>
    <cellStyle name="Note 2 6 4 3 2" xfId="12570" xr:uid="{00000000-0005-0000-0000-000091200000}"/>
    <cellStyle name="Note 2 6 4 4" xfId="8264" xr:uid="{00000000-0005-0000-0000-000092200000}"/>
    <cellStyle name="Note 2 6 5" xfId="2304" xr:uid="{00000000-0005-0000-0000-000093200000}"/>
    <cellStyle name="Note 2 6 5 2" xfId="4514" xr:uid="{00000000-0005-0000-0000-000094200000}"/>
    <cellStyle name="Note 2 6 5 2 2" xfId="10753" xr:uid="{00000000-0005-0000-0000-000095200000}"/>
    <cellStyle name="Note 2 6 5 3" xfId="6643" xr:uid="{00000000-0005-0000-0000-000096200000}"/>
    <cellStyle name="Note 2 6 5 3 2" xfId="12870" xr:uid="{00000000-0005-0000-0000-000097200000}"/>
    <cellStyle name="Note 2 6 5 4" xfId="8564" xr:uid="{00000000-0005-0000-0000-000098200000}"/>
    <cellStyle name="Note 2 6 6" xfId="3153" xr:uid="{00000000-0005-0000-0000-000099200000}"/>
    <cellStyle name="Note 2 6 6 2" xfId="5297" xr:uid="{00000000-0005-0000-0000-00009A200000}"/>
    <cellStyle name="Note 2 6 6 2 2" xfId="11527" xr:uid="{00000000-0005-0000-0000-00009B200000}"/>
    <cellStyle name="Note 2 6 6 3" xfId="9410" xr:uid="{00000000-0005-0000-0000-00009C200000}"/>
    <cellStyle name="Note 2 6 7" xfId="2808" xr:uid="{00000000-0005-0000-0000-00009D200000}"/>
    <cellStyle name="Note 2 6 7 2" xfId="9065" xr:uid="{00000000-0005-0000-0000-00009E200000}"/>
    <cellStyle name="Note 2 6 8" xfId="5116" xr:uid="{00000000-0005-0000-0000-00009F200000}"/>
    <cellStyle name="Note 2 6 8 2" xfId="11355" xr:uid="{00000000-0005-0000-0000-0000A0200000}"/>
    <cellStyle name="Note 2 6 9" xfId="7221" xr:uid="{00000000-0005-0000-0000-0000A1200000}"/>
    <cellStyle name="Note 2 7" xfId="963" xr:uid="{00000000-0005-0000-0000-0000A2200000}"/>
    <cellStyle name="Note 2 7 2" xfId="1291" xr:uid="{00000000-0005-0000-0000-0000A3200000}"/>
    <cellStyle name="Note 2 7 2 2" xfId="3545" xr:uid="{00000000-0005-0000-0000-0000A4200000}"/>
    <cellStyle name="Note 2 7 2 2 2" xfId="9802" xr:uid="{00000000-0005-0000-0000-0000A5200000}"/>
    <cellStyle name="Note 2 7 2 3" xfId="5692" xr:uid="{00000000-0005-0000-0000-0000A6200000}"/>
    <cellStyle name="Note 2 7 2 3 2" xfId="11919" xr:uid="{00000000-0005-0000-0000-0000A7200000}"/>
    <cellStyle name="Note 2 7 2 4" xfId="7613" xr:uid="{00000000-0005-0000-0000-0000A8200000}"/>
    <cellStyle name="Note 2 7 3" xfId="1737" xr:uid="{00000000-0005-0000-0000-0000A9200000}"/>
    <cellStyle name="Note 2 7 3 2" xfId="3951" xr:uid="{00000000-0005-0000-0000-0000AA200000}"/>
    <cellStyle name="Note 2 7 3 2 2" xfId="10190" xr:uid="{00000000-0005-0000-0000-0000AB200000}"/>
    <cellStyle name="Note 2 7 3 3" xfId="6080" xr:uid="{00000000-0005-0000-0000-0000AC200000}"/>
    <cellStyle name="Note 2 7 3 3 2" xfId="12307" xr:uid="{00000000-0005-0000-0000-0000AD200000}"/>
    <cellStyle name="Note 2 7 3 4" xfId="8001" xr:uid="{00000000-0005-0000-0000-0000AE200000}"/>
    <cellStyle name="Note 2 7 4" xfId="2003" xr:uid="{00000000-0005-0000-0000-0000AF200000}"/>
    <cellStyle name="Note 2 7 4 2" xfId="4215" xr:uid="{00000000-0005-0000-0000-0000B0200000}"/>
    <cellStyle name="Note 2 7 4 2 2" xfId="10454" xr:uid="{00000000-0005-0000-0000-0000B1200000}"/>
    <cellStyle name="Note 2 7 4 3" xfId="6344" xr:uid="{00000000-0005-0000-0000-0000B2200000}"/>
    <cellStyle name="Note 2 7 4 3 2" xfId="12571" xr:uid="{00000000-0005-0000-0000-0000B3200000}"/>
    <cellStyle name="Note 2 7 4 4" xfId="8265" xr:uid="{00000000-0005-0000-0000-0000B4200000}"/>
    <cellStyle name="Note 2 7 5" xfId="2176" xr:uid="{00000000-0005-0000-0000-0000B5200000}"/>
    <cellStyle name="Note 2 7 5 2" xfId="4386" xr:uid="{00000000-0005-0000-0000-0000B6200000}"/>
    <cellStyle name="Note 2 7 5 2 2" xfId="10625" xr:uid="{00000000-0005-0000-0000-0000B7200000}"/>
    <cellStyle name="Note 2 7 5 3" xfId="6515" xr:uid="{00000000-0005-0000-0000-0000B8200000}"/>
    <cellStyle name="Note 2 7 5 3 2" xfId="12742" xr:uid="{00000000-0005-0000-0000-0000B9200000}"/>
    <cellStyle name="Note 2 7 5 4" xfId="8436" xr:uid="{00000000-0005-0000-0000-0000BA200000}"/>
    <cellStyle name="Note 2 7 6" xfId="3317" xr:uid="{00000000-0005-0000-0000-0000BB200000}"/>
    <cellStyle name="Note 2 7 6 2" xfId="5463" xr:uid="{00000000-0005-0000-0000-0000BC200000}"/>
    <cellStyle name="Note 2 7 6 2 2" xfId="11691" xr:uid="{00000000-0005-0000-0000-0000BD200000}"/>
    <cellStyle name="Note 2 7 6 3" xfId="9574" xr:uid="{00000000-0005-0000-0000-0000BE200000}"/>
    <cellStyle name="Note 2 7 7" xfId="2972" xr:uid="{00000000-0005-0000-0000-0000BF200000}"/>
    <cellStyle name="Note 2 7 7 2" xfId="9229" xr:uid="{00000000-0005-0000-0000-0000C0200000}"/>
    <cellStyle name="Note 2 7 8" xfId="5117" xr:uid="{00000000-0005-0000-0000-0000C1200000}"/>
    <cellStyle name="Note 2 7 8 2" xfId="11356" xr:uid="{00000000-0005-0000-0000-0000C2200000}"/>
    <cellStyle name="Note 2 7 9" xfId="7385" xr:uid="{00000000-0005-0000-0000-0000C3200000}"/>
    <cellStyle name="Note 2 8" xfId="952" xr:uid="{00000000-0005-0000-0000-0000C4200000}"/>
    <cellStyle name="Note 2 8 2" xfId="1292" xr:uid="{00000000-0005-0000-0000-0000C5200000}"/>
    <cellStyle name="Note 2 8 2 2" xfId="3546" xr:uid="{00000000-0005-0000-0000-0000C6200000}"/>
    <cellStyle name="Note 2 8 2 2 2" xfId="9803" xr:uid="{00000000-0005-0000-0000-0000C7200000}"/>
    <cellStyle name="Note 2 8 2 3" xfId="5693" xr:uid="{00000000-0005-0000-0000-0000C8200000}"/>
    <cellStyle name="Note 2 8 2 3 2" xfId="11920" xr:uid="{00000000-0005-0000-0000-0000C9200000}"/>
    <cellStyle name="Note 2 8 2 4" xfId="7614" xr:uid="{00000000-0005-0000-0000-0000CA200000}"/>
    <cellStyle name="Note 2 8 3" xfId="1726" xr:uid="{00000000-0005-0000-0000-0000CB200000}"/>
    <cellStyle name="Note 2 8 3 2" xfId="3940" xr:uid="{00000000-0005-0000-0000-0000CC200000}"/>
    <cellStyle name="Note 2 8 3 2 2" xfId="10179" xr:uid="{00000000-0005-0000-0000-0000CD200000}"/>
    <cellStyle name="Note 2 8 3 3" xfId="6069" xr:uid="{00000000-0005-0000-0000-0000CE200000}"/>
    <cellStyle name="Note 2 8 3 3 2" xfId="12296" xr:uid="{00000000-0005-0000-0000-0000CF200000}"/>
    <cellStyle name="Note 2 8 3 4" xfId="7990" xr:uid="{00000000-0005-0000-0000-0000D0200000}"/>
    <cellStyle name="Note 2 8 4" xfId="2004" xr:uid="{00000000-0005-0000-0000-0000D1200000}"/>
    <cellStyle name="Note 2 8 4 2" xfId="4216" xr:uid="{00000000-0005-0000-0000-0000D2200000}"/>
    <cellStyle name="Note 2 8 4 2 2" xfId="10455" xr:uid="{00000000-0005-0000-0000-0000D3200000}"/>
    <cellStyle name="Note 2 8 4 3" xfId="6345" xr:uid="{00000000-0005-0000-0000-0000D4200000}"/>
    <cellStyle name="Note 2 8 4 3 2" xfId="12572" xr:uid="{00000000-0005-0000-0000-0000D5200000}"/>
    <cellStyle name="Note 2 8 4 4" xfId="8266" xr:uid="{00000000-0005-0000-0000-0000D6200000}"/>
    <cellStyle name="Note 2 8 5" xfId="2186" xr:uid="{00000000-0005-0000-0000-0000D7200000}"/>
    <cellStyle name="Note 2 8 5 2" xfId="4396" xr:uid="{00000000-0005-0000-0000-0000D8200000}"/>
    <cellStyle name="Note 2 8 5 2 2" xfId="10635" xr:uid="{00000000-0005-0000-0000-0000D9200000}"/>
    <cellStyle name="Note 2 8 5 3" xfId="6525" xr:uid="{00000000-0005-0000-0000-0000DA200000}"/>
    <cellStyle name="Note 2 8 5 3 2" xfId="12752" xr:uid="{00000000-0005-0000-0000-0000DB200000}"/>
    <cellStyle name="Note 2 8 5 4" xfId="8446" xr:uid="{00000000-0005-0000-0000-0000DC200000}"/>
    <cellStyle name="Note 2 8 6" xfId="3306" xr:uid="{00000000-0005-0000-0000-0000DD200000}"/>
    <cellStyle name="Note 2 8 6 2" xfId="5452" xr:uid="{00000000-0005-0000-0000-0000DE200000}"/>
    <cellStyle name="Note 2 8 6 2 2" xfId="11680" xr:uid="{00000000-0005-0000-0000-0000DF200000}"/>
    <cellStyle name="Note 2 8 6 3" xfId="9563" xr:uid="{00000000-0005-0000-0000-0000E0200000}"/>
    <cellStyle name="Note 2 8 7" xfId="2961" xr:uid="{00000000-0005-0000-0000-0000E1200000}"/>
    <cellStyle name="Note 2 8 7 2" xfId="9218" xr:uid="{00000000-0005-0000-0000-0000E2200000}"/>
    <cellStyle name="Note 2 8 8" xfId="5118" xr:uid="{00000000-0005-0000-0000-0000E3200000}"/>
    <cellStyle name="Note 2 8 8 2" xfId="11357" xr:uid="{00000000-0005-0000-0000-0000E4200000}"/>
    <cellStyle name="Note 2 8 9" xfId="7374" xr:uid="{00000000-0005-0000-0000-0000E5200000}"/>
    <cellStyle name="Note 2 9" xfId="1077" xr:uid="{00000000-0005-0000-0000-0000E6200000}"/>
    <cellStyle name="Note 2 9 2" xfId="3394" xr:uid="{00000000-0005-0000-0000-0000E7200000}"/>
    <cellStyle name="Note 2 9 2 2" xfId="9651" xr:uid="{00000000-0005-0000-0000-0000E8200000}"/>
    <cellStyle name="Note 2 9 3" xfId="5541" xr:uid="{00000000-0005-0000-0000-0000E9200000}"/>
    <cellStyle name="Note 2 9 3 2" xfId="11768" xr:uid="{00000000-0005-0000-0000-0000EA200000}"/>
    <cellStyle name="Note 2 9 4" xfId="7462" xr:uid="{00000000-0005-0000-0000-0000EB200000}"/>
    <cellStyle name="Note 3" xfId="634" xr:uid="{00000000-0005-0000-0000-0000EC200000}"/>
    <cellStyle name="Note 3 10" xfId="1512" xr:uid="{00000000-0005-0000-0000-0000ED200000}"/>
    <cellStyle name="Note 3 10 2" xfId="3726" xr:uid="{00000000-0005-0000-0000-0000EE200000}"/>
    <cellStyle name="Note 3 10 2 2" xfId="9965" xr:uid="{00000000-0005-0000-0000-0000EF200000}"/>
    <cellStyle name="Note 3 10 3" xfId="5855" xr:uid="{00000000-0005-0000-0000-0000F0200000}"/>
    <cellStyle name="Note 3 10 3 2" xfId="12082" xr:uid="{00000000-0005-0000-0000-0000F1200000}"/>
    <cellStyle name="Note 3 10 4" xfId="7776" xr:uid="{00000000-0005-0000-0000-0000F2200000}"/>
    <cellStyle name="Note 3 11" xfId="1853" xr:uid="{00000000-0005-0000-0000-0000F3200000}"/>
    <cellStyle name="Note 3 11 2" xfId="4065" xr:uid="{00000000-0005-0000-0000-0000F4200000}"/>
    <cellStyle name="Note 3 11 2 2" xfId="10304" xr:uid="{00000000-0005-0000-0000-0000F5200000}"/>
    <cellStyle name="Note 3 11 3" xfId="6194" xr:uid="{00000000-0005-0000-0000-0000F6200000}"/>
    <cellStyle name="Note 3 11 3 2" xfId="12421" xr:uid="{00000000-0005-0000-0000-0000F7200000}"/>
    <cellStyle name="Note 3 11 4" xfId="8115" xr:uid="{00000000-0005-0000-0000-0000F8200000}"/>
    <cellStyle name="Note 3 12" xfId="2356" xr:uid="{00000000-0005-0000-0000-0000F9200000}"/>
    <cellStyle name="Note 3 12 2" xfId="4566" xr:uid="{00000000-0005-0000-0000-0000FA200000}"/>
    <cellStyle name="Note 3 12 2 2" xfId="10805" xr:uid="{00000000-0005-0000-0000-0000FB200000}"/>
    <cellStyle name="Note 3 12 3" xfId="6695" xr:uid="{00000000-0005-0000-0000-0000FC200000}"/>
    <cellStyle name="Note 3 12 3 2" xfId="12922" xr:uid="{00000000-0005-0000-0000-0000FD200000}"/>
    <cellStyle name="Note 3 12 4" xfId="8616" xr:uid="{00000000-0005-0000-0000-0000FE200000}"/>
    <cellStyle name="Note 3 13" xfId="2650" xr:uid="{00000000-0005-0000-0000-0000FF200000}"/>
    <cellStyle name="Note 3 13 2" xfId="4842" xr:uid="{00000000-0005-0000-0000-000000210000}"/>
    <cellStyle name="Note 3 13 2 2" xfId="11081" xr:uid="{00000000-0005-0000-0000-000001210000}"/>
    <cellStyle name="Note 3 13 3" xfId="6988" xr:uid="{00000000-0005-0000-0000-000002210000}"/>
    <cellStyle name="Note 3 13 3 2" xfId="13215" xr:uid="{00000000-0005-0000-0000-000003210000}"/>
    <cellStyle name="Note 3 13 4" xfId="8909" xr:uid="{00000000-0005-0000-0000-000004210000}"/>
    <cellStyle name="Note 3 14" xfId="2474" xr:uid="{00000000-0005-0000-0000-000005210000}"/>
    <cellStyle name="Note 3 14 2" xfId="4683" xr:uid="{00000000-0005-0000-0000-000006210000}"/>
    <cellStyle name="Note 3 14 2 2" xfId="10922" xr:uid="{00000000-0005-0000-0000-000007210000}"/>
    <cellStyle name="Note 3 14 3" xfId="6812" xr:uid="{00000000-0005-0000-0000-000008210000}"/>
    <cellStyle name="Note 3 14 3 2" xfId="13039" xr:uid="{00000000-0005-0000-0000-000009210000}"/>
    <cellStyle name="Note 3 14 4" xfId="8733" xr:uid="{00000000-0005-0000-0000-00000A210000}"/>
    <cellStyle name="Note 3 15" xfId="2640" xr:uid="{00000000-0005-0000-0000-00000B210000}"/>
    <cellStyle name="Note 3 15 2" xfId="4832" xr:uid="{00000000-0005-0000-0000-00000C210000}"/>
    <cellStyle name="Note 3 15 2 2" xfId="11071" xr:uid="{00000000-0005-0000-0000-00000D210000}"/>
    <cellStyle name="Note 3 15 3" xfId="6978" xr:uid="{00000000-0005-0000-0000-00000E210000}"/>
    <cellStyle name="Note 3 15 3 2" xfId="13205" xr:uid="{00000000-0005-0000-0000-00000F210000}"/>
    <cellStyle name="Note 3 15 4" xfId="8899" xr:uid="{00000000-0005-0000-0000-000010210000}"/>
    <cellStyle name="Note 3 16" xfId="2686" xr:uid="{00000000-0005-0000-0000-000011210000}"/>
    <cellStyle name="Note 3 16 2" xfId="4876" xr:uid="{00000000-0005-0000-0000-000012210000}"/>
    <cellStyle name="Note 3 16 2 2" xfId="11115" xr:uid="{00000000-0005-0000-0000-000013210000}"/>
    <cellStyle name="Note 3 16 3" xfId="7022" xr:uid="{00000000-0005-0000-0000-000014210000}"/>
    <cellStyle name="Note 3 16 3 2" xfId="13249" xr:uid="{00000000-0005-0000-0000-000015210000}"/>
    <cellStyle name="Note 3 16 4" xfId="8943" xr:uid="{00000000-0005-0000-0000-000016210000}"/>
    <cellStyle name="Note 3 17" xfId="2635" xr:uid="{00000000-0005-0000-0000-000017210000}"/>
    <cellStyle name="Note 3 17 2" xfId="4827" xr:uid="{00000000-0005-0000-0000-000018210000}"/>
    <cellStyle name="Note 3 17 2 2" xfId="11066" xr:uid="{00000000-0005-0000-0000-000019210000}"/>
    <cellStyle name="Note 3 17 3" xfId="6973" xr:uid="{00000000-0005-0000-0000-00001A210000}"/>
    <cellStyle name="Note 3 17 3 2" xfId="13200" xr:uid="{00000000-0005-0000-0000-00001B210000}"/>
    <cellStyle name="Note 3 17 4" xfId="8894" xr:uid="{00000000-0005-0000-0000-00001C210000}"/>
    <cellStyle name="Note 3 18" xfId="2698" xr:uid="{00000000-0005-0000-0000-00001D210000}"/>
    <cellStyle name="Note 3 18 2" xfId="4888" xr:uid="{00000000-0005-0000-0000-00001E210000}"/>
    <cellStyle name="Note 3 18 2 2" xfId="11127" xr:uid="{00000000-0005-0000-0000-00001F210000}"/>
    <cellStyle name="Note 3 18 3" xfId="7034" xr:uid="{00000000-0005-0000-0000-000020210000}"/>
    <cellStyle name="Note 3 18 3 2" xfId="13261" xr:uid="{00000000-0005-0000-0000-000021210000}"/>
    <cellStyle name="Note 3 18 4" xfId="8955" xr:uid="{00000000-0005-0000-0000-000022210000}"/>
    <cellStyle name="Note 3 19" xfId="2662" xr:uid="{00000000-0005-0000-0000-000023210000}"/>
    <cellStyle name="Note 3 19 2" xfId="4854" xr:uid="{00000000-0005-0000-0000-000024210000}"/>
    <cellStyle name="Note 3 19 2 2" xfId="11093" xr:uid="{00000000-0005-0000-0000-000025210000}"/>
    <cellStyle name="Note 3 19 3" xfId="7000" xr:uid="{00000000-0005-0000-0000-000026210000}"/>
    <cellStyle name="Note 3 19 3 2" xfId="13227" xr:uid="{00000000-0005-0000-0000-000027210000}"/>
    <cellStyle name="Note 3 19 4" xfId="8921" xr:uid="{00000000-0005-0000-0000-000028210000}"/>
    <cellStyle name="Note 3 2" xfId="927" xr:uid="{00000000-0005-0000-0000-000029210000}"/>
    <cellStyle name="Note 3 2 2" xfId="1293" xr:uid="{00000000-0005-0000-0000-00002A210000}"/>
    <cellStyle name="Note 3 2 2 2" xfId="3547" xr:uid="{00000000-0005-0000-0000-00002B210000}"/>
    <cellStyle name="Note 3 2 2 2 2" xfId="9804" xr:uid="{00000000-0005-0000-0000-00002C210000}"/>
    <cellStyle name="Note 3 2 2 3" xfId="5694" xr:uid="{00000000-0005-0000-0000-00002D210000}"/>
    <cellStyle name="Note 3 2 2 3 2" xfId="11921" xr:uid="{00000000-0005-0000-0000-00002E210000}"/>
    <cellStyle name="Note 3 2 2 4" xfId="7615" xr:uid="{00000000-0005-0000-0000-00002F210000}"/>
    <cellStyle name="Note 3 2 3" xfId="1706" xr:uid="{00000000-0005-0000-0000-000030210000}"/>
    <cellStyle name="Note 3 2 3 2" xfId="3920" xr:uid="{00000000-0005-0000-0000-000031210000}"/>
    <cellStyle name="Note 3 2 3 2 2" xfId="10159" xr:uid="{00000000-0005-0000-0000-000032210000}"/>
    <cellStyle name="Note 3 2 3 3" xfId="6049" xr:uid="{00000000-0005-0000-0000-000033210000}"/>
    <cellStyle name="Note 3 2 3 3 2" xfId="12276" xr:uid="{00000000-0005-0000-0000-000034210000}"/>
    <cellStyle name="Note 3 2 3 4" xfId="7970" xr:uid="{00000000-0005-0000-0000-000035210000}"/>
    <cellStyle name="Note 3 2 4" xfId="2005" xr:uid="{00000000-0005-0000-0000-000036210000}"/>
    <cellStyle name="Note 3 2 4 2" xfId="4217" xr:uid="{00000000-0005-0000-0000-000037210000}"/>
    <cellStyle name="Note 3 2 4 2 2" xfId="10456" xr:uid="{00000000-0005-0000-0000-000038210000}"/>
    <cellStyle name="Note 3 2 4 3" xfId="6346" xr:uid="{00000000-0005-0000-0000-000039210000}"/>
    <cellStyle name="Note 3 2 4 3 2" xfId="12573" xr:uid="{00000000-0005-0000-0000-00003A210000}"/>
    <cellStyle name="Note 3 2 4 4" xfId="8267" xr:uid="{00000000-0005-0000-0000-00003B210000}"/>
    <cellStyle name="Note 3 2 5" xfId="2410" xr:uid="{00000000-0005-0000-0000-00003C210000}"/>
    <cellStyle name="Note 3 2 5 2" xfId="4620" xr:uid="{00000000-0005-0000-0000-00003D210000}"/>
    <cellStyle name="Note 3 2 5 2 2" xfId="10859" xr:uid="{00000000-0005-0000-0000-00003E210000}"/>
    <cellStyle name="Note 3 2 5 3" xfId="6749" xr:uid="{00000000-0005-0000-0000-00003F210000}"/>
    <cellStyle name="Note 3 2 5 3 2" xfId="12976" xr:uid="{00000000-0005-0000-0000-000040210000}"/>
    <cellStyle name="Note 3 2 5 4" xfId="8670" xr:uid="{00000000-0005-0000-0000-000041210000}"/>
    <cellStyle name="Note 3 2 6" xfId="3286" xr:uid="{00000000-0005-0000-0000-000042210000}"/>
    <cellStyle name="Note 3 2 6 2" xfId="5430" xr:uid="{00000000-0005-0000-0000-000043210000}"/>
    <cellStyle name="Note 3 2 6 2 2" xfId="11660" xr:uid="{00000000-0005-0000-0000-000044210000}"/>
    <cellStyle name="Note 3 2 6 3" xfId="9543" xr:uid="{00000000-0005-0000-0000-000045210000}"/>
    <cellStyle name="Note 3 2 7" xfId="2941" xr:uid="{00000000-0005-0000-0000-000046210000}"/>
    <cellStyle name="Note 3 2 7 2" xfId="9198" xr:uid="{00000000-0005-0000-0000-000047210000}"/>
    <cellStyle name="Note 3 2 8" xfId="5119" xr:uid="{00000000-0005-0000-0000-000048210000}"/>
    <cellStyle name="Note 3 2 8 2" xfId="11358" xr:uid="{00000000-0005-0000-0000-000049210000}"/>
    <cellStyle name="Note 3 2 9" xfId="7354" xr:uid="{00000000-0005-0000-0000-00004A210000}"/>
    <cellStyle name="Note 3 20" xfId="2714" xr:uid="{00000000-0005-0000-0000-00004B210000}"/>
    <cellStyle name="Note 3 20 2" xfId="7050" xr:uid="{00000000-0005-0000-0000-00004C210000}"/>
    <cellStyle name="Note 3 20 2 2" xfId="13277" xr:uid="{00000000-0005-0000-0000-00004D210000}"/>
    <cellStyle name="Note 3 20 3" xfId="8971" xr:uid="{00000000-0005-0000-0000-00004E210000}"/>
    <cellStyle name="Note 3 21" xfId="4967" xr:uid="{00000000-0005-0000-0000-00004F210000}"/>
    <cellStyle name="Note 3 21 2" xfId="11206" xr:uid="{00000000-0005-0000-0000-000050210000}"/>
    <cellStyle name="Note 3 22" xfId="7159" xr:uid="{00000000-0005-0000-0000-000051210000}"/>
    <cellStyle name="Note 3 3" xfId="751" xr:uid="{00000000-0005-0000-0000-000052210000}"/>
    <cellStyle name="Note 3 3 2" xfId="1294" xr:uid="{00000000-0005-0000-0000-000053210000}"/>
    <cellStyle name="Note 3 3 2 2" xfId="3548" xr:uid="{00000000-0005-0000-0000-000054210000}"/>
    <cellStyle name="Note 3 3 2 2 2" xfId="9805" xr:uid="{00000000-0005-0000-0000-000055210000}"/>
    <cellStyle name="Note 3 3 2 3" xfId="5695" xr:uid="{00000000-0005-0000-0000-000056210000}"/>
    <cellStyle name="Note 3 3 2 3 2" xfId="11922" xr:uid="{00000000-0005-0000-0000-000057210000}"/>
    <cellStyle name="Note 3 3 2 4" xfId="7616" xr:uid="{00000000-0005-0000-0000-000058210000}"/>
    <cellStyle name="Note 3 3 3" xfId="1532" xr:uid="{00000000-0005-0000-0000-000059210000}"/>
    <cellStyle name="Note 3 3 3 2" xfId="3746" xr:uid="{00000000-0005-0000-0000-00005A210000}"/>
    <cellStyle name="Note 3 3 3 2 2" xfId="9985" xr:uid="{00000000-0005-0000-0000-00005B210000}"/>
    <cellStyle name="Note 3 3 3 3" xfId="5875" xr:uid="{00000000-0005-0000-0000-00005C210000}"/>
    <cellStyle name="Note 3 3 3 3 2" xfId="12102" xr:uid="{00000000-0005-0000-0000-00005D210000}"/>
    <cellStyle name="Note 3 3 3 4" xfId="7796" xr:uid="{00000000-0005-0000-0000-00005E210000}"/>
    <cellStyle name="Note 3 3 4" xfId="2006" xr:uid="{00000000-0005-0000-0000-00005F210000}"/>
    <cellStyle name="Note 3 3 4 2" xfId="4218" xr:uid="{00000000-0005-0000-0000-000060210000}"/>
    <cellStyle name="Note 3 3 4 2 2" xfId="10457" xr:uid="{00000000-0005-0000-0000-000061210000}"/>
    <cellStyle name="Note 3 3 4 3" xfId="6347" xr:uid="{00000000-0005-0000-0000-000062210000}"/>
    <cellStyle name="Note 3 3 4 3 2" xfId="12574" xr:uid="{00000000-0005-0000-0000-000063210000}"/>
    <cellStyle name="Note 3 3 4 4" xfId="8268" xr:uid="{00000000-0005-0000-0000-000064210000}"/>
    <cellStyle name="Note 3 3 5" xfId="2343" xr:uid="{00000000-0005-0000-0000-000065210000}"/>
    <cellStyle name="Note 3 3 5 2" xfId="4553" xr:uid="{00000000-0005-0000-0000-000066210000}"/>
    <cellStyle name="Note 3 3 5 2 2" xfId="10792" xr:uid="{00000000-0005-0000-0000-000067210000}"/>
    <cellStyle name="Note 3 3 5 3" xfId="6682" xr:uid="{00000000-0005-0000-0000-000068210000}"/>
    <cellStyle name="Note 3 3 5 3 2" xfId="12909" xr:uid="{00000000-0005-0000-0000-000069210000}"/>
    <cellStyle name="Note 3 3 5 4" xfId="8603" xr:uid="{00000000-0005-0000-0000-00006A210000}"/>
    <cellStyle name="Note 3 3 6" xfId="3112" xr:uid="{00000000-0005-0000-0000-00006B210000}"/>
    <cellStyle name="Note 3 3 6 2" xfId="5256" xr:uid="{00000000-0005-0000-0000-00006C210000}"/>
    <cellStyle name="Note 3 3 6 2 2" xfId="11486" xr:uid="{00000000-0005-0000-0000-00006D210000}"/>
    <cellStyle name="Note 3 3 6 3" xfId="9369" xr:uid="{00000000-0005-0000-0000-00006E210000}"/>
    <cellStyle name="Note 3 3 7" xfId="2767" xr:uid="{00000000-0005-0000-0000-00006F210000}"/>
    <cellStyle name="Note 3 3 7 2" xfId="9024" xr:uid="{00000000-0005-0000-0000-000070210000}"/>
    <cellStyle name="Note 3 3 8" xfId="5120" xr:uid="{00000000-0005-0000-0000-000071210000}"/>
    <cellStyle name="Note 3 3 8 2" xfId="11359" xr:uid="{00000000-0005-0000-0000-000072210000}"/>
    <cellStyle name="Note 3 3 9" xfId="7180" xr:uid="{00000000-0005-0000-0000-000073210000}"/>
    <cellStyle name="Note 3 4" xfId="792" xr:uid="{00000000-0005-0000-0000-000074210000}"/>
    <cellStyle name="Note 3 4 2" xfId="1295" xr:uid="{00000000-0005-0000-0000-000075210000}"/>
    <cellStyle name="Note 3 4 2 2" xfId="3549" xr:uid="{00000000-0005-0000-0000-000076210000}"/>
    <cellStyle name="Note 3 4 2 2 2" xfId="9806" xr:uid="{00000000-0005-0000-0000-000077210000}"/>
    <cellStyle name="Note 3 4 2 3" xfId="5696" xr:uid="{00000000-0005-0000-0000-000078210000}"/>
    <cellStyle name="Note 3 4 2 3 2" xfId="11923" xr:uid="{00000000-0005-0000-0000-000079210000}"/>
    <cellStyle name="Note 3 4 2 4" xfId="7617" xr:uid="{00000000-0005-0000-0000-00007A210000}"/>
    <cellStyle name="Note 3 4 3" xfId="1571" xr:uid="{00000000-0005-0000-0000-00007B210000}"/>
    <cellStyle name="Note 3 4 3 2" xfId="3785" xr:uid="{00000000-0005-0000-0000-00007C210000}"/>
    <cellStyle name="Note 3 4 3 2 2" xfId="10024" xr:uid="{00000000-0005-0000-0000-00007D210000}"/>
    <cellStyle name="Note 3 4 3 3" xfId="5914" xr:uid="{00000000-0005-0000-0000-00007E210000}"/>
    <cellStyle name="Note 3 4 3 3 2" xfId="12141" xr:uid="{00000000-0005-0000-0000-00007F210000}"/>
    <cellStyle name="Note 3 4 3 4" xfId="7835" xr:uid="{00000000-0005-0000-0000-000080210000}"/>
    <cellStyle name="Note 3 4 4" xfId="2007" xr:uid="{00000000-0005-0000-0000-000081210000}"/>
    <cellStyle name="Note 3 4 4 2" xfId="4219" xr:uid="{00000000-0005-0000-0000-000082210000}"/>
    <cellStyle name="Note 3 4 4 2 2" xfId="10458" xr:uid="{00000000-0005-0000-0000-000083210000}"/>
    <cellStyle name="Note 3 4 4 3" xfId="6348" xr:uid="{00000000-0005-0000-0000-000084210000}"/>
    <cellStyle name="Note 3 4 4 3 2" xfId="12575" xr:uid="{00000000-0005-0000-0000-000085210000}"/>
    <cellStyle name="Note 3 4 4 4" xfId="8269" xr:uid="{00000000-0005-0000-0000-000086210000}"/>
    <cellStyle name="Note 3 4 5" xfId="2306" xr:uid="{00000000-0005-0000-0000-000087210000}"/>
    <cellStyle name="Note 3 4 5 2" xfId="4516" xr:uid="{00000000-0005-0000-0000-000088210000}"/>
    <cellStyle name="Note 3 4 5 2 2" xfId="10755" xr:uid="{00000000-0005-0000-0000-000089210000}"/>
    <cellStyle name="Note 3 4 5 3" xfId="6645" xr:uid="{00000000-0005-0000-0000-00008A210000}"/>
    <cellStyle name="Note 3 4 5 3 2" xfId="12872" xr:uid="{00000000-0005-0000-0000-00008B210000}"/>
    <cellStyle name="Note 3 4 5 4" xfId="8566" xr:uid="{00000000-0005-0000-0000-00008C210000}"/>
    <cellStyle name="Note 3 4 6" xfId="3151" xr:uid="{00000000-0005-0000-0000-00008D210000}"/>
    <cellStyle name="Note 3 4 6 2" xfId="5295" xr:uid="{00000000-0005-0000-0000-00008E210000}"/>
    <cellStyle name="Note 3 4 6 2 2" xfId="11525" xr:uid="{00000000-0005-0000-0000-00008F210000}"/>
    <cellStyle name="Note 3 4 6 3" xfId="9408" xr:uid="{00000000-0005-0000-0000-000090210000}"/>
    <cellStyle name="Note 3 4 7" xfId="2806" xr:uid="{00000000-0005-0000-0000-000091210000}"/>
    <cellStyle name="Note 3 4 7 2" xfId="9063" xr:uid="{00000000-0005-0000-0000-000092210000}"/>
    <cellStyle name="Note 3 4 8" xfId="5121" xr:uid="{00000000-0005-0000-0000-000093210000}"/>
    <cellStyle name="Note 3 4 8 2" xfId="11360" xr:uid="{00000000-0005-0000-0000-000094210000}"/>
    <cellStyle name="Note 3 4 9" xfId="7219" xr:uid="{00000000-0005-0000-0000-000095210000}"/>
    <cellStyle name="Note 3 5" xfId="915" xr:uid="{00000000-0005-0000-0000-000096210000}"/>
    <cellStyle name="Note 3 5 2" xfId="1296" xr:uid="{00000000-0005-0000-0000-000097210000}"/>
    <cellStyle name="Note 3 5 2 2" xfId="3550" xr:uid="{00000000-0005-0000-0000-000098210000}"/>
    <cellStyle name="Note 3 5 2 2 2" xfId="9807" xr:uid="{00000000-0005-0000-0000-000099210000}"/>
    <cellStyle name="Note 3 5 2 3" xfId="5697" xr:uid="{00000000-0005-0000-0000-00009A210000}"/>
    <cellStyle name="Note 3 5 2 3 2" xfId="11924" xr:uid="{00000000-0005-0000-0000-00009B210000}"/>
    <cellStyle name="Note 3 5 2 4" xfId="7618" xr:uid="{00000000-0005-0000-0000-00009C210000}"/>
    <cellStyle name="Note 3 5 3" xfId="1694" xr:uid="{00000000-0005-0000-0000-00009D210000}"/>
    <cellStyle name="Note 3 5 3 2" xfId="3908" xr:uid="{00000000-0005-0000-0000-00009E210000}"/>
    <cellStyle name="Note 3 5 3 2 2" xfId="10147" xr:uid="{00000000-0005-0000-0000-00009F210000}"/>
    <cellStyle name="Note 3 5 3 3" xfId="6037" xr:uid="{00000000-0005-0000-0000-0000A0210000}"/>
    <cellStyle name="Note 3 5 3 3 2" xfId="12264" xr:uid="{00000000-0005-0000-0000-0000A1210000}"/>
    <cellStyle name="Note 3 5 3 4" xfId="7958" xr:uid="{00000000-0005-0000-0000-0000A2210000}"/>
    <cellStyle name="Note 3 5 4" xfId="2008" xr:uid="{00000000-0005-0000-0000-0000A3210000}"/>
    <cellStyle name="Note 3 5 4 2" xfId="4220" xr:uid="{00000000-0005-0000-0000-0000A4210000}"/>
    <cellStyle name="Note 3 5 4 2 2" xfId="10459" xr:uid="{00000000-0005-0000-0000-0000A5210000}"/>
    <cellStyle name="Note 3 5 4 3" xfId="6349" xr:uid="{00000000-0005-0000-0000-0000A6210000}"/>
    <cellStyle name="Note 3 5 4 3 2" xfId="12576" xr:uid="{00000000-0005-0000-0000-0000A7210000}"/>
    <cellStyle name="Note 3 5 4 4" xfId="8270" xr:uid="{00000000-0005-0000-0000-0000A8210000}"/>
    <cellStyle name="Note 3 5 5" xfId="2197" xr:uid="{00000000-0005-0000-0000-0000A9210000}"/>
    <cellStyle name="Note 3 5 5 2" xfId="4407" xr:uid="{00000000-0005-0000-0000-0000AA210000}"/>
    <cellStyle name="Note 3 5 5 2 2" xfId="10646" xr:uid="{00000000-0005-0000-0000-0000AB210000}"/>
    <cellStyle name="Note 3 5 5 3" xfId="6536" xr:uid="{00000000-0005-0000-0000-0000AC210000}"/>
    <cellStyle name="Note 3 5 5 3 2" xfId="12763" xr:uid="{00000000-0005-0000-0000-0000AD210000}"/>
    <cellStyle name="Note 3 5 5 4" xfId="8457" xr:uid="{00000000-0005-0000-0000-0000AE210000}"/>
    <cellStyle name="Note 3 5 6" xfId="3274" xr:uid="{00000000-0005-0000-0000-0000AF210000}"/>
    <cellStyle name="Note 3 5 6 2" xfId="5418" xr:uid="{00000000-0005-0000-0000-0000B0210000}"/>
    <cellStyle name="Note 3 5 6 2 2" xfId="11648" xr:uid="{00000000-0005-0000-0000-0000B1210000}"/>
    <cellStyle name="Note 3 5 6 3" xfId="9531" xr:uid="{00000000-0005-0000-0000-0000B2210000}"/>
    <cellStyle name="Note 3 5 7" xfId="2929" xr:uid="{00000000-0005-0000-0000-0000B3210000}"/>
    <cellStyle name="Note 3 5 7 2" xfId="9186" xr:uid="{00000000-0005-0000-0000-0000B4210000}"/>
    <cellStyle name="Note 3 5 8" xfId="5122" xr:uid="{00000000-0005-0000-0000-0000B5210000}"/>
    <cellStyle name="Note 3 5 8 2" xfId="11361" xr:uid="{00000000-0005-0000-0000-0000B6210000}"/>
    <cellStyle name="Note 3 5 9" xfId="7342" xr:uid="{00000000-0005-0000-0000-0000B7210000}"/>
    <cellStyle name="Note 3 6" xfId="796" xr:uid="{00000000-0005-0000-0000-0000B8210000}"/>
    <cellStyle name="Note 3 6 2" xfId="1297" xr:uid="{00000000-0005-0000-0000-0000B9210000}"/>
    <cellStyle name="Note 3 6 2 2" xfId="3551" xr:uid="{00000000-0005-0000-0000-0000BA210000}"/>
    <cellStyle name="Note 3 6 2 2 2" xfId="9808" xr:uid="{00000000-0005-0000-0000-0000BB210000}"/>
    <cellStyle name="Note 3 6 2 3" xfId="5698" xr:uid="{00000000-0005-0000-0000-0000BC210000}"/>
    <cellStyle name="Note 3 6 2 3 2" xfId="11925" xr:uid="{00000000-0005-0000-0000-0000BD210000}"/>
    <cellStyle name="Note 3 6 2 4" xfId="7619" xr:uid="{00000000-0005-0000-0000-0000BE210000}"/>
    <cellStyle name="Note 3 6 3" xfId="1575" xr:uid="{00000000-0005-0000-0000-0000BF210000}"/>
    <cellStyle name="Note 3 6 3 2" xfId="3789" xr:uid="{00000000-0005-0000-0000-0000C0210000}"/>
    <cellStyle name="Note 3 6 3 2 2" xfId="10028" xr:uid="{00000000-0005-0000-0000-0000C1210000}"/>
    <cellStyle name="Note 3 6 3 3" xfId="5918" xr:uid="{00000000-0005-0000-0000-0000C2210000}"/>
    <cellStyle name="Note 3 6 3 3 2" xfId="12145" xr:uid="{00000000-0005-0000-0000-0000C3210000}"/>
    <cellStyle name="Note 3 6 3 4" xfId="7839" xr:uid="{00000000-0005-0000-0000-0000C4210000}"/>
    <cellStyle name="Note 3 6 4" xfId="2009" xr:uid="{00000000-0005-0000-0000-0000C5210000}"/>
    <cellStyle name="Note 3 6 4 2" xfId="4221" xr:uid="{00000000-0005-0000-0000-0000C6210000}"/>
    <cellStyle name="Note 3 6 4 2 2" xfId="10460" xr:uid="{00000000-0005-0000-0000-0000C7210000}"/>
    <cellStyle name="Note 3 6 4 3" xfId="6350" xr:uid="{00000000-0005-0000-0000-0000C8210000}"/>
    <cellStyle name="Note 3 6 4 3 2" xfId="12577" xr:uid="{00000000-0005-0000-0000-0000C9210000}"/>
    <cellStyle name="Note 3 6 4 4" xfId="8271" xr:uid="{00000000-0005-0000-0000-0000CA210000}"/>
    <cellStyle name="Note 3 6 5" xfId="2302" xr:uid="{00000000-0005-0000-0000-0000CB210000}"/>
    <cellStyle name="Note 3 6 5 2" xfId="4512" xr:uid="{00000000-0005-0000-0000-0000CC210000}"/>
    <cellStyle name="Note 3 6 5 2 2" xfId="10751" xr:uid="{00000000-0005-0000-0000-0000CD210000}"/>
    <cellStyle name="Note 3 6 5 3" xfId="6641" xr:uid="{00000000-0005-0000-0000-0000CE210000}"/>
    <cellStyle name="Note 3 6 5 3 2" xfId="12868" xr:uid="{00000000-0005-0000-0000-0000CF210000}"/>
    <cellStyle name="Note 3 6 5 4" xfId="8562" xr:uid="{00000000-0005-0000-0000-0000D0210000}"/>
    <cellStyle name="Note 3 6 6" xfId="3155" xr:uid="{00000000-0005-0000-0000-0000D1210000}"/>
    <cellStyle name="Note 3 6 6 2" xfId="5299" xr:uid="{00000000-0005-0000-0000-0000D2210000}"/>
    <cellStyle name="Note 3 6 6 2 2" xfId="11529" xr:uid="{00000000-0005-0000-0000-0000D3210000}"/>
    <cellStyle name="Note 3 6 6 3" xfId="9412" xr:uid="{00000000-0005-0000-0000-0000D4210000}"/>
    <cellStyle name="Note 3 6 7" xfId="2810" xr:uid="{00000000-0005-0000-0000-0000D5210000}"/>
    <cellStyle name="Note 3 6 7 2" xfId="9067" xr:uid="{00000000-0005-0000-0000-0000D6210000}"/>
    <cellStyle name="Note 3 6 8" xfId="5123" xr:uid="{00000000-0005-0000-0000-0000D7210000}"/>
    <cellStyle name="Note 3 6 8 2" xfId="11362" xr:uid="{00000000-0005-0000-0000-0000D8210000}"/>
    <cellStyle name="Note 3 6 9" xfId="7223" xr:uid="{00000000-0005-0000-0000-0000D9210000}"/>
    <cellStyle name="Note 3 7" xfId="961" xr:uid="{00000000-0005-0000-0000-0000DA210000}"/>
    <cellStyle name="Note 3 7 2" xfId="1298" xr:uid="{00000000-0005-0000-0000-0000DB210000}"/>
    <cellStyle name="Note 3 7 2 2" xfId="3552" xr:uid="{00000000-0005-0000-0000-0000DC210000}"/>
    <cellStyle name="Note 3 7 2 2 2" xfId="9809" xr:uid="{00000000-0005-0000-0000-0000DD210000}"/>
    <cellStyle name="Note 3 7 2 3" xfId="5699" xr:uid="{00000000-0005-0000-0000-0000DE210000}"/>
    <cellStyle name="Note 3 7 2 3 2" xfId="11926" xr:uid="{00000000-0005-0000-0000-0000DF210000}"/>
    <cellStyle name="Note 3 7 2 4" xfId="7620" xr:uid="{00000000-0005-0000-0000-0000E0210000}"/>
    <cellStyle name="Note 3 7 3" xfId="1735" xr:uid="{00000000-0005-0000-0000-0000E1210000}"/>
    <cellStyle name="Note 3 7 3 2" xfId="3949" xr:uid="{00000000-0005-0000-0000-0000E2210000}"/>
    <cellStyle name="Note 3 7 3 2 2" xfId="10188" xr:uid="{00000000-0005-0000-0000-0000E3210000}"/>
    <cellStyle name="Note 3 7 3 3" xfId="6078" xr:uid="{00000000-0005-0000-0000-0000E4210000}"/>
    <cellStyle name="Note 3 7 3 3 2" xfId="12305" xr:uid="{00000000-0005-0000-0000-0000E5210000}"/>
    <cellStyle name="Note 3 7 3 4" xfId="7999" xr:uid="{00000000-0005-0000-0000-0000E6210000}"/>
    <cellStyle name="Note 3 7 4" xfId="2010" xr:uid="{00000000-0005-0000-0000-0000E7210000}"/>
    <cellStyle name="Note 3 7 4 2" xfId="4222" xr:uid="{00000000-0005-0000-0000-0000E8210000}"/>
    <cellStyle name="Note 3 7 4 2 2" xfId="10461" xr:uid="{00000000-0005-0000-0000-0000E9210000}"/>
    <cellStyle name="Note 3 7 4 3" xfId="6351" xr:uid="{00000000-0005-0000-0000-0000EA210000}"/>
    <cellStyle name="Note 3 7 4 3 2" xfId="12578" xr:uid="{00000000-0005-0000-0000-0000EB210000}"/>
    <cellStyle name="Note 3 7 4 4" xfId="8272" xr:uid="{00000000-0005-0000-0000-0000EC210000}"/>
    <cellStyle name="Note 3 7 5" xfId="2178" xr:uid="{00000000-0005-0000-0000-0000ED210000}"/>
    <cellStyle name="Note 3 7 5 2" xfId="4388" xr:uid="{00000000-0005-0000-0000-0000EE210000}"/>
    <cellStyle name="Note 3 7 5 2 2" xfId="10627" xr:uid="{00000000-0005-0000-0000-0000EF210000}"/>
    <cellStyle name="Note 3 7 5 3" xfId="6517" xr:uid="{00000000-0005-0000-0000-0000F0210000}"/>
    <cellStyle name="Note 3 7 5 3 2" xfId="12744" xr:uid="{00000000-0005-0000-0000-0000F1210000}"/>
    <cellStyle name="Note 3 7 5 4" xfId="8438" xr:uid="{00000000-0005-0000-0000-0000F2210000}"/>
    <cellStyle name="Note 3 7 6" xfId="3315" xr:uid="{00000000-0005-0000-0000-0000F3210000}"/>
    <cellStyle name="Note 3 7 6 2" xfId="5461" xr:uid="{00000000-0005-0000-0000-0000F4210000}"/>
    <cellStyle name="Note 3 7 6 2 2" xfId="11689" xr:uid="{00000000-0005-0000-0000-0000F5210000}"/>
    <cellStyle name="Note 3 7 6 3" xfId="9572" xr:uid="{00000000-0005-0000-0000-0000F6210000}"/>
    <cellStyle name="Note 3 7 7" xfId="2970" xr:uid="{00000000-0005-0000-0000-0000F7210000}"/>
    <cellStyle name="Note 3 7 7 2" xfId="9227" xr:uid="{00000000-0005-0000-0000-0000F8210000}"/>
    <cellStyle name="Note 3 7 8" xfId="5124" xr:uid="{00000000-0005-0000-0000-0000F9210000}"/>
    <cellStyle name="Note 3 7 8 2" xfId="11363" xr:uid="{00000000-0005-0000-0000-0000FA210000}"/>
    <cellStyle name="Note 3 7 9" xfId="7383" xr:uid="{00000000-0005-0000-0000-0000FB210000}"/>
    <cellStyle name="Note 3 8" xfId="953" xr:uid="{00000000-0005-0000-0000-0000FC210000}"/>
    <cellStyle name="Note 3 8 2" xfId="1299" xr:uid="{00000000-0005-0000-0000-0000FD210000}"/>
    <cellStyle name="Note 3 8 2 2" xfId="3553" xr:uid="{00000000-0005-0000-0000-0000FE210000}"/>
    <cellStyle name="Note 3 8 2 2 2" xfId="9810" xr:uid="{00000000-0005-0000-0000-0000FF210000}"/>
    <cellStyle name="Note 3 8 2 3" xfId="5700" xr:uid="{00000000-0005-0000-0000-000000220000}"/>
    <cellStyle name="Note 3 8 2 3 2" xfId="11927" xr:uid="{00000000-0005-0000-0000-000001220000}"/>
    <cellStyle name="Note 3 8 2 4" xfId="7621" xr:uid="{00000000-0005-0000-0000-000002220000}"/>
    <cellStyle name="Note 3 8 3" xfId="1727" xr:uid="{00000000-0005-0000-0000-000003220000}"/>
    <cellStyle name="Note 3 8 3 2" xfId="3941" xr:uid="{00000000-0005-0000-0000-000004220000}"/>
    <cellStyle name="Note 3 8 3 2 2" xfId="10180" xr:uid="{00000000-0005-0000-0000-000005220000}"/>
    <cellStyle name="Note 3 8 3 3" xfId="6070" xr:uid="{00000000-0005-0000-0000-000006220000}"/>
    <cellStyle name="Note 3 8 3 3 2" xfId="12297" xr:uid="{00000000-0005-0000-0000-000007220000}"/>
    <cellStyle name="Note 3 8 3 4" xfId="7991" xr:uid="{00000000-0005-0000-0000-000008220000}"/>
    <cellStyle name="Note 3 8 4" xfId="2011" xr:uid="{00000000-0005-0000-0000-000009220000}"/>
    <cellStyle name="Note 3 8 4 2" xfId="4223" xr:uid="{00000000-0005-0000-0000-00000A220000}"/>
    <cellStyle name="Note 3 8 4 2 2" xfId="10462" xr:uid="{00000000-0005-0000-0000-00000B220000}"/>
    <cellStyle name="Note 3 8 4 3" xfId="6352" xr:uid="{00000000-0005-0000-0000-00000C220000}"/>
    <cellStyle name="Note 3 8 4 3 2" xfId="12579" xr:uid="{00000000-0005-0000-0000-00000D220000}"/>
    <cellStyle name="Note 3 8 4 4" xfId="8273" xr:uid="{00000000-0005-0000-0000-00000E220000}"/>
    <cellStyle name="Note 3 8 5" xfId="2137" xr:uid="{00000000-0005-0000-0000-00000F220000}"/>
    <cellStyle name="Note 3 8 5 2" xfId="4347" xr:uid="{00000000-0005-0000-0000-000010220000}"/>
    <cellStyle name="Note 3 8 5 2 2" xfId="10586" xr:uid="{00000000-0005-0000-0000-000011220000}"/>
    <cellStyle name="Note 3 8 5 3" xfId="6476" xr:uid="{00000000-0005-0000-0000-000012220000}"/>
    <cellStyle name="Note 3 8 5 3 2" xfId="12703" xr:uid="{00000000-0005-0000-0000-000013220000}"/>
    <cellStyle name="Note 3 8 5 4" xfId="8397" xr:uid="{00000000-0005-0000-0000-000014220000}"/>
    <cellStyle name="Note 3 8 6" xfId="3307" xr:uid="{00000000-0005-0000-0000-000015220000}"/>
    <cellStyle name="Note 3 8 6 2" xfId="5453" xr:uid="{00000000-0005-0000-0000-000016220000}"/>
    <cellStyle name="Note 3 8 6 2 2" xfId="11681" xr:uid="{00000000-0005-0000-0000-000017220000}"/>
    <cellStyle name="Note 3 8 6 3" xfId="9564" xr:uid="{00000000-0005-0000-0000-000018220000}"/>
    <cellStyle name="Note 3 8 7" xfId="2962" xr:uid="{00000000-0005-0000-0000-000019220000}"/>
    <cellStyle name="Note 3 8 7 2" xfId="9219" xr:uid="{00000000-0005-0000-0000-00001A220000}"/>
    <cellStyle name="Note 3 8 8" xfId="5125" xr:uid="{00000000-0005-0000-0000-00001B220000}"/>
    <cellStyle name="Note 3 8 8 2" xfId="11364" xr:uid="{00000000-0005-0000-0000-00001C220000}"/>
    <cellStyle name="Note 3 8 9" xfId="7375" xr:uid="{00000000-0005-0000-0000-00001D220000}"/>
    <cellStyle name="Note 3 9" xfId="1078" xr:uid="{00000000-0005-0000-0000-00001E220000}"/>
    <cellStyle name="Note 3 9 2" xfId="3395" xr:uid="{00000000-0005-0000-0000-00001F220000}"/>
    <cellStyle name="Note 3 9 2 2" xfId="9652" xr:uid="{00000000-0005-0000-0000-000020220000}"/>
    <cellStyle name="Note 3 9 3" xfId="5542" xr:uid="{00000000-0005-0000-0000-000021220000}"/>
    <cellStyle name="Note 3 9 3 2" xfId="11769" xr:uid="{00000000-0005-0000-0000-000022220000}"/>
    <cellStyle name="Note 3 9 4" xfId="7463" xr:uid="{00000000-0005-0000-0000-000023220000}"/>
    <cellStyle name="Note 4" xfId="1300" xr:uid="{00000000-0005-0000-0000-000024220000}"/>
    <cellStyle name="Note 4 2" xfId="1487" xr:uid="{00000000-0005-0000-0000-000025220000}"/>
    <cellStyle name="Note 4 2 2" xfId="3701" xr:uid="{00000000-0005-0000-0000-000026220000}"/>
    <cellStyle name="Note 4 2 2 2" xfId="9940" xr:uid="{00000000-0005-0000-0000-000027220000}"/>
    <cellStyle name="Note 4 2 3" xfId="5830" xr:uid="{00000000-0005-0000-0000-000028220000}"/>
    <cellStyle name="Note 4 2 3 2" xfId="12057" xr:uid="{00000000-0005-0000-0000-000029220000}"/>
    <cellStyle name="Note 4 2 4" xfId="7751" xr:uid="{00000000-0005-0000-0000-00002A220000}"/>
    <cellStyle name="Note 4 3" xfId="2012" xr:uid="{00000000-0005-0000-0000-00002B220000}"/>
    <cellStyle name="Note 4 3 2" xfId="4224" xr:uid="{00000000-0005-0000-0000-00002C220000}"/>
    <cellStyle name="Note 4 3 2 2" xfId="10463" xr:uid="{00000000-0005-0000-0000-00002D220000}"/>
    <cellStyle name="Note 4 3 3" xfId="6353" xr:uid="{00000000-0005-0000-0000-00002E220000}"/>
    <cellStyle name="Note 4 3 3 2" xfId="12580" xr:uid="{00000000-0005-0000-0000-00002F220000}"/>
    <cellStyle name="Note 4 3 4" xfId="8274" xr:uid="{00000000-0005-0000-0000-000030220000}"/>
    <cellStyle name="Note 4 4" xfId="2400" xr:uid="{00000000-0005-0000-0000-000031220000}"/>
    <cellStyle name="Note 4 4 2" xfId="4610" xr:uid="{00000000-0005-0000-0000-000032220000}"/>
    <cellStyle name="Note 4 4 2 2" xfId="10849" xr:uid="{00000000-0005-0000-0000-000033220000}"/>
    <cellStyle name="Note 4 4 3" xfId="6739" xr:uid="{00000000-0005-0000-0000-000034220000}"/>
    <cellStyle name="Note 4 4 3 2" xfId="12966" xr:uid="{00000000-0005-0000-0000-000035220000}"/>
    <cellStyle name="Note 4 4 4" xfId="8660" xr:uid="{00000000-0005-0000-0000-000036220000}"/>
    <cellStyle name="Note 4 5" xfId="3554" xr:uid="{00000000-0005-0000-0000-000037220000}"/>
    <cellStyle name="Note 4 5 2" xfId="5701" xr:uid="{00000000-0005-0000-0000-000038220000}"/>
    <cellStyle name="Note 4 5 2 2" xfId="11928" xr:uid="{00000000-0005-0000-0000-000039220000}"/>
    <cellStyle name="Note 4 5 3" xfId="9811" xr:uid="{00000000-0005-0000-0000-00003A220000}"/>
    <cellStyle name="Note 4 6" xfId="2757" xr:uid="{00000000-0005-0000-0000-00003B220000}"/>
    <cellStyle name="Note 4 6 2" xfId="9014" xr:uid="{00000000-0005-0000-0000-00003C220000}"/>
    <cellStyle name="Note 4 7" xfId="5126" xr:uid="{00000000-0005-0000-0000-00003D220000}"/>
    <cellStyle name="Note 4 7 2" xfId="11365" xr:uid="{00000000-0005-0000-0000-00003E220000}"/>
    <cellStyle name="Note 4 8" xfId="7622" xr:uid="{00000000-0005-0000-0000-00003F220000}"/>
    <cellStyle name="Note 5" xfId="7121" xr:uid="{00000000-0005-0000-0000-000040220000}"/>
    <cellStyle name="Output 2" xfId="635" xr:uid="{00000000-0005-0000-0000-000041220000}"/>
    <cellStyle name="Output 2 10" xfId="1513" xr:uid="{00000000-0005-0000-0000-000042220000}"/>
    <cellStyle name="Output 2 10 2" xfId="3727" xr:uid="{00000000-0005-0000-0000-000043220000}"/>
    <cellStyle name="Output 2 10 2 2" xfId="9966" xr:uid="{00000000-0005-0000-0000-000044220000}"/>
    <cellStyle name="Output 2 10 3" xfId="5856" xr:uid="{00000000-0005-0000-0000-000045220000}"/>
    <cellStyle name="Output 2 10 3 2" xfId="12083" xr:uid="{00000000-0005-0000-0000-000046220000}"/>
    <cellStyle name="Output 2 10 4" xfId="7777" xr:uid="{00000000-0005-0000-0000-000047220000}"/>
    <cellStyle name="Output 2 11" xfId="1854" xr:uid="{00000000-0005-0000-0000-000048220000}"/>
    <cellStyle name="Output 2 11 2" xfId="4066" xr:uid="{00000000-0005-0000-0000-000049220000}"/>
    <cellStyle name="Output 2 11 2 2" xfId="10305" xr:uid="{00000000-0005-0000-0000-00004A220000}"/>
    <cellStyle name="Output 2 11 3" xfId="6195" xr:uid="{00000000-0005-0000-0000-00004B220000}"/>
    <cellStyle name="Output 2 11 3 2" xfId="12422" xr:uid="{00000000-0005-0000-0000-00004C220000}"/>
    <cellStyle name="Output 2 11 4" xfId="8116" xr:uid="{00000000-0005-0000-0000-00004D220000}"/>
    <cellStyle name="Output 2 12" xfId="2355" xr:uid="{00000000-0005-0000-0000-00004E220000}"/>
    <cellStyle name="Output 2 12 2" xfId="4565" xr:uid="{00000000-0005-0000-0000-00004F220000}"/>
    <cellStyle name="Output 2 12 2 2" xfId="10804" xr:uid="{00000000-0005-0000-0000-000050220000}"/>
    <cellStyle name="Output 2 12 3" xfId="6694" xr:uid="{00000000-0005-0000-0000-000051220000}"/>
    <cellStyle name="Output 2 12 3 2" xfId="12921" xr:uid="{00000000-0005-0000-0000-000052220000}"/>
    <cellStyle name="Output 2 12 4" xfId="8615" xr:uid="{00000000-0005-0000-0000-000053220000}"/>
    <cellStyle name="Output 2 13" xfId="2651" xr:uid="{00000000-0005-0000-0000-000054220000}"/>
    <cellStyle name="Output 2 13 2" xfId="4843" xr:uid="{00000000-0005-0000-0000-000055220000}"/>
    <cellStyle name="Output 2 13 2 2" xfId="11082" xr:uid="{00000000-0005-0000-0000-000056220000}"/>
    <cellStyle name="Output 2 13 3" xfId="6989" xr:uid="{00000000-0005-0000-0000-000057220000}"/>
    <cellStyle name="Output 2 13 3 2" xfId="13216" xr:uid="{00000000-0005-0000-0000-000058220000}"/>
    <cellStyle name="Output 2 13 4" xfId="8910" xr:uid="{00000000-0005-0000-0000-000059220000}"/>
    <cellStyle name="Output 2 14" xfId="2641" xr:uid="{00000000-0005-0000-0000-00005A220000}"/>
    <cellStyle name="Output 2 14 2" xfId="4833" xr:uid="{00000000-0005-0000-0000-00005B220000}"/>
    <cellStyle name="Output 2 14 2 2" xfId="11072" xr:uid="{00000000-0005-0000-0000-00005C220000}"/>
    <cellStyle name="Output 2 14 3" xfId="6979" xr:uid="{00000000-0005-0000-0000-00005D220000}"/>
    <cellStyle name="Output 2 14 3 2" xfId="13206" xr:uid="{00000000-0005-0000-0000-00005E220000}"/>
    <cellStyle name="Output 2 14 4" xfId="8900" xr:uid="{00000000-0005-0000-0000-00005F220000}"/>
    <cellStyle name="Output 2 15" xfId="2687" xr:uid="{00000000-0005-0000-0000-000060220000}"/>
    <cellStyle name="Output 2 15 2" xfId="4877" xr:uid="{00000000-0005-0000-0000-000061220000}"/>
    <cellStyle name="Output 2 15 2 2" xfId="11116" xr:uid="{00000000-0005-0000-0000-000062220000}"/>
    <cellStyle name="Output 2 15 3" xfId="7023" xr:uid="{00000000-0005-0000-0000-000063220000}"/>
    <cellStyle name="Output 2 15 3 2" xfId="13250" xr:uid="{00000000-0005-0000-0000-000064220000}"/>
    <cellStyle name="Output 2 15 4" xfId="8944" xr:uid="{00000000-0005-0000-0000-000065220000}"/>
    <cellStyle name="Output 2 16" xfId="2636" xr:uid="{00000000-0005-0000-0000-000066220000}"/>
    <cellStyle name="Output 2 16 2" xfId="4828" xr:uid="{00000000-0005-0000-0000-000067220000}"/>
    <cellStyle name="Output 2 16 2 2" xfId="11067" xr:uid="{00000000-0005-0000-0000-000068220000}"/>
    <cellStyle name="Output 2 16 3" xfId="6974" xr:uid="{00000000-0005-0000-0000-000069220000}"/>
    <cellStyle name="Output 2 16 3 2" xfId="13201" xr:uid="{00000000-0005-0000-0000-00006A220000}"/>
    <cellStyle name="Output 2 16 4" xfId="8895" xr:uid="{00000000-0005-0000-0000-00006B220000}"/>
    <cellStyle name="Output 2 17" xfId="2699" xr:uid="{00000000-0005-0000-0000-00006C220000}"/>
    <cellStyle name="Output 2 17 2" xfId="4889" xr:uid="{00000000-0005-0000-0000-00006D220000}"/>
    <cellStyle name="Output 2 17 2 2" xfId="11128" xr:uid="{00000000-0005-0000-0000-00006E220000}"/>
    <cellStyle name="Output 2 17 3" xfId="7035" xr:uid="{00000000-0005-0000-0000-00006F220000}"/>
    <cellStyle name="Output 2 17 3 2" xfId="13262" xr:uid="{00000000-0005-0000-0000-000070220000}"/>
    <cellStyle name="Output 2 17 4" xfId="8956" xr:uid="{00000000-0005-0000-0000-000071220000}"/>
    <cellStyle name="Output 2 18" xfId="2663" xr:uid="{00000000-0005-0000-0000-000072220000}"/>
    <cellStyle name="Output 2 18 2" xfId="4855" xr:uid="{00000000-0005-0000-0000-000073220000}"/>
    <cellStyle name="Output 2 18 2 2" xfId="11094" xr:uid="{00000000-0005-0000-0000-000074220000}"/>
    <cellStyle name="Output 2 18 3" xfId="7001" xr:uid="{00000000-0005-0000-0000-000075220000}"/>
    <cellStyle name="Output 2 18 3 2" xfId="13228" xr:uid="{00000000-0005-0000-0000-000076220000}"/>
    <cellStyle name="Output 2 18 4" xfId="8922" xr:uid="{00000000-0005-0000-0000-000077220000}"/>
    <cellStyle name="Output 2 19" xfId="2715" xr:uid="{00000000-0005-0000-0000-000078220000}"/>
    <cellStyle name="Output 2 19 2" xfId="7051" xr:uid="{00000000-0005-0000-0000-000079220000}"/>
    <cellStyle name="Output 2 19 2 2" xfId="13278" xr:uid="{00000000-0005-0000-0000-00007A220000}"/>
    <cellStyle name="Output 2 19 3" xfId="8972" xr:uid="{00000000-0005-0000-0000-00007B220000}"/>
    <cellStyle name="Output 2 2" xfId="928" xr:uid="{00000000-0005-0000-0000-00007C220000}"/>
    <cellStyle name="Output 2 2 2" xfId="1301" xr:uid="{00000000-0005-0000-0000-00007D220000}"/>
    <cellStyle name="Output 2 2 2 2" xfId="3555" xr:uid="{00000000-0005-0000-0000-00007E220000}"/>
    <cellStyle name="Output 2 2 2 2 2" xfId="9812" xr:uid="{00000000-0005-0000-0000-00007F220000}"/>
    <cellStyle name="Output 2 2 2 3" xfId="5702" xr:uid="{00000000-0005-0000-0000-000080220000}"/>
    <cellStyle name="Output 2 2 2 3 2" xfId="11929" xr:uid="{00000000-0005-0000-0000-000081220000}"/>
    <cellStyle name="Output 2 2 2 4" xfId="7623" xr:uid="{00000000-0005-0000-0000-000082220000}"/>
    <cellStyle name="Output 2 2 3" xfId="1707" xr:uid="{00000000-0005-0000-0000-000083220000}"/>
    <cellStyle name="Output 2 2 3 2" xfId="3921" xr:uid="{00000000-0005-0000-0000-000084220000}"/>
    <cellStyle name="Output 2 2 3 2 2" xfId="10160" xr:uid="{00000000-0005-0000-0000-000085220000}"/>
    <cellStyle name="Output 2 2 3 3" xfId="6050" xr:uid="{00000000-0005-0000-0000-000086220000}"/>
    <cellStyle name="Output 2 2 3 3 2" xfId="12277" xr:uid="{00000000-0005-0000-0000-000087220000}"/>
    <cellStyle name="Output 2 2 3 4" xfId="7971" xr:uid="{00000000-0005-0000-0000-000088220000}"/>
    <cellStyle name="Output 2 2 4" xfId="2013" xr:uid="{00000000-0005-0000-0000-000089220000}"/>
    <cellStyle name="Output 2 2 4 2" xfId="4225" xr:uid="{00000000-0005-0000-0000-00008A220000}"/>
    <cellStyle name="Output 2 2 4 2 2" xfId="10464" xr:uid="{00000000-0005-0000-0000-00008B220000}"/>
    <cellStyle name="Output 2 2 4 3" xfId="6354" xr:uid="{00000000-0005-0000-0000-00008C220000}"/>
    <cellStyle name="Output 2 2 4 3 2" xfId="12581" xr:uid="{00000000-0005-0000-0000-00008D220000}"/>
    <cellStyle name="Output 2 2 4 4" xfId="8275" xr:uid="{00000000-0005-0000-0000-00008E220000}"/>
    <cellStyle name="Output 2 2 5" xfId="2133" xr:uid="{00000000-0005-0000-0000-00008F220000}"/>
    <cellStyle name="Output 2 2 5 2" xfId="4343" xr:uid="{00000000-0005-0000-0000-000090220000}"/>
    <cellStyle name="Output 2 2 5 2 2" xfId="10582" xr:uid="{00000000-0005-0000-0000-000091220000}"/>
    <cellStyle name="Output 2 2 5 3" xfId="6472" xr:uid="{00000000-0005-0000-0000-000092220000}"/>
    <cellStyle name="Output 2 2 5 3 2" xfId="12699" xr:uid="{00000000-0005-0000-0000-000093220000}"/>
    <cellStyle name="Output 2 2 5 4" xfId="8393" xr:uid="{00000000-0005-0000-0000-000094220000}"/>
    <cellStyle name="Output 2 2 6" xfId="3287" xr:uid="{00000000-0005-0000-0000-000095220000}"/>
    <cellStyle name="Output 2 2 6 2" xfId="5431" xr:uid="{00000000-0005-0000-0000-000096220000}"/>
    <cellStyle name="Output 2 2 6 2 2" xfId="11661" xr:uid="{00000000-0005-0000-0000-000097220000}"/>
    <cellStyle name="Output 2 2 6 3" xfId="9544" xr:uid="{00000000-0005-0000-0000-000098220000}"/>
    <cellStyle name="Output 2 2 7" xfId="2942" xr:uid="{00000000-0005-0000-0000-000099220000}"/>
    <cellStyle name="Output 2 2 7 2" xfId="9199" xr:uid="{00000000-0005-0000-0000-00009A220000}"/>
    <cellStyle name="Output 2 2 8" xfId="5127" xr:uid="{00000000-0005-0000-0000-00009B220000}"/>
    <cellStyle name="Output 2 2 8 2" xfId="11366" xr:uid="{00000000-0005-0000-0000-00009C220000}"/>
    <cellStyle name="Output 2 2 9" xfId="7355" xr:uid="{00000000-0005-0000-0000-00009D220000}"/>
    <cellStyle name="Output 2 20" xfId="4968" xr:uid="{00000000-0005-0000-0000-00009E220000}"/>
    <cellStyle name="Output 2 20 2" xfId="11207" xr:uid="{00000000-0005-0000-0000-00009F220000}"/>
    <cellStyle name="Output 2 21" xfId="7160" xr:uid="{00000000-0005-0000-0000-0000A0220000}"/>
    <cellStyle name="Output 2 3" xfId="950" xr:uid="{00000000-0005-0000-0000-0000A1220000}"/>
    <cellStyle name="Output 2 3 2" xfId="1302" xr:uid="{00000000-0005-0000-0000-0000A2220000}"/>
    <cellStyle name="Output 2 3 2 2" xfId="3556" xr:uid="{00000000-0005-0000-0000-0000A3220000}"/>
    <cellStyle name="Output 2 3 2 2 2" xfId="9813" xr:uid="{00000000-0005-0000-0000-0000A4220000}"/>
    <cellStyle name="Output 2 3 2 3" xfId="5703" xr:uid="{00000000-0005-0000-0000-0000A5220000}"/>
    <cellStyle name="Output 2 3 2 3 2" xfId="11930" xr:uid="{00000000-0005-0000-0000-0000A6220000}"/>
    <cellStyle name="Output 2 3 2 4" xfId="7624" xr:uid="{00000000-0005-0000-0000-0000A7220000}"/>
    <cellStyle name="Output 2 3 3" xfId="1724" xr:uid="{00000000-0005-0000-0000-0000A8220000}"/>
    <cellStyle name="Output 2 3 3 2" xfId="3938" xr:uid="{00000000-0005-0000-0000-0000A9220000}"/>
    <cellStyle name="Output 2 3 3 2 2" xfId="10177" xr:uid="{00000000-0005-0000-0000-0000AA220000}"/>
    <cellStyle name="Output 2 3 3 3" xfId="6067" xr:uid="{00000000-0005-0000-0000-0000AB220000}"/>
    <cellStyle name="Output 2 3 3 3 2" xfId="12294" xr:uid="{00000000-0005-0000-0000-0000AC220000}"/>
    <cellStyle name="Output 2 3 3 4" xfId="7988" xr:uid="{00000000-0005-0000-0000-0000AD220000}"/>
    <cellStyle name="Output 2 3 4" xfId="2014" xr:uid="{00000000-0005-0000-0000-0000AE220000}"/>
    <cellStyle name="Output 2 3 4 2" xfId="4226" xr:uid="{00000000-0005-0000-0000-0000AF220000}"/>
    <cellStyle name="Output 2 3 4 2 2" xfId="10465" xr:uid="{00000000-0005-0000-0000-0000B0220000}"/>
    <cellStyle name="Output 2 3 4 3" xfId="6355" xr:uid="{00000000-0005-0000-0000-0000B1220000}"/>
    <cellStyle name="Output 2 3 4 3 2" xfId="12582" xr:uid="{00000000-0005-0000-0000-0000B2220000}"/>
    <cellStyle name="Output 2 3 4 4" xfId="8276" xr:uid="{00000000-0005-0000-0000-0000B3220000}"/>
    <cellStyle name="Output 2 3 5" xfId="2138" xr:uid="{00000000-0005-0000-0000-0000B4220000}"/>
    <cellStyle name="Output 2 3 5 2" xfId="4348" xr:uid="{00000000-0005-0000-0000-0000B5220000}"/>
    <cellStyle name="Output 2 3 5 2 2" xfId="10587" xr:uid="{00000000-0005-0000-0000-0000B6220000}"/>
    <cellStyle name="Output 2 3 5 3" xfId="6477" xr:uid="{00000000-0005-0000-0000-0000B7220000}"/>
    <cellStyle name="Output 2 3 5 3 2" xfId="12704" xr:uid="{00000000-0005-0000-0000-0000B8220000}"/>
    <cellStyle name="Output 2 3 5 4" xfId="8398" xr:uid="{00000000-0005-0000-0000-0000B9220000}"/>
    <cellStyle name="Output 2 3 6" xfId="3304" xr:uid="{00000000-0005-0000-0000-0000BA220000}"/>
    <cellStyle name="Output 2 3 6 2" xfId="5450" xr:uid="{00000000-0005-0000-0000-0000BB220000}"/>
    <cellStyle name="Output 2 3 6 2 2" xfId="11678" xr:uid="{00000000-0005-0000-0000-0000BC220000}"/>
    <cellStyle name="Output 2 3 6 3" xfId="9561" xr:uid="{00000000-0005-0000-0000-0000BD220000}"/>
    <cellStyle name="Output 2 3 7" xfId="2959" xr:uid="{00000000-0005-0000-0000-0000BE220000}"/>
    <cellStyle name="Output 2 3 7 2" xfId="9216" xr:uid="{00000000-0005-0000-0000-0000BF220000}"/>
    <cellStyle name="Output 2 3 8" xfId="5128" xr:uid="{00000000-0005-0000-0000-0000C0220000}"/>
    <cellStyle name="Output 2 3 8 2" xfId="11367" xr:uid="{00000000-0005-0000-0000-0000C1220000}"/>
    <cellStyle name="Output 2 3 9" xfId="7372" xr:uid="{00000000-0005-0000-0000-0000C2220000}"/>
    <cellStyle name="Output 2 4" xfId="789" xr:uid="{00000000-0005-0000-0000-0000C3220000}"/>
    <cellStyle name="Output 2 4 2" xfId="1303" xr:uid="{00000000-0005-0000-0000-0000C4220000}"/>
    <cellStyle name="Output 2 4 2 2" xfId="3557" xr:uid="{00000000-0005-0000-0000-0000C5220000}"/>
    <cellStyle name="Output 2 4 2 2 2" xfId="9814" xr:uid="{00000000-0005-0000-0000-0000C6220000}"/>
    <cellStyle name="Output 2 4 2 3" xfId="5704" xr:uid="{00000000-0005-0000-0000-0000C7220000}"/>
    <cellStyle name="Output 2 4 2 3 2" xfId="11931" xr:uid="{00000000-0005-0000-0000-0000C8220000}"/>
    <cellStyle name="Output 2 4 2 4" xfId="7625" xr:uid="{00000000-0005-0000-0000-0000C9220000}"/>
    <cellStyle name="Output 2 4 3" xfId="1568" xr:uid="{00000000-0005-0000-0000-0000CA220000}"/>
    <cellStyle name="Output 2 4 3 2" xfId="3782" xr:uid="{00000000-0005-0000-0000-0000CB220000}"/>
    <cellStyle name="Output 2 4 3 2 2" xfId="10021" xr:uid="{00000000-0005-0000-0000-0000CC220000}"/>
    <cellStyle name="Output 2 4 3 3" xfId="5911" xr:uid="{00000000-0005-0000-0000-0000CD220000}"/>
    <cellStyle name="Output 2 4 3 3 2" xfId="12138" xr:uid="{00000000-0005-0000-0000-0000CE220000}"/>
    <cellStyle name="Output 2 4 3 4" xfId="7832" xr:uid="{00000000-0005-0000-0000-0000CF220000}"/>
    <cellStyle name="Output 2 4 4" xfId="2015" xr:uid="{00000000-0005-0000-0000-0000D0220000}"/>
    <cellStyle name="Output 2 4 4 2" xfId="4227" xr:uid="{00000000-0005-0000-0000-0000D1220000}"/>
    <cellStyle name="Output 2 4 4 2 2" xfId="10466" xr:uid="{00000000-0005-0000-0000-0000D2220000}"/>
    <cellStyle name="Output 2 4 4 3" xfId="6356" xr:uid="{00000000-0005-0000-0000-0000D3220000}"/>
    <cellStyle name="Output 2 4 4 3 2" xfId="12583" xr:uid="{00000000-0005-0000-0000-0000D4220000}"/>
    <cellStyle name="Output 2 4 4 4" xfId="8277" xr:uid="{00000000-0005-0000-0000-0000D5220000}"/>
    <cellStyle name="Output 2 4 5" xfId="2309" xr:uid="{00000000-0005-0000-0000-0000D6220000}"/>
    <cellStyle name="Output 2 4 5 2" xfId="4519" xr:uid="{00000000-0005-0000-0000-0000D7220000}"/>
    <cellStyle name="Output 2 4 5 2 2" xfId="10758" xr:uid="{00000000-0005-0000-0000-0000D8220000}"/>
    <cellStyle name="Output 2 4 5 3" xfId="6648" xr:uid="{00000000-0005-0000-0000-0000D9220000}"/>
    <cellStyle name="Output 2 4 5 3 2" xfId="12875" xr:uid="{00000000-0005-0000-0000-0000DA220000}"/>
    <cellStyle name="Output 2 4 5 4" xfId="8569" xr:uid="{00000000-0005-0000-0000-0000DB220000}"/>
    <cellStyle name="Output 2 4 6" xfId="3148" xr:uid="{00000000-0005-0000-0000-0000DC220000}"/>
    <cellStyle name="Output 2 4 6 2" xfId="5292" xr:uid="{00000000-0005-0000-0000-0000DD220000}"/>
    <cellStyle name="Output 2 4 6 2 2" xfId="11522" xr:uid="{00000000-0005-0000-0000-0000DE220000}"/>
    <cellStyle name="Output 2 4 6 3" xfId="9405" xr:uid="{00000000-0005-0000-0000-0000DF220000}"/>
    <cellStyle name="Output 2 4 7" xfId="2803" xr:uid="{00000000-0005-0000-0000-0000E0220000}"/>
    <cellStyle name="Output 2 4 7 2" xfId="9060" xr:uid="{00000000-0005-0000-0000-0000E1220000}"/>
    <cellStyle name="Output 2 4 8" xfId="5129" xr:uid="{00000000-0005-0000-0000-0000E2220000}"/>
    <cellStyle name="Output 2 4 8 2" xfId="11368" xr:uid="{00000000-0005-0000-0000-0000E3220000}"/>
    <cellStyle name="Output 2 4 9" xfId="7216" xr:uid="{00000000-0005-0000-0000-0000E4220000}"/>
    <cellStyle name="Output 2 5" xfId="916" xr:uid="{00000000-0005-0000-0000-0000E5220000}"/>
    <cellStyle name="Output 2 5 2" xfId="1304" xr:uid="{00000000-0005-0000-0000-0000E6220000}"/>
    <cellStyle name="Output 2 5 2 2" xfId="3558" xr:uid="{00000000-0005-0000-0000-0000E7220000}"/>
    <cellStyle name="Output 2 5 2 2 2" xfId="9815" xr:uid="{00000000-0005-0000-0000-0000E8220000}"/>
    <cellStyle name="Output 2 5 2 3" xfId="5705" xr:uid="{00000000-0005-0000-0000-0000E9220000}"/>
    <cellStyle name="Output 2 5 2 3 2" xfId="11932" xr:uid="{00000000-0005-0000-0000-0000EA220000}"/>
    <cellStyle name="Output 2 5 2 4" xfId="7626" xr:uid="{00000000-0005-0000-0000-0000EB220000}"/>
    <cellStyle name="Output 2 5 3" xfId="1695" xr:uid="{00000000-0005-0000-0000-0000EC220000}"/>
    <cellStyle name="Output 2 5 3 2" xfId="3909" xr:uid="{00000000-0005-0000-0000-0000ED220000}"/>
    <cellStyle name="Output 2 5 3 2 2" xfId="10148" xr:uid="{00000000-0005-0000-0000-0000EE220000}"/>
    <cellStyle name="Output 2 5 3 3" xfId="6038" xr:uid="{00000000-0005-0000-0000-0000EF220000}"/>
    <cellStyle name="Output 2 5 3 3 2" xfId="12265" xr:uid="{00000000-0005-0000-0000-0000F0220000}"/>
    <cellStyle name="Output 2 5 3 4" xfId="7959" xr:uid="{00000000-0005-0000-0000-0000F1220000}"/>
    <cellStyle name="Output 2 5 4" xfId="2016" xr:uid="{00000000-0005-0000-0000-0000F2220000}"/>
    <cellStyle name="Output 2 5 4 2" xfId="4228" xr:uid="{00000000-0005-0000-0000-0000F3220000}"/>
    <cellStyle name="Output 2 5 4 2 2" xfId="10467" xr:uid="{00000000-0005-0000-0000-0000F4220000}"/>
    <cellStyle name="Output 2 5 4 3" xfId="6357" xr:uid="{00000000-0005-0000-0000-0000F5220000}"/>
    <cellStyle name="Output 2 5 4 3 2" xfId="12584" xr:uid="{00000000-0005-0000-0000-0000F6220000}"/>
    <cellStyle name="Output 2 5 4 4" xfId="8278" xr:uid="{00000000-0005-0000-0000-0000F7220000}"/>
    <cellStyle name="Output 2 5 5" xfId="2196" xr:uid="{00000000-0005-0000-0000-0000F8220000}"/>
    <cellStyle name="Output 2 5 5 2" xfId="4406" xr:uid="{00000000-0005-0000-0000-0000F9220000}"/>
    <cellStyle name="Output 2 5 5 2 2" xfId="10645" xr:uid="{00000000-0005-0000-0000-0000FA220000}"/>
    <cellStyle name="Output 2 5 5 3" xfId="6535" xr:uid="{00000000-0005-0000-0000-0000FB220000}"/>
    <cellStyle name="Output 2 5 5 3 2" xfId="12762" xr:uid="{00000000-0005-0000-0000-0000FC220000}"/>
    <cellStyle name="Output 2 5 5 4" xfId="8456" xr:uid="{00000000-0005-0000-0000-0000FD220000}"/>
    <cellStyle name="Output 2 5 6" xfId="3275" xr:uid="{00000000-0005-0000-0000-0000FE220000}"/>
    <cellStyle name="Output 2 5 6 2" xfId="5419" xr:uid="{00000000-0005-0000-0000-0000FF220000}"/>
    <cellStyle name="Output 2 5 6 2 2" xfId="11649" xr:uid="{00000000-0005-0000-0000-000000230000}"/>
    <cellStyle name="Output 2 5 6 3" xfId="9532" xr:uid="{00000000-0005-0000-0000-000001230000}"/>
    <cellStyle name="Output 2 5 7" xfId="2930" xr:uid="{00000000-0005-0000-0000-000002230000}"/>
    <cellStyle name="Output 2 5 7 2" xfId="9187" xr:uid="{00000000-0005-0000-0000-000003230000}"/>
    <cellStyle name="Output 2 5 8" xfId="5130" xr:uid="{00000000-0005-0000-0000-000004230000}"/>
    <cellStyle name="Output 2 5 8 2" xfId="11369" xr:uid="{00000000-0005-0000-0000-000005230000}"/>
    <cellStyle name="Output 2 5 9" xfId="7343" xr:uid="{00000000-0005-0000-0000-000006230000}"/>
    <cellStyle name="Output 2 6" xfId="937" xr:uid="{00000000-0005-0000-0000-000007230000}"/>
    <cellStyle name="Output 2 6 2" xfId="1305" xr:uid="{00000000-0005-0000-0000-000008230000}"/>
    <cellStyle name="Output 2 6 2 2" xfId="3559" xr:uid="{00000000-0005-0000-0000-000009230000}"/>
    <cellStyle name="Output 2 6 2 2 2" xfId="9816" xr:uid="{00000000-0005-0000-0000-00000A230000}"/>
    <cellStyle name="Output 2 6 2 3" xfId="5706" xr:uid="{00000000-0005-0000-0000-00000B230000}"/>
    <cellStyle name="Output 2 6 2 3 2" xfId="11933" xr:uid="{00000000-0005-0000-0000-00000C230000}"/>
    <cellStyle name="Output 2 6 2 4" xfId="7627" xr:uid="{00000000-0005-0000-0000-00000D230000}"/>
    <cellStyle name="Output 2 6 3" xfId="1716" xr:uid="{00000000-0005-0000-0000-00000E230000}"/>
    <cellStyle name="Output 2 6 3 2" xfId="3930" xr:uid="{00000000-0005-0000-0000-00000F230000}"/>
    <cellStyle name="Output 2 6 3 2 2" xfId="10169" xr:uid="{00000000-0005-0000-0000-000010230000}"/>
    <cellStyle name="Output 2 6 3 3" xfId="6059" xr:uid="{00000000-0005-0000-0000-000011230000}"/>
    <cellStyle name="Output 2 6 3 3 2" xfId="12286" xr:uid="{00000000-0005-0000-0000-000012230000}"/>
    <cellStyle name="Output 2 6 3 4" xfId="7980" xr:uid="{00000000-0005-0000-0000-000013230000}"/>
    <cellStyle name="Output 2 6 4" xfId="2017" xr:uid="{00000000-0005-0000-0000-000014230000}"/>
    <cellStyle name="Output 2 6 4 2" xfId="4229" xr:uid="{00000000-0005-0000-0000-000015230000}"/>
    <cellStyle name="Output 2 6 4 2 2" xfId="10468" xr:uid="{00000000-0005-0000-0000-000016230000}"/>
    <cellStyle name="Output 2 6 4 3" xfId="6358" xr:uid="{00000000-0005-0000-0000-000017230000}"/>
    <cellStyle name="Output 2 6 4 3 2" xfId="12585" xr:uid="{00000000-0005-0000-0000-000018230000}"/>
    <cellStyle name="Output 2 6 4 4" xfId="8279" xr:uid="{00000000-0005-0000-0000-000019230000}"/>
    <cellStyle name="Output 2 6 5" xfId="2130" xr:uid="{00000000-0005-0000-0000-00001A230000}"/>
    <cellStyle name="Output 2 6 5 2" xfId="4340" xr:uid="{00000000-0005-0000-0000-00001B230000}"/>
    <cellStyle name="Output 2 6 5 2 2" xfId="10579" xr:uid="{00000000-0005-0000-0000-00001C230000}"/>
    <cellStyle name="Output 2 6 5 3" xfId="6469" xr:uid="{00000000-0005-0000-0000-00001D230000}"/>
    <cellStyle name="Output 2 6 5 3 2" xfId="12696" xr:uid="{00000000-0005-0000-0000-00001E230000}"/>
    <cellStyle name="Output 2 6 5 4" xfId="8390" xr:uid="{00000000-0005-0000-0000-00001F230000}"/>
    <cellStyle name="Output 2 6 6" xfId="3296" xr:uid="{00000000-0005-0000-0000-000020230000}"/>
    <cellStyle name="Output 2 6 6 2" xfId="5440" xr:uid="{00000000-0005-0000-0000-000021230000}"/>
    <cellStyle name="Output 2 6 6 2 2" xfId="11670" xr:uid="{00000000-0005-0000-0000-000022230000}"/>
    <cellStyle name="Output 2 6 6 3" xfId="9553" xr:uid="{00000000-0005-0000-0000-000023230000}"/>
    <cellStyle name="Output 2 6 7" xfId="2951" xr:uid="{00000000-0005-0000-0000-000024230000}"/>
    <cellStyle name="Output 2 6 7 2" xfId="9208" xr:uid="{00000000-0005-0000-0000-000025230000}"/>
    <cellStyle name="Output 2 6 8" xfId="5131" xr:uid="{00000000-0005-0000-0000-000026230000}"/>
    <cellStyle name="Output 2 6 8 2" xfId="11370" xr:uid="{00000000-0005-0000-0000-000027230000}"/>
    <cellStyle name="Output 2 6 9" xfId="7364" xr:uid="{00000000-0005-0000-0000-000028230000}"/>
    <cellStyle name="Output 2 7" xfId="974" xr:uid="{00000000-0005-0000-0000-000029230000}"/>
    <cellStyle name="Output 2 7 2" xfId="1306" xr:uid="{00000000-0005-0000-0000-00002A230000}"/>
    <cellStyle name="Output 2 7 2 2" xfId="3560" xr:uid="{00000000-0005-0000-0000-00002B230000}"/>
    <cellStyle name="Output 2 7 2 2 2" xfId="9817" xr:uid="{00000000-0005-0000-0000-00002C230000}"/>
    <cellStyle name="Output 2 7 2 3" xfId="5707" xr:uid="{00000000-0005-0000-0000-00002D230000}"/>
    <cellStyle name="Output 2 7 2 3 2" xfId="11934" xr:uid="{00000000-0005-0000-0000-00002E230000}"/>
    <cellStyle name="Output 2 7 2 4" xfId="7628" xr:uid="{00000000-0005-0000-0000-00002F230000}"/>
    <cellStyle name="Output 2 7 3" xfId="1748" xr:uid="{00000000-0005-0000-0000-000030230000}"/>
    <cellStyle name="Output 2 7 3 2" xfId="3962" xr:uid="{00000000-0005-0000-0000-000031230000}"/>
    <cellStyle name="Output 2 7 3 2 2" xfId="10201" xr:uid="{00000000-0005-0000-0000-000032230000}"/>
    <cellStyle name="Output 2 7 3 3" xfId="6091" xr:uid="{00000000-0005-0000-0000-000033230000}"/>
    <cellStyle name="Output 2 7 3 3 2" xfId="12318" xr:uid="{00000000-0005-0000-0000-000034230000}"/>
    <cellStyle name="Output 2 7 3 4" xfId="8012" xr:uid="{00000000-0005-0000-0000-000035230000}"/>
    <cellStyle name="Output 2 7 4" xfId="2018" xr:uid="{00000000-0005-0000-0000-000036230000}"/>
    <cellStyle name="Output 2 7 4 2" xfId="4230" xr:uid="{00000000-0005-0000-0000-000037230000}"/>
    <cellStyle name="Output 2 7 4 2 2" xfId="10469" xr:uid="{00000000-0005-0000-0000-000038230000}"/>
    <cellStyle name="Output 2 7 4 3" xfId="6359" xr:uid="{00000000-0005-0000-0000-000039230000}"/>
    <cellStyle name="Output 2 7 4 3 2" xfId="12586" xr:uid="{00000000-0005-0000-0000-00003A230000}"/>
    <cellStyle name="Output 2 7 4 4" xfId="8280" xr:uid="{00000000-0005-0000-0000-00003B230000}"/>
    <cellStyle name="Output 2 7 5" xfId="2165" xr:uid="{00000000-0005-0000-0000-00003C230000}"/>
    <cellStyle name="Output 2 7 5 2" xfId="4375" xr:uid="{00000000-0005-0000-0000-00003D230000}"/>
    <cellStyle name="Output 2 7 5 2 2" xfId="10614" xr:uid="{00000000-0005-0000-0000-00003E230000}"/>
    <cellStyle name="Output 2 7 5 3" xfId="6504" xr:uid="{00000000-0005-0000-0000-00003F230000}"/>
    <cellStyle name="Output 2 7 5 3 2" xfId="12731" xr:uid="{00000000-0005-0000-0000-000040230000}"/>
    <cellStyle name="Output 2 7 5 4" xfId="8425" xr:uid="{00000000-0005-0000-0000-000041230000}"/>
    <cellStyle name="Output 2 7 6" xfId="3328" xr:uid="{00000000-0005-0000-0000-000042230000}"/>
    <cellStyle name="Output 2 7 6 2" xfId="5474" xr:uid="{00000000-0005-0000-0000-000043230000}"/>
    <cellStyle name="Output 2 7 6 2 2" xfId="11702" xr:uid="{00000000-0005-0000-0000-000044230000}"/>
    <cellStyle name="Output 2 7 6 3" xfId="9585" xr:uid="{00000000-0005-0000-0000-000045230000}"/>
    <cellStyle name="Output 2 7 7" xfId="2983" xr:uid="{00000000-0005-0000-0000-000046230000}"/>
    <cellStyle name="Output 2 7 7 2" xfId="9240" xr:uid="{00000000-0005-0000-0000-000047230000}"/>
    <cellStyle name="Output 2 7 8" xfId="5132" xr:uid="{00000000-0005-0000-0000-000048230000}"/>
    <cellStyle name="Output 2 7 8 2" xfId="11371" xr:uid="{00000000-0005-0000-0000-000049230000}"/>
    <cellStyle name="Output 2 7 9" xfId="7396" xr:uid="{00000000-0005-0000-0000-00004A230000}"/>
    <cellStyle name="Output 2 8" xfId="755" xr:uid="{00000000-0005-0000-0000-00004B230000}"/>
    <cellStyle name="Output 2 8 2" xfId="1307" xr:uid="{00000000-0005-0000-0000-00004C230000}"/>
    <cellStyle name="Output 2 8 2 2" xfId="3561" xr:uid="{00000000-0005-0000-0000-00004D230000}"/>
    <cellStyle name="Output 2 8 2 2 2" xfId="9818" xr:uid="{00000000-0005-0000-0000-00004E230000}"/>
    <cellStyle name="Output 2 8 2 3" xfId="5708" xr:uid="{00000000-0005-0000-0000-00004F230000}"/>
    <cellStyle name="Output 2 8 2 3 2" xfId="11935" xr:uid="{00000000-0005-0000-0000-000050230000}"/>
    <cellStyle name="Output 2 8 2 4" xfId="7629" xr:uid="{00000000-0005-0000-0000-000051230000}"/>
    <cellStyle name="Output 2 8 3" xfId="1536" xr:uid="{00000000-0005-0000-0000-000052230000}"/>
    <cellStyle name="Output 2 8 3 2" xfId="3750" xr:uid="{00000000-0005-0000-0000-000053230000}"/>
    <cellStyle name="Output 2 8 3 2 2" xfId="9989" xr:uid="{00000000-0005-0000-0000-000054230000}"/>
    <cellStyle name="Output 2 8 3 3" xfId="5879" xr:uid="{00000000-0005-0000-0000-000055230000}"/>
    <cellStyle name="Output 2 8 3 3 2" xfId="12106" xr:uid="{00000000-0005-0000-0000-000056230000}"/>
    <cellStyle name="Output 2 8 3 4" xfId="7800" xr:uid="{00000000-0005-0000-0000-000057230000}"/>
    <cellStyle name="Output 2 8 4" xfId="2019" xr:uid="{00000000-0005-0000-0000-000058230000}"/>
    <cellStyle name="Output 2 8 4 2" xfId="4231" xr:uid="{00000000-0005-0000-0000-000059230000}"/>
    <cellStyle name="Output 2 8 4 2 2" xfId="10470" xr:uid="{00000000-0005-0000-0000-00005A230000}"/>
    <cellStyle name="Output 2 8 4 3" xfId="6360" xr:uid="{00000000-0005-0000-0000-00005B230000}"/>
    <cellStyle name="Output 2 8 4 3 2" xfId="12587" xr:uid="{00000000-0005-0000-0000-00005C230000}"/>
    <cellStyle name="Output 2 8 4 4" xfId="8281" xr:uid="{00000000-0005-0000-0000-00005D230000}"/>
    <cellStyle name="Output 2 8 5" xfId="2339" xr:uid="{00000000-0005-0000-0000-00005E230000}"/>
    <cellStyle name="Output 2 8 5 2" xfId="4549" xr:uid="{00000000-0005-0000-0000-00005F230000}"/>
    <cellStyle name="Output 2 8 5 2 2" xfId="10788" xr:uid="{00000000-0005-0000-0000-000060230000}"/>
    <cellStyle name="Output 2 8 5 3" xfId="6678" xr:uid="{00000000-0005-0000-0000-000061230000}"/>
    <cellStyle name="Output 2 8 5 3 2" xfId="12905" xr:uid="{00000000-0005-0000-0000-000062230000}"/>
    <cellStyle name="Output 2 8 5 4" xfId="8599" xr:uid="{00000000-0005-0000-0000-000063230000}"/>
    <cellStyle name="Output 2 8 6" xfId="3116" xr:uid="{00000000-0005-0000-0000-000064230000}"/>
    <cellStyle name="Output 2 8 6 2" xfId="5260" xr:uid="{00000000-0005-0000-0000-000065230000}"/>
    <cellStyle name="Output 2 8 6 2 2" xfId="11490" xr:uid="{00000000-0005-0000-0000-000066230000}"/>
    <cellStyle name="Output 2 8 6 3" xfId="9373" xr:uid="{00000000-0005-0000-0000-000067230000}"/>
    <cellStyle name="Output 2 8 7" xfId="2771" xr:uid="{00000000-0005-0000-0000-000068230000}"/>
    <cellStyle name="Output 2 8 7 2" xfId="9028" xr:uid="{00000000-0005-0000-0000-000069230000}"/>
    <cellStyle name="Output 2 8 8" xfId="5133" xr:uid="{00000000-0005-0000-0000-00006A230000}"/>
    <cellStyle name="Output 2 8 8 2" xfId="11372" xr:uid="{00000000-0005-0000-0000-00006B230000}"/>
    <cellStyle name="Output 2 8 9" xfId="7184" xr:uid="{00000000-0005-0000-0000-00006C230000}"/>
    <cellStyle name="Output 2 9" xfId="1079" xr:uid="{00000000-0005-0000-0000-00006D230000}"/>
    <cellStyle name="Output 2 9 2" xfId="3396" xr:uid="{00000000-0005-0000-0000-00006E230000}"/>
    <cellStyle name="Output 2 9 2 2" xfId="9653" xr:uid="{00000000-0005-0000-0000-00006F230000}"/>
    <cellStyle name="Output 2 9 3" xfId="5543" xr:uid="{00000000-0005-0000-0000-000070230000}"/>
    <cellStyle name="Output 2 9 3 2" xfId="11770" xr:uid="{00000000-0005-0000-0000-000071230000}"/>
    <cellStyle name="Output 2 9 4" xfId="7464" xr:uid="{00000000-0005-0000-0000-000072230000}"/>
    <cellStyle name="Output 3" xfId="636" xr:uid="{00000000-0005-0000-0000-000073230000}"/>
    <cellStyle name="Output 3 10" xfId="1514" xr:uid="{00000000-0005-0000-0000-000074230000}"/>
    <cellStyle name="Output 3 10 2" xfId="3728" xr:uid="{00000000-0005-0000-0000-000075230000}"/>
    <cellStyle name="Output 3 10 2 2" xfId="9967" xr:uid="{00000000-0005-0000-0000-000076230000}"/>
    <cellStyle name="Output 3 10 3" xfId="5857" xr:uid="{00000000-0005-0000-0000-000077230000}"/>
    <cellStyle name="Output 3 10 3 2" xfId="12084" xr:uid="{00000000-0005-0000-0000-000078230000}"/>
    <cellStyle name="Output 3 10 4" xfId="7778" xr:uid="{00000000-0005-0000-0000-000079230000}"/>
    <cellStyle name="Output 3 11" xfId="1855" xr:uid="{00000000-0005-0000-0000-00007A230000}"/>
    <cellStyle name="Output 3 11 2" xfId="4067" xr:uid="{00000000-0005-0000-0000-00007B230000}"/>
    <cellStyle name="Output 3 11 2 2" xfId="10306" xr:uid="{00000000-0005-0000-0000-00007C230000}"/>
    <cellStyle name="Output 3 11 3" xfId="6196" xr:uid="{00000000-0005-0000-0000-00007D230000}"/>
    <cellStyle name="Output 3 11 3 2" xfId="12423" xr:uid="{00000000-0005-0000-0000-00007E230000}"/>
    <cellStyle name="Output 3 11 4" xfId="8117" xr:uid="{00000000-0005-0000-0000-00007F230000}"/>
    <cellStyle name="Output 3 12" xfId="2354" xr:uid="{00000000-0005-0000-0000-000080230000}"/>
    <cellStyle name="Output 3 12 2" xfId="4564" xr:uid="{00000000-0005-0000-0000-000081230000}"/>
    <cellStyle name="Output 3 12 2 2" xfId="10803" xr:uid="{00000000-0005-0000-0000-000082230000}"/>
    <cellStyle name="Output 3 12 3" xfId="6693" xr:uid="{00000000-0005-0000-0000-000083230000}"/>
    <cellStyle name="Output 3 12 3 2" xfId="12920" xr:uid="{00000000-0005-0000-0000-000084230000}"/>
    <cellStyle name="Output 3 12 4" xfId="8614" xr:uid="{00000000-0005-0000-0000-000085230000}"/>
    <cellStyle name="Output 3 13" xfId="2652" xr:uid="{00000000-0005-0000-0000-000086230000}"/>
    <cellStyle name="Output 3 13 2" xfId="4844" xr:uid="{00000000-0005-0000-0000-000087230000}"/>
    <cellStyle name="Output 3 13 2 2" xfId="11083" xr:uid="{00000000-0005-0000-0000-000088230000}"/>
    <cellStyle name="Output 3 13 3" xfId="6990" xr:uid="{00000000-0005-0000-0000-000089230000}"/>
    <cellStyle name="Output 3 13 3 2" xfId="13217" xr:uid="{00000000-0005-0000-0000-00008A230000}"/>
    <cellStyle name="Output 3 13 4" xfId="8911" xr:uid="{00000000-0005-0000-0000-00008B230000}"/>
    <cellStyle name="Output 3 14" xfId="2642" xr:uid="{00000000-0005-0000-0000-00008C230000}"/>
    <cellStyle name="Output 3 14 2" xfId="4834" xr:uid="{00000000-0005-0000-0000-00008D230000}"/>
    <cellStyle name="Output 3 14 2 2" xfId="11073" xr:uid="{00000000-0005-0000-0000-00008E230000}"/>
    <cellStyle name="Output 3 14 3" xfId="6980" xr:uid="{00000000-0005-0000-0000-00008F230000}"/>
    <cellStyle name="Output 3 14 3 2" xfId="13207" xr:uid="{00000000-0005-0000-0000-000090230000}"/>
    <cellStyle name="Output 3 14 4" xfId="8901" xr:uid="{00000000-0005-0000-0000-000091230000}"/>
    <cellStyle name="Output 3 15" xfId="2688" xr:uid="{00000000-0005-0000-0000-000092230000}"/>
    <cellStyle name="Output 3 15 2" xfId="4878" xr:uid="{00000000-0005-0000-0000-000093230000}"/>
    <cellStyle name="Output 3 15 2 2" xfId="11117" xr:uid="{00000000-0005-0000-0000-000094230000}"/>
    <cellStyle name="Output 3 15 3" xfId="7024" xr:uid="{00000000-0005-0000-0000-000095230000}"/>
    <cellStyle name="Output 3 15 3 2" xfId="13251" xr:uid="{00000000-0005-0000-0000-000096230000}"/>
    <cellStyle name="Output 3 15 4" xfId="8945" xr:uid="{00000000-0005-0000-0000-000097230000}"/>
    <cellStyle name="Output 3 16" xfId="2637" xr:uid="{00000000-0005-0000-0000-000098230000}"/>
    <cellStyle name="Output 3 16 2" xfId="4829" xr:uid="{00000000-0005-0000-0000-000099230000}"/>
    <cellStyle name="Output 3 16 2 2" xfId="11068" xr:uid="{00000000-0005-0000-0000-00009A230000}"/>
    <cellStyle name="Output 3 16 3" xfId="6975" xr:uid="{00000000-0005-0000-0000-00009B230000}"/>
    <cellStyle name="Output 3 16 3 2" xfId="13202" xr:uid="{00000000-0005-0000-0000-00009C230000}"/>
    <cellStyle name="Output 3 16 4" xfId="8896" xr:uid="{00000000-0005-0000-0000-00009D230000}"/>
    <cellStyle name="Output 3 17" xfId="2700" xr:uid="{00000000-0005-0000-0000-00009E230000}"/>
    <cellStyle name="Output 3 17 2" xfId="4890" xr:uid="{00000000-0005-0000-0000-00009F230000}"/>
    <cellStyle name="Output 3 17 2 2" xfId="11129" xr:uid="{00000000-0005-0000-0000-0000A0230000}"/>
    <cellStyle name="Output 3 17 3" xfId="7036" xr:uid="{00000000-0005-0000-0000-0000A1230000}"/>
    <cellStyle name="Output 3 17 3 2" xfId="13263" xr:uid="{00000000-0005-0000-0000-0000A2230000}"/>
    <cellStyle name="Output 3 17 4" xfId="8957" xr:uid="{00000000-0005-0000-0000-0000A3230000}"/>
    <cellStyle name="Output 3 18" xfId="2664" xr:uid="{00000000-0005-0000-0000-0000A4230000}"/>
    <cellStyle name="Output 3 18 2" xfId="4856" xr:uid="{00000000-0005-0000-0000-0000A5230000}"/>
    <cellStyle name="Output 3 18 2 2" xfId="11095" xr:uid="{00000000-0005-0000-0000-0000A6230000}"/>
    <cellStyle name="Output 3 18 3" xfId="7002" xr:uid="{00000000-0005-0000-0000-0000A7230000}"/>
    <cellStyle name="Output 3 18 3 2" xfId="13229" xr:uid="{00000000-0005-0000-0000-0000A8230000}"/>
    <cellStyle name="Output 3 18 4" xfId="8923" xr:uid="{00000000-0005-0000-0000-0000A9230000}"/>
    <cellStyle name="Output 3 19" xfId="2716" xr:uid="{00000000-0005-0000-0000-0000AA230000}"/>
    <cellStyle name="Output 3 19 2" xfId="7052" xr:uid="{00000000-0005-0000-0000-0000AB230000}"/>
    <cellStyle name="Output 3 19 2 2" xfId="13279" xr:uid="{00000000-0005-0000-0000-0000AC230000}"/>
    <cellStyle name="Output 3 19 3" xfId="8973" xr:uid="{00000000-0005-0000-0000-0000AD230000}"/>
    <cellStyle name="Output 3 2" xfId="929" xr:uid="{00000000-0005-0000-0000-0000AE230000}"/>
    <cellStyle name="Output 3 2 2" xfId="1308" xr:uid="{00000000-0005-0000-0000-0000AF230000}"/>
    <cellStyle name="Output 3 2 2 2" xfId="3562" xr:uid="{00000000-0005-0000-0000-0000B0230000}"/>
    <cellStyle name="Output 3 2 2 2 2" xfId="9819" xr:uid="{00000000-0005-0000-0000-0000B1230000}"/>
    <cellStyle name="Output 3 2 2 3" xfId="5709" xr:uid="{00000000-0005-0000-0000-0000B2230000}"/>
    <cellStyle name="Output 3 2 2 3 2" xfId="11936" xr:uid="{00000000-0005-0000-0000-0000B3230000}"/>
    <cellStyle name="Output 3 2 2 4" xfId="7630" xr:uid="{00000000-0005-0000-0000-0000B4230000}"/>
    <cellStyle name="Output 3 2 3" xfId="1708" xr:uid="{00000000-0005-0000-0000-0000B5230000}"/>
    <cellStyle name="Output 3 2 3 2" xfId="3922" xr:uid="{00000000-0005-0000-0000-0000B6230000}"/>
    <cellStyle name="Output 3 2 3 2 2" xfId="10161" xr:uid="{00000000-0005-0000-0000-0000B7230000}"/>
    <cellStyle name="Output 3 2 3 3" xfId="6051" xr:uid="{00000000-0005-0000-0000-0000B8230000}"/>
    <cellStyle name="Output 3 2 3 3 2" xfId="12278" xr:uid="{00000000-0005-0000-0000-0000B9230000}"/>
    <cellStyle name="Output 3 2 3 4" xfId="7972" xr:uid="{00000000-0005-0000-0000-0000BA230000}"/>
    <cellStyle name="Output 3 2 4" xfId="2020" xr:uid="{00000000-0005-0000-0000-0000BB230000}"/>
    <cellStyle name="Output 3 2 4 2" xfId="4232" xr:uid="{00000000-0005-0000-0000-0000BC230000}"/>
    <cellStyle name="Output 3 2 4 2 2" xfId="10471" xr:uid="{00000000-0005-0000-0000-0000BD230000}"/>
    <cellStyle name="Output 3 2 4 3" xfId="6361" xr:uid="{00000000-0005-0000-0000-0000BE230000}"/>
    <cellStyle name="Output 3 2 4 3 2" xfId="12588" xr:uid="{00000000-0005-0000-0000-0000BF230000}"/>
    <cellStyle name="Output 3 2 4 4" xfId="8282" xr:uid="{00000000-0005-0000-0000-0000C0230000}"/>
    <cellStyle name="Output 3 2 5" xfId="2379" xr:uid="{00000000-0005-0000-0000-0000C1230000}"/>
    <cellStyle name="Output 3 2 5 2" xfId="4589" xr:uid="{00000000-0005-0000-0000-0000C2230000}"/>
    <cellStyle name="Output 3 2 5 2 2" xfId="10828" xr:uid="{00000000-0005-0000-0000-0000C3230000}"/>
    <cellStyle name="Output 3 2 5 3" xfId="6718" xr:uid="{00000000-0005-0000-0000-0000C4230000}"/>
    <cellStyle name="Output 3 2 5 3 2" xfId="12945" xr:uid="{00000000-0005-0000-0000-0000C5230000}"/>
    <cellStyle name="Output 3 2 5 4" xfId="8639" xr:uid="{00000000-0005-0000-0000-0000C6230000}"/>
    <cellStyle name="Output 3 2 6" xfId="3288" xr:uid="{00000000-0005-0000-0000-0000C7230000}"/>
    <cellStyle name="Output 3 2 6 2" xfId="5432" xr:uid="{00000000-0005-0000-0000-0000C8230000}"/>
    <cellStyle name="Output 3 2 6 2 2" xfId="11662" xr:uid="{00000000-0005-0000-0000-0000C9230000}"/>
    <cellStyle name="Output 3 2 6 3" xfId="9545" xr:uid="{00000000-0005-0000-0000-0000CA230000}"/>
    <cellStyle name="Output 3 2 7" xfId="2943" xr:uid="{00000000-0005-0000-0000-0000CB230000}"/>
    <cellStyle name="Output 3 2 7 2" xfId="9200" xr:uid="{00000000-0005-0000-0000-0000CC230000}"/>
    <cellStyle name="Output 3 2 8" xfId="5134" xr:uid="{00000000-0005-0000-0000-0000CD230000}"/>
    <cellStyle name="Output 3 2 8 2" xfId="11373" xr:uid="{00000000-0005-0000-0000-0000CE230000}"/>
    <cellStyle name="Output 3 2 9" xfId="7356" xr:uid="{00000000-0005-0000-0000-0000CF230000}"/>
    <cellStyle name="Output 3 20" xfId="4969" xr:uid="{00000000-0005-0000-0000-0000D0230000}"/>
    <cellStyle name="Output 3 20 2" xfId="11208" xr:uid="{00000000-0005-0000-0000-0000D1230000}"/>
    <cellStyle name="Output 3 21" xfId="7161" xr:uid="{00000000-0005-0000-0000-0000D2230000}"/>
    <cellStyle name="Output 3 3" xfId="750" xr:uid="{00000000-0005-0000-0000-0000D3230000}"/>
    <cellStyle name="Output 3 3 2" xfId="1309" xr:uid="{00000000-0005-0000-0000-0000D4230000}"/>
    <cellStyle name="Output 3 3 2 2" xfId="3563" xr:uid="{00000000-0005-0000-0000-0000D5230000}"/>
    <cellStyle name="Output 3 3 2 2 2" xfId="9820" xr:uid="{00000000-0005-0000-0000-0000D6230000}"/>
    <cellStyle name="Output 3 3 2 3" xfId="5710" xr:uid="{00000000-0005-0000-0000-0000D7230000}"/>
    <cellStyle name="Output 3 3 2 3 2" xfId="11937" xr:uid="{00000000-0005-0000-0000-0000D8230000}"/>
    <cellStyle name="Output 3 3 2 4" xfId="7631" xr:uid="{00000000-0005-0000-0000-0000D9230000}"/>
    <cellStyle name="Output 3 3 3" xfId="1531" xr:uid="{00000000-0005-0000-0000-0000DA230000}"/>
    <cellStyle name="Output 3 3 3 2" xfId="3745" xr:uid="{00000000-0005-0000-0000-0000DB230000}"/>
    <cellStyle name="Output 3 3 3 2 2" xfId="9984" xr:uid="{00000000-0005-0000-0000-0000DC230000}"/>
    <cellStyle name="Output 3 3 3 3" xfId="5874" xr:uid="{00000000-0005-0000-0000-0000DD230000}"/>
    <cellStyle name="Output 3 3 3 3 2" xfId="12101" xr:uid="{00000000-0005-0000-0000-0000DE230000}"/>
    <cellStyle name="Output 3 3 3 4" xfId="7795" xr:uid="{00000000-0005-0000-0000-0000DF230000}"/>
    <cellStyle name="Output 3 3 4" xfId="2021" xr:uid="{00000000-0005-0000-0000-0000E0230000}"/>
    <cellStyle name="Output 3 3 4 2" xfId="4233" xr:uid="{00000000-0005-0000-0000-0000E1230000}"/>
    <cellStyle name="Output 3 3 4 2 2" xfId="10472" xr:uid="{00000000-0005-0000-0000-0000E2230000}"/>
    <cellStyle name="Output 3 3 4 3" xfId="6362" xr:uid="{00000000-0005-0000-0000-0000E3230000}"/>
    <cellStyle name="Output 3 3 4 3 2" xfId="12589" xr:uid="{00000000-0005-0000-0000-0000E4230000}"/>
    <cellStyle name="Output 3 3 4 4" xfId="8283" xr:uid="{00000000-0005-0000-0000-0000E5230000}"/>
    <cellStyle name="Output 3 3 5" xfId="2344" xr:uid="{00000000-0005-0000-0000-0000E6230000}"/>
    <cellStyle name="Output 3 3 5 2" xfId="4554" xr:uid="{00000000-0005-0000-0000-0000E7230000}"/>
    <cellStyle name="Output 3 3 5 2 2" xfId="10793" xr:uid="{00000000-0005-0000-0000-0000E8230000}"/>
    <cellStyle name="Output 3 3 5 3" xfId="6683" xr:uid="{00000000-0005-0000-0000-0000E9230000}"/>
    <cellStyle name="Output 3 3 5 3 2" xfId="12910" xr:uid="{00000000-0005-0000-0000-0000EA230000}"/>
    <cellStyle name="Output 3 3 5 4" xfId="8604" xr:uid="{00000000-0005-0000-0000-0000EB230000}"/>
    <cellStyle name="Output 3 3 6" xfId="3111" xr:uid="{00000000-0005-0000-0000-0000EC230000}"/>
    <cellStyle name="Output 3 3 6 2" xfId="5255" xr:uid="{00000000-0005-0000-0000-0000ED230000}"/>
    <cellStyle name="Output 3 3 6 2 2" xfId="11485" xr:uid="{00000000-0005-0000-0000-0000EE230000}"/>
    <cellStyle name="Output 3 3 6 3" xfId="9368" xr:uid="{00000000-0005-0000-0000-0000EF230000}"/>
    <cellStyle name="Output 3 3 7" xfId="2766" xr:uid="{00000000-0005-0000-0000-0000F0230000}"/>
    <cellStyle name="Output 3 3 7 2" xfId="9023" xr:uid="{00000000-0005-0000-0000-0000F1230000}"/>
    <cellStyle name="Output 3 3 8" xfId="5135" xr:uid="{00000000-0005-0000-0000-0000F2230000}"/>
    <cellStyle name="Output 3 3 8 2" xfId="11374" xr:uid="{00000000-0005-0000-0000-0000F3230000}"/>
    <cellStyle name="Output 3 3 9" xfId="7179" xr:uid="{00000000-0005-0000-0000-0000F4230000}"/>
    <cellStyle name="Output 3 4" xfId="788" xr:uid="{00000000-0005-0000-0000-0000F5230000}"/>
    <cellStyle name="Output 3 4 2" xfId="1310" xr:uid="{00000000-0005-0000-0000-0000F6230000}"/>
    <cellStyle name="Output 3 4 2 2" xfId="3564" xr:uid="{00000000-0005-0000-0000-0000F7230000}"/>
    <cellStyle name="Output 3 4 2 2 2" xfId="9821" xr:uid="{00000000-0005-0000-0000-0000F8230000}"/>
    <cellStyle name="Output 3 4 2 3" xfId="5711" xr:uid="{00000000-0005-0000-0000-0000F9230000}"/>
    <cellStyle name="Output 3 4 2 3 2" xfId="11938" xr:uid="{00000000-0005-0000-0000-0000FA230000}"/>
    <cellStyle name="Output 3 4 2 4" xfId="7632" xr:uid="{00000000-0005-0000-0000-0000FB230000}"/>
    <cellStyle name="Output 3 4 3" xfId="1567" xr:uid="{00000000-0005-0000-0000-0000FC230000}"/>
    <cellStyle name="Output 3 4 3 2" xfId="3781" xr:uid="{00000000-0005-0000-0000-0000FD230000}"/>
    <cellStyle name="Output 3 4 3 2 2" xfId="10020" xr:uid="{00000000-0005-0000-0000-0000FE230000}"/>
    <cellStyle name="Output 3 4 3 3" xfId="5910" xr:uid="{00000000-0005-0000-0000-0000FF230000}"/>
    <cellStyle name="Output 3 4 3 3 2" xfId="12137" xr:uid="{00000000-0005-0000-0000-000000240000}"/>
    <cellStyle name="Output 3 4 3 4" xfId="7831" xr:uid="{00000000-0005-0000-0000-000001240000}"/>
    <cellStyle name="Output 3 4 4" xfId="2022" xr:uid="{00000000-0005-0000-0000-000002240000}"/>
    <cellStyle name="Output 3 4 4 2" xfId="4234" xr:uid="{00000000-0005-0000-0000-000003240000}"/>
    <cellStyle name="Output 3 4 4 2 2" xfId="10473" xr:uid="{00000000-0005-0000-0000-000004240000}"/>
    <cellStyle name="Output 3 4 4 3" xfId="6363" xr:uid="{00000000-0005-0000-0000-000005240000}"/>
    <cellStyle name="Output 3 4 4 3 2" xfId="12590" xr:uid="{00000000-0005-0000-0000-000006240000}"/>
    <cellStyle name="Output 3 4 4 4" xfId="8284" xr:uid="{00000000-0005-0000-0000-000007240000}"/>
    <cellStyle name="Output 3 4 5" xfId="2310" xr:uid="{00000000-0005-0000-0000-000008240000}"/>
    <cellStyle name="Output 3 4 5 2" xfId="4520" xr:uid="{00000000-0005-0000-0000-000009240000}"/>
    <cellStyle name="Output 3 4 5 2 2" xfId="10759" xr:uid="{00000000-0005-0000-0000-00000A240000}"/>
    <cellStyle name="Output 3 4 5 3" xfId="6649" xr:uid="{00000000-0005-0000-0000-00000B240000}"/>
    <cellStyle name="Output 3 4 5 3 2" xfId="12876" xr:uid="{00000000-0005-0000-0000-00000C240000}"/>
    <cellStyle name="Output 3 4 5 4" xfId="8570" xr:uid="{00000000-0005-0000-0000-00000D240000}"/>
    <cellStyle name="Output 3 4 6" xfId="3147" xr:uid="{00000000-0005-0000-0000-00000E240000}"/>
    <cellStyle name="Output 3 4 6 2" xfId="5291" xr:uid="{00000000-0005-0000-0000-00000F240000}"/>
    <cellStyle name="Output 3 4 6 2 2" xfId="11521" xr:uid="{00000000-0005-0000-0000-000010240000}"/>
    <cellStyle name="Output 3 4 6 3" xfId="9404" xr:uid="{00000000-0005-0000-0000-000011240000}"/>
    <cellStyle name="Output 3 4 7" xfId="2802" xr:uid="{00000000-0005-0000-0000-000012240000}"/>
    <cellStyle name="Output 3 4 7 2" xfId="9059" xr:uid="{00000000-0005-0000-0000-000013240000}"/>
    <cellStyle name="Output 3 4 8" xfId="5136" xr:uid="{00000000-0005-0000-0000-000014240000}"/>
    <cellStyle name="Output 3 4 8 2" xfId="11375" xr:uid="{00000000-0005-0000-0000-000015240000}"/>
    <cellStyle name="Output 3 4 9" xfId="7215" xr:uid="{00000000-0005-0000-0000-000016240000}"/>
    <cellStyle name="Output 3 5" xfId="917" xr:uid="{00000000-0005-0000-0000-000017240000}"/>
    <cellStyle name="Output 3 5 2" xfId="1311" xr:uid="{00000000-0005-0000-0000-000018240000}"/>
    <cellStyle name="Output 3 5 2 2" xfId="3565" xr:uid="{00000000-0005-0000-0000-000019240000}"/>
    <cellStyle name="Output 3 5 2 2 2" xfId="9822" xr:uid="{00000000-0005-0000-0000-00001A240000}"/>
    <cellStyle name="Output 3 5 2 3" xfId="5712" xr:uid="{00000000-0005-0000-0000-00001B240000}"/>
    <cellStyle name="Output 3 5 2 3 2" xfId="11939" xr:uid="{00000000-0005-0000-0000-00001C240000}"/>
    <cellStyle name="Output 3 5 2 4" xfId="7633" xr:uid="{00000000-0005-0000-0000-00001D240000}"/>
    <cellStyle name="Output 3 5 3" xfId="1696" xr:uid="{00000000-0005-0000-0000-00001E240000}"/>
    <cellStyle name="Output 3 5 3 2" xfId="3910" xr:uid="{00000000-0005-0000-0000-00001F240000}"/>
    <cellStyle name="Output 3 5 3 2 2" xfId="10149" xr:uid="{00000000-0005-0000-0000-000020240000}"/>
    <cellStyle name="Output 3 5 3 3" xfId="6039" xr:uid="{00000000-0005-0000-0000-000021240000}"/>
    <cellStyle name="Output 3 5 3 3 2" xfId="12266" xr:uid="{00000000-0005-0000-0000-000022240000}"/>
    <cellStyle name="Output 3 5 3 4" xfId="7960" xr:uid="{00000000-0005-0000-0000-000023240000}"/>
    <cellStyle name="Output 3 5 4" xfId="2023" xr:uid="{00000000-0005-0000-0000-000024240000}"/>
    <cellStyle name="Output 3 5 4 2" xfId="4235" xr:uid="{00000000-0005-0000-0000-000025240000}"/>
    <cellStyle name="Output 3 5 4 2 2" xfId="10474" xr:uid="{00000000-0005-0000-0000-000026240000}"/>
    <cellStyle name="Output 3 5 4 3" xfId="6364" xr:uid="{00000000-0005-0000-0000-000027240000}"/>
    <cellStyle name="Output 3 5 4 3 2" xfId="12591" xr:uid="{00000000-0005-0000-0000-000028240000}"/>
    <cellStyle name="Output 3 5 4 4" xfId="8285" xr:uid="{00000000-0005-0000-0000-000029240000}"/>
    <cellStyle name="Output 3 5 5" xfId="2195" xr:uid="{00000000-0005-0000-0000-00002A240000}"/>
    <cellStyle name="Output 3 5 5 2" xfId="4405" xr:uid="{00000000-0005-0000-0000-00002B240000}"/>
    <cellStyle name="Output 3 5 5 2 2" xfId="10644" xr:uid="{00000000-0005-0000-0000-00002C240000}"/>
    <cellStyle name="Output 3 5 5 3" xfId="6534" xr:uid="{00000000-0005-0000-0000-00002D240000}"/>
    <cellStyle name="Output 3 5 5 3 2" xfId="12761" xr:uid="{00000000-0005-0000-0000-00002E240000}"/>
    <cellStyle name="Output 3 5 5 4" xfId="8455" xr:uid="{00000000-0005-0000-0000-00002F240000}"/>
    <cellStyle name="Output 3 5 6" xfId="3276" xr:uid="{00000000-0005-0000-0000-000030240000}"/>
    <cellStyle name="Output 3 5 6 2" xfId="5420" xr:uid="{00000000-0005-0000-0000-000031240000}"/>
    <cellStyle name="Output 3 5 6 2 2" xfId="11650" xr:uid="{00000000-0005-0000-0000-000032240000}"/>
    <cellStyle name="Output 3 5 6 3" xfId="9533" xr:uid="{00000000-0005-0000-0000-000033240000}"/>
    <cellStyle name="Output 3 5 7" xfId="2931" xr:uid="{00000000-0005-0000-0000-000034240000}"/>
    <cellStyle name="Output 3 5 7 2" xfId="9188" xr:uid="{00000000-0005-0000-0000-000035240000}"/>
    <cellStyle name="Output 3 5 8" xfId="5137" xr:uid="{00000000-0005-0000-0000-000036240000}"/>
    <cellStyle name="Output 3 5 8 2" xfId="11376" xr:uid="{00000000-0005-0000-0000-000037240000}"/>
    <cellStyle name="Output 3 5 9" xfId="7344" xr:uid="{00000000-0005-0000-0000-000038240000}"/>
    <cellStyle name="Output 3 6" xfId="967" xr:uid="{00000000-0005-0000-0000-000039240000}"/>
    <cellStyle name="Output 3 6 2" xfId="1312" xr:uid="{00000000-0005-0000-0000-00003A240000}"/>
    <cellStyle name="Output 3 6 2 2" xfId="3566" xr:uid="{00000000-0005-0000-0000-00003B240000}"/>
    <cellStyle name="Output 3 6 2 2 2" xfId="9823" xr:uid="{00000000-0005-0000-0000-00003C240000}"/>
    <cellStyle name="Output 3 6 2 3" xfId="5713" xr:uid="{00000000-0005-0000-0000-00003D240000}"/>
    <cellStyle name="Output 3 6 2 3 2" xfId="11940" xr:uid="{00000000-0005-0000-0000-00003E240000}"/>
    <cellStyle name="Output 3 6 2 4" xfId="7634" xr:uid="{00000000-0005-0000-0000-00003F240000}"/>
    <cellStyle name="Output 3 6 3" xfId="1741" xr:uid="{00000000-0005-0000-0000-000040240000}"/>
    <cellStyle name="Output 3 6 3 2" xfId="3955" xr:uid="{00000000-0005-0000-0000-000041240000}"/>
    <cellStyle name="Output 3 6 3 2 2" xfId="10194" xr:uid="{00000000-0005-0000-0000-000042240000}"/>
    <cellStyle name="Output 3 6 3 3" xfId="6084" xr:uid="{00000000-0005-0000-0000-000043240000}"/>
    <cellStyle name="Output 3 6 3 3 2" xfId="12311" xr:uid="{00000000-0005-0000-0000-000044240000}"/>
    <cellStyle name="Output 3 6 3 4" xfId="8005" xr:uid="{00000000-0005-0000-0000-000045240000}"/>
    <cellStyle name="Output 3 6 4" xfId="2024" xr:uid="{00000000-0005-0000-0000-000046240000}"/>
    <cellStyle name="Output 3 6 4 2" xfId="4236" xr:uid="{00000000-0005-0000-0000-000047240000}"/>
    <cellStyle name="Output 3 6 4 2 2" xfId="10475" xr:uid="{00000000-0005-0000-0000-000048240000}"/>
    <cellStyle name="Output 3 6 4 3" xfId="6365" xr:uid="{00000000-0005-0000-0000-000049240000}"/>
    <cellStyle name="Output 3 6 4 3 2" xfId="12592" xr:uid="{00000000-0005-0000-0000-00004A240000}"/>
    <cellStyle name="Output 3 6 4 4" xfId="8286" xr:uid="{00000000-0005-0000-0000-00004B240000}"/>
    <cellStyle name="Output 3 6 5" xfId="2172" xr:uid="{00000000-0005-0000-0000-00004C240000}"/>
    <cellStyle name="Output 3 6 5 2" xfId="4382" xr:uid="{00000000-0005-0000-0000-00004D240000}"/>
    <cellStyle name="Output 3 6 5 2 2" xfId="10621" xr:uid="{00000000-0005-0000-0000-00004E240000}"/>
    <cellStyle name="Output 3 6 5 3" xfId="6511" xr:uid="{00000000-0005-0000-0000-00004F240000}"/>
    <cellStyle name="Output 3 6 5 3 2" xfId="12738" xr:uid="{00000000-0005-0000-0000-000050240000}"/>
    <cellStyle name="Output 3 6 5 4" xfId="8432" xr:uid="{00000000-0005-0000-0000-000051240000}"/>
    <cellStyle name="Output 3 6 6" xfId="3321" xr:uid="{00000000-0005-0000-0000-000052240000}"/>
    <cellStyle name="Output 3 6 6 2" xfId="5467" xr:uid="{00000000-0005-0000-0000-000053240000}"/>
    <cellStyle name="Output 3 6 6 2 2" xfId="11695" xr:uid="{00000000-0005-0000-0000-000054240000}"/>
    <cellStyle name="Output 3 6 6 3" xfId="9578" xr:uid="{00000000-0005-0000-0000-000055240000}"/>
    <cellStyle name="Output 3 6 7" xfId="2976" xr:uid="{00000000-0005-0000-0000-000056240000}"/>
    <cellStyle name="Output 3 6 7 2" xfId="9233" xr:uid="{00000000-0005-0000-0000-000057240000}"/>
    <cellStyle name="Output 3 6 8" xfId="5138" xr:uid="{00000000-0005-0000-0000-000058240000}"/>
    <cellStyle name="Output 3 6 8 2" xfId="11377" xr:uid="{00000000-0005-0000-0000-000059240000}"/>
    <cellStyle name="Output 3 6 9" xfId="7389" xr:uid="{00000000-0005-0000-0000-00005A240000}"/>
    <cellStyle name="Output 3 7" xfId="976" xr:uid="{00000000-0005-0000-0000-00005B240000}"/>
    <cellStyle name="Output 3 7 2" xfId="1313" xr:uid="{00000000-0005-0000-0000-00005C240000}"/>
    <cellStyle name="Output 3 7 2 2" xfId="3567" xr:uid="{00000000-0005-0000-0000-00005D240000}"/>
    <cellStyle name="Output 3 7 2 2 2" xfId="9824" xr:uid="{00000000-0005-0000-0000-00005E240000}"/>
    <cellStyle name="Output 3 7 2 3" xfId="5714" xr:uid="{00000000-0005-0000-0000-00005F240000}"/>
    <cellStyle name="Output 3 7 2 3 2" xfId="11941" xr:uid="{00000000-0005-0000-0000-000060240000}"/>
    <cellStyle name="Output 3 7 2 4" xfId="7635" xr:uid="{00000000-0005-0000-0000-000061240000}"/>
    <cellStyle name="Output 3 7 3" xfId="1750" xr:uid="{00000000-0005-0000-0000-000062240000}"/>
    <cellStyle name="Output 3 7 3 2" xfId="3964" xr:uid="{00000000-0005-0000-0000-000063240000}"/>
    <cellStyle name="Output 3 7 3 2 2" xfId="10203" xr:uid="{00000000-0005-0000-0000-000064240000}"/>
    <cellStyle name="Output 3 7 3 3" xfId="6093" xr:uid="{00000000-0005-0000-0000-000065240000}"/>
    <cellStyle name="Output 3 7 3 3 2" xfId="12320" xr:uid="{00000000-0005-0000-0000-000066240000}"/>
    <cellStyle name="Output 3 7 3 4" xfId="8014" xr:uid="{00000000-0005-0000-0000-000067240000}"/>
    <cellStyle name="Output 3 7 4" xfId="2025" xr:uid="{00000000-0005-0000-0000-000068240000}"/>
    <cellStyle name="Output 3 7 4 2" xfId="4237" xr:uid="{00000000-0005-0000-0000-000069240000}"/>
    <cellStyle name="Output 3 7 4 2 2" xfId="10476" xr:uid="{00000000-0005-0000-0000-00006A240000}"/>
    <cellStyle name="Output 3 7 4 3" xfId="6366" xr:uid="{00000000-0005-0000-0000-00006B240000}"/>
    <cellStyle name="Output 3 7 4 3 2" xfId="12593" xr:uid="{00000000-0005-0000-0000-00006C240000}"/>
    <cellStyle name="Output 3 7 4 4" xfId="8287" xr:uid="{00000000-0005-0000-0000-00006D240000}"/>
    <cellStyle name="Output 3 7 5" xfId="2163" xr:uid="{00000000-0005-0000-0000-00006E240000}"/>
    <cellStyle name="Output 3 7 5 2" xfId="4373" xr:uid="{00000000-0005-0000-0000-00006F240000}"/>
    <cellStyle name="Output 3 7 5 2 2" xfId="10612" xr:uid="{00000000-0005-0000-0000-000070240000}"/>
    <cellStyle name="Output 3 7 5 3" xfId="6502" xr:uid="{00000000-0005-0000-0000-000071240000}"/>
    <cellStyle name="Output 3 7 5 3 2" xfId="12729" xr:uid="{00000000-0005-0000-0000-000072240000}"/>
    <cellStyle name="Output 3 7 5 4" xfId="8423" xr:uid="{00000000-0005-0000-0000-000073240000}"/>
    <cellStyle name="Output 3 7 6" xfId="3330" xr:uid="{00000000-0005-0000-0000-000074240000}"/>
    <cellStyle name="Output 3 7 6 2" xfId="5476" xr:uid="{00000000-0005-0000-0000-000075240000}"/>
    <cellStyle name="Output 3 7 6 2 2" xfId="11704" xr:uid="{00000000-0005-0000-0000-000076240000}"/>
    <cellStyle name="Output 3 7 6 3" xfId="9587" xr:uid="{00000000-0005-0000-0000-000077240000}"/>
    <cellStyle name="Output 3 7 7" xfId="2985" xr:uid="{00000000-0005-0000-0000-000078240000}"/>
    <cellStyle name="Output 3 7 7 2" xfId="9242" xr:uid="{00000000-0005-0000-0000-000079240000}"/>
    <cellStyle name="Output 3 7 8" xfId="5139" xr:uid="{00000000-0005-0000-0000-00007A240000}"/>
    <cellStyle name="Output 3 7 8 2" xfId="11378" xr:uid="{00000000-0005-0000-0000-00007B240000}"/>
    <cellStyle name="Output 3 7 9" xfId="7398" xr:uid="{00000000-0005-0000-0000-00007C240000}"/>
    <cellStyle name="Output 3 8" xfId="754" xr:uid="{00000000-0005-0000-0000-00007D240000}"/>
    <cellStyle name="Output 3 8 2" xfId="1314" xr:uid="{00000000-0005-0000-0000-00007E240000}"/>
    <cellStyle name="Output 3 8 2 2" xfId="3568" xr:uid="{00000000-0005-0000-0000-00007F240000}"/>
    <cellStyle name="Output 3 8 2 2 2" xfId="9825" xr:uid="{00000000-0005-0000-0000-000080240000}"/>
    <cellStyle name="Output 3 8 2 3" xfId="5715" xr:uid="{00000000-0005-0000-0000-000081240000}"/>
    <cellStyle name="Output 3 8 2 3 2" xfId="11942" xr:uid="{00000000-0005-0000-0000-000082240000}"/>
    <cellStyle name="Output 3 8 2 4" xfId="7636" xr:uid="{00000000-0005-0000-0000-000083240000}"/>
    <cellStyle name="Output 3 8 3" xfId="1535" xr:uid="{00000000-0005-0000-0000-000084240000}"/>
    <cellStyle name="Output 3 8 3 2" xfId="3749" xr:uid="{00000000-0005-0000-0000-000085240000}"/>
    <cellStyle name="Output 3 8 3 2 2" xfId="9988" xr:uid="{00000000-0005-0000-0000-000086240000}"/>
    <cellStyle name="Output 3 8 3 3" xfId="5878" xr:uid="{00000000-0005-0000-0000-000087240000}"/>
    <cellStyle name="Output 3 8 3 3 2" xfId="12105" xr:uid="{00000000-0005-0000-0000-000088240000}"/>
    <cellStyle name="Output 3 8 3 4" xfId="7799" xr:uid="{00000000-0005-0000-0000-000089240000}"/>
    <cellStyle name="Output 3 8 4" xfId="2026" xr:uid="{00000000-0005-0000-0000-00008A240000}"/>
    <cellStyle name="Output 3 8 4 2" xfId="4238" xr:uid="{00000000-0005-0000-0000-00008B240000}"/>
    <cellStyle name="Output 3 8 4 2 2" xfId="10477" xr:uid="{00000000-0005-0000-0000-00008C240000}"/>
    <cellStyle name="Output 3 8 4 3" xfId="6367" xr:uid="{00000000-0005-0000-0000-00008D240000}"/>
    <cellStyle name="Output 3 8 4 3 2" xfId="12594" xr:uid="{00000000-0005-0000-0000-00008E240000}"/>
    <cellStyle name="Output 3 8 4 4" xfId="8288" xr:uid="{00000000-0005-0000-0000-00008F240000}"/>
    <cellStyle name="Output 3 8 5" xfId="2340" xr:uid="{00000000-0005-0000-0000-000090240000}"/>
    <cellStyle name="Output 3 8 5 2" xfId="4550" xr:uid="{00000000-0005-0000-0000-000091240000}"/>
    <cellStyle name="Output 3 8 5 2 2" xfId="10789" xr:uid="{00000000-0005-0000-0000-000092240000}"/>
    <cellStyle name="Output 3 8 5 3" xfId="6679" xr:uid="{00000000-0005-0000-0000-000093240000}"/>
    <cellStyle name="Output 3 8 5 3 2" xfId="12906" xr:uid="{00000000-0005-0000-0000-000094240000}"/>
    <cellStyle name="Output 3 8 5 4" xfId="8600" xr:uid="{00000000-0005-0000-0000-000095240000}"/>
    <cellStyle name="Output 3 8 6" xfId="3115" xr:uid="{00000000-0005-0000-0000-000096240000}"/>
    <cellStyle name="Output 3 8 6 2" xfId="5259" xr:uid="{00000000-0005-0000-0000-000097240000}"/>
    <cellStyle name="Output 3 8 6 2 2" xfId="11489" xr:uid="{00000000-0005-0000-0000-000098240000}"/>
    <cellStyle name="Output 3 8 6 3" xfId="9372" xr:uid="{00000000-0005-0000-0000-000099240000}"/>
    <cellStyle name="Output 3 8 7" xfId="2770" xr:uid="{00000000-0005-0000-0000-00009A240000}"/>
    <cellStyle name="Output 3 8 7 2" xfId="9027" xr:uid="{00000000-0005-0000-0000-00009B240000}"/>
    <cellStyle name="Output 3 8 8" xfId="5140" xr:uid="{00000000-0005-0000-0000-00009C240000}"/>
    <cellStyle name="Output 3 8 8 2" xfId="11379" xr:uid="{00000000-0005-0000-0000-00009D240000}"/>
    <cellStyle name="Output 3 8 9" xfId="7183" xr:uid="{00000000-0005-0000-0000-00009E240000}"/>
    <cellStyle name="Output 3 9" xfId="1080" xr:uid="{00000000-0005-0000-0000-00009F240000}"/>
    <cellStyle name="Output 3 9 2" xfId="3397" xr:uid="{00000000-0005-0000-0000-0000A0240000}"/>
    <cellStyle name="Output 3 9 2 2" xfId="9654" xr:uid="{00000000-0005-0000-0000-0000A1240000}"/>
    <cellStyle name="Output 3 9 3" xfId="5544" xr:uid="{00000000-0005-0000-0000-0000A2240000}"/>
    <cellStyle name="Output 3 9 3 2" xfId="11771" xr:uid="{00000000-0005-0000-0000-0000A3240000}"/>
    <cellStyle name="Output 3 9 4" xfId="7465" xr:uid="{00000000-0005-0000-0000-0000A4240000}"/>
    <cellStyle name="Output 4" xfId="1315" xr:uid="{00000000-0005-0000-0000-0000A5240000}"/>
    <cellStyle name="Output 4 2" xfId="1490" xr:uid="{00000000-0005-0000-0000-0000A6240000}"/>
    <cellStyle name="Output 4 2 2" xfId="3704" xr:uid="{00000000-0005-0000-0000-0000A7240000}"/>
    <cellStyle name="Output 4 2 2 2" xfId="9943" xr:uid="{00000000-0005-0000-0000-0000A8240000}"/>
    <cellStyle name="Output 4 2 3" xfId="5833" xr:uid="{00000000-0005-0000-0000-0000A9240000}"/>
    <cellStyle name="Output 4 2 3 2" xfId="12060" xr:uid="{00000000-0005-0000-0000-0000AA240000}"/>
    <cellStyle name="Output 4 2 4" xfId="7754" xr:uid="{00000000-0005-0000-0000-0000AB240000}"/>
    <cellStyle name="Output 4 3" xfId="2027" xr:uid="{00000000-0005-0000-0000-0000AC240000}"/>
    <cellStyle name="Output 4 3 2" xfId="4239" xr:uid="{00000000-0005-0000-0000-0000AD240000}"/>
    <cellStyle name="Output 4 3 2 2" xfId="10478" xr:uid="{00000000-0005-0000-0000-0000AE240000}"/>
    <cellStyle name="Output 4 3 3" xfId="6368" xr:uid="{00000000-0005-0000-0000-0000AF240000}"/>
    <cellStyle name="Output 4 3 3 2" xfId="12595" xr:uid="{00000000-0005-0000-0000-0000B0240000}"/>
    <cellStyle name="Output 4 3 4" xfId="8289" xr:uid="{00000000-0005-0000-0000-0000B1240000}"/>
    <cellStyle name="Output 4 4" xfId="2389" xr:uid="{00000000-0005-0000-0000-0000B2240000}"/>
    <cellStyle name="Output 4 4 2" xfId="4599" xr:uid="{00000000-0005-0000-0000-0000B3240000}"/>
    <cellStyle name="Output 4 4 2 2" xfId="10838" xr:uid="{00000000-0005-0000-0000-0000B4240000}"/>
    <cellStyle name="Output 4 4 3" xfId="6728" xr:uid="{00000000-0005-0000-0000-0000B5240000}"/>
    <cellStyle name="Output 4 4 3 2" xfId="12955" xr:uid="{00000000-0005-0000-0000-0000B6240000}"/>
    <cellStyle name="Output 4 4 4" xfId="8649" xr:uid="{00000000-0005-0000-0000-0000B7240000}"/>
    <cellStyle name="Output 4 5" xfId="3569" xr:uid="{00000000-0005-0000-0000-0000B8240000}"/>
    <cellStyle name="Output 4 5 2" xfId="5716" xr:uid="{00000000-0005-0000-0000-0000B9240000}"/>
    <cellStyle name="Output 4 5 2 2" xfId="11943" xr:uid="{00000000-0005-0000-0000-0000BA240000}"/>
    <cellStyle name="Output 4 5 3" xfId="9826" xr:uid="{00000000-0005-0000-0000-0000BB240000}"/>
    <cellStyle name="Output 4 6" xfId="2760" xr:uid="{00000000-0005-0000-0000-0000BC240000}"/>
    <cellStyle name="Output 4 6 2" xfId="9017" xr:uid="{00000000-0005-0000-0000-0000BD240000}"/>
    <cellStyle name="Output 4 7" xfId="5141" xr:uid="{00000000-0005-0000-0000-0000BE240000}"/>
    <cellStyle name="Output 4 7 2" xfId="11380" xr:uid="{00000000-0005-0000-0000-0000BF240000}"/>
    <cellStyle name="Output 4 8" xfId="7637" xr:uid="{00000000-0005-0000-0000-0000C0240000}"/>
    <cellStyle name="Output 5" xfId="7131" xr:uid="{00000000-0005-0000-0000-0000C1240000}"/>
    <cellStyle name="Satisfaisant" xfId="637" xr:uid="{00000000-0005-0000-0000-0000C2240000}"/>
    <cellStyle name="Satisfaisant 2" xfId="638" xr:uid="{00000000-0005-0000-0000-0000C3240000}"/>
    <cellStyle name="Satisfaisant 2 2" xfId="639" xr:uid="{00000000-0005-0000-0000-0000C4240000}"/>
    <cellStyle name="Satisfaisant 3" xfId="640" xr:uid="{00000000-0005-0000-0000-0000C5240000}"/>
    <cellStyle name="Satisfaisant 3 2" xfId="641" xr:uid="{00000000-0005-0000-0000-0000C6240000}"/>
    <cellStyle name="Sortie" xfId="642" xr:uid="{00000000-0005-0000-0000-0000C7240000}"/>
    <cellStyle name="Sortie 10" xfId="753" xr:uid="{00000000-0005-0000-0000-0000C8240000}"/>
    <cellStyle name="Sortie 10 2" xfId="1316" xr:uid="{00000000-0005-0000-0000-0000C9240000}"/>
    <cellStyle name="Sortie 10 2 2" xfId="3570" xr:uid="{00000000-0005-0000-0000-0000CA240000}"/>
    <cellStyle name="Sortie 10 2 2 2" xfId="9827" xr:uid="{00000000-0005-0000-0000-0000CB240000}"/>
    <cellStyle name="Sortie 10 2 3" xfId="5717" xr:uid="{00000000-0005-0000-0000-0000CC240000}"/>
    <cellStyle name="Sortie 10 2 3 2" xfId="11944" xr:uid="{00000000-0005-0000-0000-0000CD240000}"/>
    <cellStyle name="Sortie 10 2 4" xfId="7638" xr:uid="{00000000-0005-0000-0000-0000CE240000}"/>
    <cellStyle name="Sortie 10 3" xfId="1534" xr:uid="{00000000-0005-0000-0000-0000CF240000}"/>
    <cellStyle name="Sortie 10 3 2" xfId="3748" xr:uid="{00000000-0005-0000-0000-0000D0240000}"/>
    <cellStyle name="Sortie 10 3 2 2" xfId="9987" xr:uid="{00000000-0005-0000-0000-0000D1240000}"/>
    <cellStyle name="Sortie 10 3 3" xfId="5877" xr:uid="{00000000-0005-0000-0000-0000D2240000}"/>
    <cellStyle name="Sortie 10 3 3 2" xfId="12104" xr:uid="{00000000-0005-0000-0000-0000D3240000}"/>
    <cellStyle name="Sortie 10 3 4" xfId="7798" xr:uid="{00000000-0005-0000-0000-0000D4240000}"/>
    <cellStyle name="Sortie 10 4" xfId="2028" xr:uid="{00000000-0005-0000-0000-0000D5240000}"/>
    <cellStyle name="Sortie 10 4 2" xfId="4240" xr:uid="{00000000-0005-0000-0000-0000D6240000}"/>
    <cellStyle name="Sortie 10 4 2 2" xfId="10479" xr:uid="{00000000-0005-0000-0000-0000D7240000}"/>
    <cellStyle name="Sortie 10 4 3" xfId="6369" xr:uid="{00000000-0005-0000-0000-0000D8240000}"/>
    <cellStyle name="Sortie 10 4 3 2" xfId="12596" xr:uid="{00000000-0005-0000-0000-0000D9240000}"/>
    <cellStyle name="Sortie 10 4 4" xfId="8290" xr:uid="{00000000-0005-0000-0000-0000DA240000}"/>
    <cellStyle name="Sortie 10 5" xfId="2341" xr:uid="{00000000-0005-0000-0000-0000DB240000}"/>
    <cellStyle name="Sortie 10 5 2" xfId="4551" xr:uid="{00000000-0005-0000-0000-0000DC240000}"/>
    <cellStyle name="Sortie 10 5 2 2" xfId="10790" xr:uid="{00000000-0005-0000-0000-0000DD240000}"/>
    <cellStyle name="Sortie 10 5 3" xfId="6680" xr:uid="{00000000-0005-0000-0000-0000DE240000}"/>
    <cellStyle name="Sortie 10 5 3 2" xfId="12907" xr:uid="{00000000-0005-0000-0000-0000DF240000}"/>
    <cellStyle name="Sortie 10 5 4" xfId="8601" xr:uid="{00000000-0005-0000-0000-0000E0240000}"/>
    <cellStyle name="Sortie 10 6" xfId="3114" xr:uid="{00000000-0005-0000-0000-0000E1240000}"/>
    <cellStyle name="Sortie 10 6 2" xfId="5258" xr:uid="{00000000-0005-0000-0000-0000E2240000}"/>
    <cellStyle name="Sortie 10 6 2 2" xfId="11488" xr:uid="{00000000-0005-0000-0000-0000E3240000}"/>
    <cellStyle name="Sortie 10 6 3" xfId="9371" xr:uid="{00000000-0005-0000-0000-0000E4240000}"/>
    <cellStyle name="Sortie 10 7" xfId="2769" xr:uid="{00000000-0005-0000-0000-0000E5240000}"/>
    <cellStyle name="Sortie 10 7 2" xfId="9026" xr:uid="{00000000-0005-0000-0000-0000E6240000}"/>
    <cellStyle name="Sortie 10 8" xfId="5142" xr:uid="{00000000-0005-0000-0000-0000E7240000}"/>
    <cellStyle name="Sortie 10 8 2" xfId="11381" xr:uid="{00000000-0005-0000-0000-0000E8240000}"/>
    <cellStyle name="Sortie 10 9" xfId="7182" xr:uid="{00000000-0005-0000-0000-0000E9240000}"/>
    <cellStyle name="Sortie 11" xfId="1081" xr:uid="{00000000-0005-0000-0000-0000EA240000}"/>
    <cellStyle name="Sortie 11 2" xfId="3398" xr:uid="{00000000-0005-0000-0000-0000EB240000}"/>
    <cellStyle name="Sortie 11 2 2" xfId="9655" xr:uid="{00000000-0005-0000-0000-0000EC240000}"/>
    <cellStyle name="Sortie 11 3" xfId="5545" xr:uid="{00000000-0005-0000-0000-0000ED240000}"/>
    <cellStyle name="Sortie 11 3 2" xfId="11772" xr:uid="{00000000-0005-0000-0000-0000EE240000}"/>
    <cellStyle name="Sortie 11 4" xfId="7466" xr:uid="{00000000-0005-0000-0000-0000EF240000}"/>
    <cellStyle name="Sortie 12" xfId="1515" xr:uid="{00000000-0005-0000-0000-0000F0240000}"/>
    <cellStyle name="Sortie 12 2" xfId="3729" xr:uid="{00000000-0005-0000-0000-0000F1240000}"/>
    <cellStyle name="Sortie 12 2 2" xfId="9968" xr:uid="{00000000-0005-0000-0000-0000F2240000}"/>
    <cellStyle name="Sortie 12 3" xfId="5858" xr:uid="{00000000-0005-0000-0000-0000F3240000}"/>
    <cellStyle name="Sortie 12 3 2" xfId="12085" xr:uid="{00000000-0005-0000-0000-0000F4240000}"/>
    <cellStyle name="Sortie 12 4" xfId="7779" xr:uid="{00000000-0005-0000-0000-0000F5240000}"/>
    <cellStyle name="Sortie 13" xfId="1856" xr:uid="{00000000-0005-0000-0000-0000F6240000}"/>
    <cellStyle name="Sortie 13 2" xfId="4068" xr:uid="{00000000-0005-0000-0000-0000F7240000}"/>
    <cellStyle name="Sortie 13 2 2" xfId="10307" xr:uid="{00000000-0005-0000-0000-0000F8240000}"/>
    <cellStyle name="Sortie 13 3" xfId="6197" xr:uid="{00000000-0005-0000-0000-0000F9240000}"/>
    <cellStyle name="Sortie 13 3 2" xfId="12424" xr:uid="{00000000-0005-0000-0000-0000FA240000}"/>
    <cellStyle name="Sortie 13 4" xfId="8118" xr:uid="{00000000-0005-0000-0000-0000FB240000}"/>
    <cellStyle name="Sortie 14" xfId="2151" xr:uid="{00000000-0005-0000-0000-0000FC240000}"/>
    <cellStyle name="Sortie 14 2" xfId="4361" xr:uid="{00000000-0005-0000-0000-0000FD240000}"/>
    <cellStyle name="Sortie 14 2 2" xfId="10600" xr:uid="{00000000-0005-0000-0000-0000FE240000}"/>
    <cellStyle name="Sortie 14 3" xfId="6490" xr:uid="{00000000-0005-0000-0000-0000FF240000}"/>
    <cellStyle name="Sortie 14 3 2" xfId="12717" xr:uid="{00000000-0005-0000-0000-000000250000}"/>
    <cellStyle name="Sortie 14 4" xfId="8411" xr:uid="{00000000-0005-0000-0000-000001250000}"/>
    <cellStyle name="Sortie 15" xfId="2656" xr:uid="{00000000-0005-0000-0000-000002250000}"/>
    <cellStyle name="Sortie 15 2" xfId="4848" xr:uid="{00000000-0005-0000-0000-000003250000}"/>
    <cellStyle name="Sortie 15 2 2" xfId="11087" xr:uid="{00000000-0005-0000-0000-000004250000}"/>
    <cellStyle name="Sortie 15 3" xfId="6994" xr:uid="{00000000-0005-0000-0000-000005250000}"/>
    <cellStyle name="Sortie 15 3 2" xfId="13221" xr:uid="{00000000-0005-0000-0000-000006250000}"/>
    <cellStyle name="Sortie 15 4" xfId="8915" xr:uid="{00000000-0005-0000-0000-000007250000}"/>
    <cellStyle name="Sortie 16" xfId="2647" xr:uid="{00000000-0005-0000-0000-000008250000}"/>
    <cellStyle name="Sortie 16 2" xfId="4839" xr:uid="{00000000-0005-0000-0000-000009250000}"/>
    <cellStyle name="Sortie 16 2 2" xfId="11078" xr:uid="{00000000-0005-0000-0000-00000A250000}"/>
    <cellStyle name="Sortie 16 3" xfId="6985" xr:uid="{00000000-0005-0000-0000-00000B250000}"/>
    <cellStyle name="Sortie 16 3 2" xfId="13212" xr:uid="{00000000-0005-0000-0000-00000C250000}"/>
    <cellStyle name="Sortie 16 4" xfId="8906" xr:uid="{00000000-0005-0000-0000-00000D250000}"/>
    <cellStyle name="Sortie 17" xfId="2691" xr:uid="{00000000-0005-0000-0000-00000E250000}"/>
    <cellStyle name="Sortie 17 2" xfId="4881" xr:uid="{00000000-0005-0000-0000-00000F250000}"/>
    <cellStyle name="Sortie 17 2 2" xfId="11120" xr:uid="{00000000-0005-0000-0000-000010250000}"/>
    <cellStyle name="Sortie 17 3" xfId="7027" xr:uid="{00000000-0005-0000-0000-000011250000}"/>
    <cellStyle name="Sortie 17 3 2" xfId="13254" xr:uid="{00000000-0005-0000-0000-000012250000}"/>
    <cellStyle name="Sortie 17 4" xfId="8948" xr:uid="{00000000-0005-0000-0000-000013250000}"/>
    <cellStyle name="Sortie 18" xfId="2638" xr:uid="{00000000-0005-0000-0000-000014250000}"/>
    <cellStyle name="Sortie 18 2" xfId="4830" xr:uid="{00000000-0005-0000-0000-000015250000}"/>
    <cellStyle name="Sortie 18 2 2" xfId="11069" xr:uid="{00000000-0005-0000-0000-000016250000}"/>
    <cellStyle name="Sortie 18 3" xfId="6976" xr:uid="{00000000-0005-0000-0000-000017250000}"/>
    <cellStyle name="Sortie 18 3 2" xfId="13203" xr:uid="{00000000-0005-0000-0000-000018250000}"/>
    <cellStyle name="Sortie 18 4" xfId="8897" xr:uid="{00000000-0005-0000-0000-000019250000}"/>
    <cellStyle name="Sortie 19" xfId="2706" xr:uid="{00000000-0005-0000-0000-00001A250000}"/>
    <cellStyle name="Sortie 19 2" xfId="4896" xr:uid="{00000000-0005-0000-0000-00001B250000}"/>
    <cellStyle name="Sortie 19 2 2" xfId="11135" xr:uid="{00000000-0005-0000-0000-00001C250000}"/>
    <cellStyle name="Sortie 19 3" xfId="7042" xr:uid="{00000000-0005-0000-0000-00001D250000}"/>
    <cellStyle name="Sortie 19 3 2" xfId="13269" xr:uid="{00000000-0005-0000-0000-00001E250000}"/>
    <cellStyle name="Sortie 19 4" xfId="8963" xr:uid="{00000000-0005-0000-0000-00001F250000}"/>
    <cellStyle name="Sortie 2" xfId="643" xr:uid="{00000000-0005-0000-0000-000020250000}"/>
    <cellStyle name="Sortie 2 10" xfId="1082" xr:uid="{00000000-0005-0000-0000-000021250000}"/>
    <cellStyle name="Sortie 2 10 2" xfId="3399" xr:uid="{00000000-0005-0000-0000-000022250000}"/>
    <cellStyle name="Sortie 2 10 2 2" xfId="9656" xr:uid="{00000000-0005-0000-0000-000023250000}"/>
    <cellStyle name="Sortie 2 10 3" xfId="5546" xr:uid="{00000000-0005-0000-0000-000024250000}"/>
    <cellStyle name="Sortie 2 10 3 2" xfId="11773" xr:uid="{00000000-0005-0000-0000-000025250000}"/>
    <cellStyle name="Sortie 2 10 4" xfId="7467" xr:uid="{00000000-0005-0000-0000-000026250000}"/>
    <cellStyle name="Sortie 2 11" xfId="1516" xr:uid="{00000000-0005-0000-0000-000027250000}"/>
    <cellStyle name="Sortie 2 11 2" xfId="3730" xr:uid="{00000000-0005-0000-0000-000028250000}"/>
    <cellStyle name="Sortie 2 11 2 2" xfId="9969" xr:uid="{00000000-0005-0000-0000-000029250000}"/>
    <cellStyle name="Sortie 2 11 3" xfId="5859" xr:uid="{00000000-0005-0000-0000-00002A250000}"/>
    <cellStyle name="Sortie 2 11 3 2" xfId="12086" xr:uid="{00000000-0005-0000-0000-00002B250000}"/>
    <cellStyle name="Sortie 2 11 4" xfId="7780" xr:uid="{00000000-0005-0000-0000-00002C250000}"/>
    <cellStyle name="Sortie 2 12" xfId="1857" xr:uid="{00000000-0005-0000-0000-00002D250000}"/>
    <cellStyle name="Sortie 2 12 2" xfId="4069" xr:uid="{00000000-0005-0000-0000-00002E250000}"/>
    <cellStyle name="Sortie 2 12 2 2" xfId="10308" xr:uid="{00000000-0005-0000-0000-00002F250000}"/>
    <cellStyle name="Sortie 2 12 3" xfId="6198" xr:uid="{00000000-0005-0000-0000-000030250000}"/>
    <cellStyle name="Sortie 2 12 3 2" xfId="12425" xr:uid="{00000000-0005-0000-0000-000031250000}"/>
    <cellStyle name="Sortie 2 12 4" xfId="8119" xr:uid="{00000000-0005-0000-0000-000032250000}"/>
    <cellStyle name="Sortie 2 13" xfId="2397" xr:uid="{00000000-0005-0000-0000-000033250000}"/>
    <cellStyle name="Sortie 2 13 2" xfId="4607" xr:uid="{00000000-0005-0000-0000-000034250000}"/>
    <cellStyle name="Sortie 2 13 2 2" xfId="10846" xr:uid="{00000000-0005-0000-0000-000035250000}"/>
    <cellStyle name="Sortie 2 13 3" xfId="6736" xr:uid="{00000000-0005-0000-0000-000036250000}"/>
    <cellStyle name="Sortie 2 13 3 2" xfId="12963" xr:uid="{00000000-0005-0000-0000-000037250000}"/>
    <cellStyle name="Sortie 2 13 4" xfId="8657" xr:uid="{00000000-0005-0000-0000-000038250000}"/>
    <cellStyle name="Sortie 2 14" xfId="2657" xr:uid="{00000000-0005-0000-0000-000039250000}"/>
    <cellStyle name="Sortie 2 14 2" xfId="4849" xr:uid="{00000000-0005-0000-0000-00003A250000}"/>
    <cellStyle name="Sortie 2 14 2 2" xfId="11088" xr:uid="{00000000-0005-0000-0000-00003B250000}"/>
    <cellStyle name="Sortie 2 14 3" xfId="6995" xr:uid="{00000000-0005-0000-0000-00003C250000}"/>
    <cellStyle name="Sortie 2 14 3 2" xfId="13222" xr:uid="{00000000-0005-0000-0000-00003D250000}"/>
    <cellStyle name="Sortie 2 14 4" xfId="8916" xr:uid="{00000000-0005-0000-0000-00003E250000}"/>
    <cellStyle name="Sortie 2 15" xfId="2648" xr:uid="{00000000-0005-0000-0000-00003F250000}"/>
    <cellStyle name="Sortie 2 15 2" xfId="4840" xr:uid="{00000000-0005-0000-0000-000040250000}"/>
    <cellStyle name="Sortie 2 15 2 2" xfId="11079" xr:uid="{00000000-0005-0000-0000-000041250000}"/>
    <cellStyle name="Sortie 2 15 3" xfId="6986" xr:uid="{00000000-0005-0000-0000-000042250000}"/>
    <cellStyle name="Sortie 2 15 3 2" xfId="13213" xr:uid="{00000000-0005-0000-0000-000043250000}"/>
    <cellStyle name="Sortie 2 15 4" xfId="8907" xr:uid="{00000000-0005-0000-0000-000044250000}"/>
    <cellStyle name="Sortie 2 16" xfId="2692" xr:uid="{00000000-0005-0000-0000-000045250000}"/>
    <cellStyle name="Sortie 2 16 2" xfId="4882" xr:uid="{00000000-0005-0000-0000-000046250000}"/>
    <cellStyle name="Sortie 2 16 2 2" xfId="11121" xr:uid="{00000000-0005-0000-0000-000047250000}"/>
    <cellStyle name="Sortie 2 16 3" xfId="7028" xr:uid="{00000000-0005-0000-0000-000048250000}"/>
    <cellStyle name="Sortie 2 16 3 2" xfId="13255" xr:uid="{00000000-0005-0000-0000-000049250000}"/>
    <cellStyle name="Sortie 2 16 4" xfId="8949" xr:uid="{00000000-0005-0000-0000-00004A250000}"/>
    <cellStyle name="Sortie 2 17" xfId="2643" xr:uid="{00000000-0005-0000-0000-00004B250000}"/>
    <cellStyle name="Sortie 2 17 2" xfId="4835" xr:uid="{00000000-0005-0000-0000-00004C250000}"/>
    <cellStyle name="Sortie 2 17 2 2" xfId="11074" xr:uid="{00000000-0005-0000-0000-00004D250000}"/>
    <cellStyle name="Sortie 2 17 3" xfId="6981" xr:uid="{00000000-0005-0000-0000-00004E250000}"/>
    <cellStyle name="Sortie 2 17 3 2" xfId="13208" xr:uid="{00000000-0005-0000-0000-00004F250000}"/>
    <cellStyle name="Sortie 2 17 4" xfId="8902" xr:uid="{00000000-0005-0000-0000-000050250000}"/>
    <cellStyle name="Sortie 2 18" xfId="2707" xr:uid="{00000000-0005-0000-0000-000051250000}"/>
    <cellStyle name="Sortie 2 18 2" xfId="4897" xr:uid="{00000000-0005-0000-0000-000052250000}"/>
    <cellStyle name="Sortie 2 18 2 2" xfId="11136" xr:uid="{00000000-0005-0000-0000-000053250000}"/>
    <cellStyle name="Sortie 2 18 3" xfId="7043" xr:uid="{00000000-0005-0000-0000-000054250000}"/>
    <cellStyle name="Sortie 2 18 3 2" xfId="13270" xr:uid="{00000000-0005-0000-0000-000055250000}"/>
    <cellStyle name="Sortie 2 18 4" xfId="8964" xr:uid="{00000000-0005-0000-0000-000056250000}"/>
    <cellStyle name="Sortie 2 19" xfId="2672" xr:uid="{00000000-0005-0000-0000-000057250000}"/>
    <cellStyle name="Sortie 2 19 2" xfId="4864" xr:uid="{00000000-0005-0000-0000-000058250000}"/>
    <cellStyle name="Sortie 2 19 2 2" xfId="11103" xr:uid="{00000000-0005-0000-0000-000059250000}"/>
    <cellStyle name="Sortie 2 19 3" xfId="7010" xr:uid="{00000000-0005-0000-0000-00005A250000}"/>
    <cellStyle name="Sortie 2 19 3 2" xfId="13237" xr:uid="{00000000-0005-0000-0000-00005B250000}"/>
    <cellStyle name="Sortie 2 19 4" xfId="8931" xr:uid="{00000000-0005-0000-0000-00005C250000}"/>
    <cellStyle name="Sortie 2 2" xfId="644" xr:uid="{00000000-0005-0000-0000-00005D250000}"/>
    <cellStyle name="Sortie 2 2 10" xfId="1517" xr:uid="{00000000-0005-0000-0000-00005E250000}"/>
    <cellStyle name="Sortie 2 2 10 2" xfId="3731" xr:uid="{00000000-0005-0000-0000-00005F250000}"/>
    <cellStyle name="Sortie 2 2 10 2 2" xfId="9970" xr:uid="{00000000-0005-0000-0000-000060250000}"/>
    <cellStyle name="Sortie 2 2 10 3" xfId="5860" xr:uid="{00000000-0005-0000-0000-000061250000}"/>
    <cellStyle name="Sortie 2 2 10 3 2" xfId="12087" xr:uid="{00000000-0005-0000-0000-000062250000}"/>
    <cellStyle name="Sortie 2 2 10 4" xfId="7781" xr:uid="{00000000-0005-0000-0000-000063250000}"/>
    <cellStyle name="Sortie 2 2 11" xfId="1858" xr:uid="{00000000-0005-0000-0000-000064250000}"/>
    <cellStyle name="Sortie 2 2 11 2" xfId="4070" xr:uid="{00000000-0005-0000-0000-000065250000}"/>
    <cellStyle name="Sortie 2 2 11 2 2" xfId="10309" xr:uid="{00000000-0005-0000-0000-000066250000}"/>
    <cellStyle name="Sortie 2 2 11 3" xfId="6199" xr:uid="{00000000-0005-0000-0000-000067250000}"/>
    <cellStyle name="Sortie 2 2 11 3 2" xfId="12426" xr:uid="{00000000-0005-0000-0000-000068250000}"/>
    <cellStyle name="Sortie 2 2 11 4" xfId="8120" xr:uid="{00000000-0005-0000-0000-000069250000}"/>
    <cellStyle name="Sortie 2 2 12" xfId="2392" xr:uid="{00000000-0005-0000-0000-00006A250000}"/>
    <cellStyle name="Sortie 2 2 12 2" xfId="4602" xr:uid="{00000000-0005-0000-0000-00006B250000}"/>
    <cellStyle name="Sortie 2 2 12 2 2" xfId="10841" xr:uid="{00000000-0005-0000-0000-00006C250000}"/>
    <cellStyle name="Sortie 2 2 12 3" xfId="6731" xr:uid="{00000000-0005-0000-0000-00006D250000}"/>
    <cellStyle name="Sortie 2 2 12 3 2" xfId="12958" xr:uid="{00000000-0005-0000-0000-00006E250000}"/>
    <cellStyle name="Sortie 2 2 12 4" xfId="8652" xr:uid="{00000000-0005-0000-0000-00006F250000}"/>
    <cellStyle name="Sortie 2 2 13" xfId="2658" xr:uid="{00000000-0005-0000-0000-000070250000}"/>
    <cellStyle name="Sortie 2 2 13 2" xfId="4850" xr:uid="{00000000-0005-0000-0000-000071250000}"/>
    <cellStyle name="Sortie 2 2 13 2 2" xfId="11089" xr:uid="{00000000-0005-0000-0000-000072250000}"/>
    <cellStyle name="Sortie 2 2 13 3" xfId="6996" xr:uid="{00000000-0005-0000-0000-000073250000}"/>
    <cellStyle name="Sortie 2 2 13 3 2" xfId="13223" xr:uid="{00000000-0005-0000-0000-000074250000}"/>
    <cellStyle name="Sortie 2 2 13 4" xfId="8917" xr:uid="{00000000-0005-0000-0000-000075250000}"/>
    <cellStyle name="Sortie 2 2 14" xfId="2653" xr:uid="{00000000-0005-0000-0000-000076250000}"/>
    <cellStyle name="Sortie 2 2 14 2" xfId="4845" xr:uid="{00000000-0005-0000-0000-000077250000}"/>
    <cellStyle name="Sortie 2 2 14 2 2" xfId="11084" xr:uid="{00000000-0005-0000-0000-000078250000}"/>
    <cellStyle name="Sortie 2 2 14 3" xfId="6991" xr:uid="{00000000-0005-0000-0000-000079250000}"/>
    <cellStyle name="Sortie 2 2 14 3 2" xfId="13218" xr:uid="{00000000-0005-0000-0000-00007A250000}"/>
    <cellStyle name="Sortie 2 2 14 4" xfId="8912" xr:uid="{00000000-0005-0000-0000-00007B250000}"/>
    <cellStyle name="Sortie 2 2 15" xfId="2693" xr:uid="{00000000-0005-0000-0000-00007C250000}"/>
    <cellStyle name="Sortie 2 2 15 2" xfId="4883" xr:uid="{00000000-0005-0000-0000-00007D250000}"/>
    <cellStyle name="Sortie 2 2 15 2 2" xfId="11122" xr:uid="{00000000-0005-0000-0000-00007E250000}"/>
    <cellStyle name="Sortie 2 2 15 3" xfId="7029" xr:uid="{00000000-0005-0000-0000-00007F250000}"/>
    <cellStyle name="Sortie 2 2 15 3 2" xfId="13256" xr:uid="{00000000-0005-0000-0000-000080250000}"/>
    <cellStyle name="Sortie 2 2 15 4" xfId="8950" xr:uid="{00000000-0005-0000-0000-000081250000}"/>
    <cellStyle name="Sortie 2 2 16" xfId="2644" xr:uid="{00000000-0005-0000-0000-000082250000}"/>
    <cellStyle name="Sortie 2 2 16 2" xfId="4836" xr:uid="{00000000-0005-0000-0000-000083250000}"/>
    <cellStyle name="Sortie 2 2 16 2 2" xfId="11075" xr:uid="{00000000-0005-0000-0000-000084250000}"/>
    <cellStyle name="Sortie 2 2 16 3" xfId="6982" xr:uid="{00000000-0005-0000-0000-000085250000}"/>
    <cellStyle name="Sortie 2 2 16 3 2" xfId="13209" xr:uid="{00000000-0005-0000-0000-000086250000}"/>
    <cellStyle name="Sortie 2 2 16 4" xfId="8903" xr:uid="{00000000-0005-0000-0000-000087250000}"/>
    <cellStyle name="Sortie 2 2 17" xfId="2708" xr:uid="{00000000-0005-0000-0000-000088250000}"/>
    <cellStyle name="Sortie 2 2 17 2" xfId="4898" xr:uid="{00000000-0005-0000-0000-000089250000}"/>
    <cellStyle name="Sortie 2 2 17 2 2" xfId="11137" xr:uid="{00000000-0005-0000-0000-00008A250000}"/>
    <cellStyle name="Sortie 2 2 17 3" xfId="7044" xr:uid="{00000000-0005-0000-0000-00008B250000}"/>
    <cellStyle name="Sortie 2 2 17 3 2" xfId="13271" xr:uid="{00000000-0005-0000-0000-00008C250000}"/>
    <cellStyle name="Sortie 2 2 17 4" xfId="8965" xr:uid="{00000000-0005-0000-0000-00008D250000}"/>
    <cellStyle name="Sortie 2 2 18" xfId="2673" xr:uid="{00000000-0005-0000-0000-00008E250000}"/>
    <cellStyle name="Sortie 2 2 18 2" xfId="4865" xr:uid="{00000000-0005-0000-0000-00008F250000}"/>
    <cellStyle name="Sortie 2 2 18 2 2" xfId="11104" xr:uid="{00000000-0005-0000-0000-000090250000}"/>
    <cellStyle name="Sortie 2 2 18 3" xfId="7011" xr:uid="{00000000-0005-0000-0000-000091250000}"/>
    <cellStyle name="Sortie 2 2 18 3 2" xfId="13238" xr:uid="{00000000-0005-0000-0000-000092250000}"/>
    <cellStyle name="Sortie 2 2 18 4" xfId="8932" xr:uid="{00000000-0005-0000-0000-000093250000}"/>
    <cellStyle name="Sortie 2 2 19" xfId="2719" xr:uid="{00000000-0005-0000-0000-000094250000}"/>
    <cellStyle name="Sortie 2 2 19 2" xfId="7055" xr:uid="{00000000-0005-0000-0000-000095250000}"/>
    <cellStyle name="Sortie 2 2 19 2 2" xfId="13282" xr:uid="{00000000-0005-0000-0000-000096250000}"/>
    <cellStyle name="Sortie 2 2 19 3" xfId="8976" xr:uid="{00000000-0005-0000-0000-000097250000}"/>
    <cellStyle name="Sortie 2 2 2" xfId="933" xr:uid="{00000000-0005-0000-0000-000098250000}"/>
    <cellStyle name="Sortie 2 2 2 2" xfId="1317" xr:uid="{00000000-0005-0000-0000-000099250000}"/>
    <cellStyle name="Sortie 2 2 2 2 2" xfId="3571" xr:uid="{00000000-0005-0000-0000-00009A250000}"/>
    <cellStyle name="Sortie 2 2 2 2 2 2" xfId="9828" xr:uid="{00000000-0005-0000-0000-00009B250000}"/>
    <cellStyle name="Sortie 2 2 2 2 3" xfId="5718" xr:uid="{00000000-0005-0000-0000-00009C250000}"/>
    <cellStyle name="Sortie 2 2 2 2 3 2" xfId="11945" xr:uid="{00000000-0005-0000-0000-00009D250000}"/>
    <cellStyle name="Sortie 2 2 2 2 4" xfId="7639" xr:uid="{00000000-0005-0000-0000-00009E250000}"/>
    <cellStyle name="Sortie 2 2 2 3" xfId="1712" xr:uid="{00000000-0005-0000-0000-00009F250000}"/>
    <cellStyle name="Sortie 2 2 2 3 2" xfId="3926" xr:uid="{00000000-0005-0000-0000-0000A0250000}"/>
    <cellStyle name="Sortie 2 2 2 3 2 2" xfId="10165" xr:uid="{00000000-0005-0000-0000-0000A1250000}"/>
    <cellStyle name="Sortie 2 2 2 3 3" xfId="6055" xr:uid="{00000000-0005-0000-0000-0000A2250000}"/>
    <cellStyle name="Sortie 2 2 2 3 3 2" xfId="12282" xr:uid="{00000000-0005-0000-0000-0000A3250000}"/>
    <cellStyle name="Sortie 2 2 2 3 4" xfId="7976" xr:uid="{00000000-0005-0000-0000-0000A4250000}"/>
    <cellStyle name="Sortie 2 2 2 4" xfId="2029" xr:uid="{00000000-0005-0000-0000-0000A5250000}"/>
    <cellStyle name="Sortie 2 2 2 4 2" xfId="4241" xr:uid="{00000000-0005-0000-0000-0000A6250000}"/>
    <cellStyle name="Sortie 2 2 2 4 2 2" xfId="10480" xr:uid="{00000000-0005-0000-0000-0000A7250000}"/>
    <cellStyle name="Sortie 2 2 2 4 3" xfId="6370" xr:uid="{00000000-0005-0000-0000-0000A8250000}"/>
    <cellStyle name="Sortie 2 2 2 4 3 2" xfId="12597" xr:uid="{00000000-0005-0000-0000-0000A9250000}"/>
    <cellStyle name="Sortie 2 2 2 4 4" xfId="8291" xr:uid="{00000000-0005-0000-0000-0000AA250000}"/>
    <cellStyle name="Sortie 2 2 2 5" xfId="2408" xr:uid="{00000000-0005-0000-0000-0000AB250000}"/>
    <cellStyle name="Sortie 2 2 2 5 2" xfId="4618" xr:uid="{00000000-0005-0000-0000-0000AC250000}"/>
    <cellStyle name="Sortie 2 2 2 5 2 2" xfId="10857" xr:uid="{00000000-0005-0000-0000-0000AD250000}"/>
    <cellStyle name="Sortie 2 2 2 5 3" xfId="6747" xr:uid="{00000000-0005-0000-0000-0000AE250000}"/>
    <cellStyle name="Sortie 2 2 2 5 3 2" xfId="12974" xr:uid="{00000000-0005-0000-0000-0000AF250000}"/>
    <cellStyle name="Sortie 2 2 2 5 4" xfId="8668" xr:uid="{00000000-0005-0000-0000-0000B0250000}"/>
    <cellStyle name="Sortie 2 2 2 6" xfId="3292" xr:uid="{00000000-0005-0000-0000-0000B1250000}"/>
    <cellStyle name="Sortie 2 2 2 6 2" xfId="5436" xr:uid="{00000000-0005-0000-0000-0000B2250000}"/>
    <cellStyle name="Sortie 2 2 2 6 2 2" xfId="11666" xr:uid="{00000000-0005-0000-0000-0000B3250000}"/>
    <cellStyle name="Sortie 2 2 2 6 3" xfId="9549" xr:uid="{00000000-0005-0000-0000-0000B4250000}"/>
    <cellStyle name="Sortie 2 2 2 7" xfId="2947" xr:uid="{00000000-0005-0000-0000-0000B5250000}"/>
    <cellStyle name="Sortie 2 2 2 7 2" xfId="9204" xr:uid="{00000000-0005-0000-0000-0000B6250000}"/>
    <cellStyle name="Sortie 2 2 2 8" xfId="5143" xr:uid="{00000000-0005-0000-0000-0000B7250000}"/>
    <cellStyle name="Sortie 2 2 2 8 2" xfId="11382" xr:uid="{00000000-0005-0000-0000-0000B8250000}"/>
    <cellStyle name="Sortie 2 2 2 9" xfId="7360" xr:uid="{00000000-0005-0000-0000-0000B9250000}"/>
    <cellStyle name="Sortie 2 2 20" xfId="4972" xr:uid="{00000000-0005-0000-0000-0000BA250000}"/>
    <cellStyle name="Sortie 2 2 20 2" xfId="11211" xr:uid="{00000000-0005-0000-0000-0000BB250000}"/>
    <cellStyle name="Sortie 2 2 21" xfId="7164" xr:uid="{00000000-0005-0000-0000-0000BC250000}"/>
    <cellStyle name="Sortie 2 2 3" xfId="949" xr:uid="{00000000-0005-0000-0000-0000BD250000}"/>
    <cellStyle name="Sortie 2 2 3 2" xfId="1318" xr:uid="{00000000-0005-0000-0000-0000BE250000}"/>
    <cellStyle name="Sortie 2 2 3 2 2" xfId="3572" xr:uid="{00000000-0005-0000-0000-0000BF250000}"/>
    <cellStyle name="Sortie 2 2 3 2 2 2" xfId="9829" xr:uid="{00000000-0005-0000-0000-0000C0250000}"/>
    <cellStyle name="Sortie 2 2 3 2 3" xfId="5719" xr:uid="{00000000-0005-0000-0000-0000C1250000}"/>
    <cellStyle name="Sortie 2 2 3 2 3 2" xfId="11946" xr:uid="{00000000-0005-0000-0000-0000C2250000}"/>
    <cellStyle name="Sortie 2 2 3 2 4" xfId="7640" xr:uid="{00000000-0005-0000-0000-0000C3250000}"/>
    <cellStyle name="Sortie 2 2 3 3" xfId="1723" xr:uid="{00000000-0005-0000-0000-0000C4250000}"/>
    <cellStyle name="Sortie 2 2 3 3 2" xfId="3937" xr:uid="{00000000-0005-0000-0000-0000C5250000}"/>
    <cellStyle name="Sortie 2 2 3 3 2 2" xfId="10176" xr:uid="{00000000-0005-0000-0000-0000C6250000}"/>
    <cellStyle name="Sortie 2 2 3 3 3" xfId="6066" xr:uid="{00000000-0005-0000-0000-0000C7250000}"/>
    <cellStyle name="Sortie 2 2 3 3 3 2" xfId="12293" xr:uid="{00000000-0005-0000-0000-0000C8250000}"/>
    <cellStyle name="Sortie 2 2 3 3 4" xfId="7987" xr:uid="{00000000-0005-0000-0000-0000C9250000}"/>
    <cellStyle name="Sortie 2 2 3 4" xfId="2030" xr:uid="{00000000-0005-0000-0000-0000CA250000}"/>
    <cellStyle name="Sortie 2 2 3 4 2" xfId="4242" xr:uid="{00000000-0005-0000-0000-0000CB250000}"/>
    <cellStyle name="Sortie 2 2 3 4 2 2" xfId="10481" xr:uid="{00000000-0005-0000-0000-0000CC250000}"/>
    <cellStyle name="Sortie 2 2 3 4 3" xfId="6371" xr:uid="{00000000-0005-0000-0000-0000CD250000}"/>
    <cellStyle name="Sortie 2 2 3 4 3 2" xfId="12598" xr:uid="{00000000-0005-0000-0000-0000CE250000}"/>
    <cellStyle name="Sortie 2 2 3 4 4" xfId="8292" xr:uid="{00000000-0005-0000-0000-0000CF250000}"/>
    <cellStyle name="Sortie 2 2 3 5" xfId="2188" xr:uid="{00000000-0005-0000-0000-0000D0250000}"/>
    <cellStyle name="Sortie 2 2 3 5 2" xfId="4398" xr:uid="{00000000-0005-0000-0000-0000D1250000}"/>
    <cellStyle name="Sortie 2 2 3 5 2 2" xfId="10637" xr:uid="{00000000-0005-0000-0000-0000D2250000}"/>
    <cellStyle name="Sortie 2 2 3 5 3" xfId="6527" xr:uid="{00000000-0005-0000-0000-0000D3250000}"/>
    <cellStyle name="Sortie 2 2 3 5 3 2" xfId="12754" xr:uid="{00000000-0005-0000-0000-0000D4250000}"/>
    <cellStyle name="Sortie 2 2 3 5 4" xfId="8448" xr:uid="{00000000-0005-0000-0000-0000D5250000}"/>
    <cellStyle name="Sortie 2 2 3 6" xfId="3303" xr:uid="{00000000-0005-0000-0000-0000D6250000}"/>
    <cellStyle name="Sortie 2 2 3 6 2" xfId="5449" xr:uid="{00000000-0005-0000-0000-0000D7250000}"/>
    <cellStyle name="Sortie 2 2 3 6 2 2" xfId="11677" xr:uid="{00000000-0005-0000-0000-0000D8250000}"/>
    <cellStyle name="Sortie 2 2 3 6 3" xfId="9560" xr:uid="{00000000-0005-0000-0000-0000D9250000}"/>
    <cellStyle name="Sortie 2 2 3 7" xfId="2958" xr:uid="{00000000-0005-0000-0000-0000DA250000}"/>
    <cellStyle name="Sortie 2 2 3 7 2" xfId="9215" xr:uid="{00000000-0005-0000-0000-0000DB250000}"/>
    <cellStyle name="Sortie 2 2 3 8" xfId="5144" xr:uid="{00000000-0005-0000-0000-0000DC250000}"/>
    <cellStyle name="Sortie 2 2 3 8 2" xfId="11383" xr:uid="{00000000-0005-0000-0000-0000DD250000}"/>
    <cellStyle name="Sortie 2 2 3 9" xfId="7371" xr:uid="{00000000-0005-0000-0000-0000DE250000}"/>
    <cellStyle name="Sortie 2 2 4" xfId="785" xr:uid="{00000000-0005-0000-0000-0000DF250000}"/>
    <cellStyle name="Sortie 2 2 4 2" xfId="1319" xr:uid="{00000000-0005-0000-0000-0000E0250000}"/>
    <cellStyle name="Sortie 2 2 4 2 2" xfId="3573" xr:uid="{00000000-0005-0000-0000-0000E1250000}"/>
    <cellStyle name="Sortie 2 2 4 2 2 2" xfId="9830" xr:uid="{00000000-0005-0000-0000-0000E2250000}"/>
    <cellStyle name="Sortie 2 2 4 2 3" xfId="5720" xr:uid="{00000000-0005-0000-0000-0000E3250000}"/>
    <cellStyle name="Sortie 2 2 4 2 3 2" xfId="11947" xr:uid="{00000000-0005-0000-0000-0000E4250000}"/>
    <cellStyle name="Sortie 2 2 4 2 4" xfId="7641" xr:uid="{00000000-0005-0000-0000-0000E5250000}"/>
    <cellStyle name="Sortie 2 2 4 3" xfId="1564" xr:uid="{00000000-0005-0000-0000-0000E6250000}"/>
    <cellStyle name="Sortie 2 2 4 3 2" xfId="3778" xr:uid="{00000000-0005-0000-0000-0000E7250000}"/>
    <cellStyle name="Sortie 2 2 4 3 2 2" xfId="10017" xr:uid="{00000000-0005-0000-0000-0000E8250000}"/>
    <cellStyle name="Sortie 2 2 4 3 3" xfId="5907" xr:uid="{00000000-0005-0000-0000-0000E9250000}"/>
    <cellStyle name="Sortie 2 2 4 3 3 2" xfId="12134" xr:uid="{00000000-0005-0000-0000-0000EA250000}"/>
    <cellStyle name="Sortie 2 2 4 3 4" xfId="7828" xr:uid="{00000000-0005-0000-0000-0000EB250000}"/>
    <cellStyle name="Sortie 2 2 4 4" xfId="2031" xr:uid="{00000000-0005-0000-0000-0000EC250000}"/>
    <cellStyle name="Sortie 2 2 4 4 2" xfId="4243" xr:uid="{00000000-0005-0000-0000-0000ED250000}"/>
    <cellStyle name="Sortie 2 2 4 4 2 2" xfId="10482" xr:uid="{00000000-0005-0000-0000-0000EE250000}"/>
    <cellStyle name="Sortie 2 2 4 4 3" xfId="6372" xr:uid="{00000000-0005-0000-0000-0000EF250000}"/>
    <cellStyle name="Sortie 2 2 4 4 3 2" xfId="12599" xr:uid="{00000000-0005-0000-0000-0000F0250000}"/>
    <cellStyle name="Sortie 2 2 4 4 4" xfId="8293" xr:uid="{00000000-0005-0000-0000-0000F1250000}"/>
    <cellStyle name="Sortie 2 2 4 5" xfId="2149" xr:uid="{00000000-0005-0000-0000-0000F2250000}"/>
    <cellStyle name="Sortie 2 2 4 5 2" xfId="4359" xr:uid="{00000000-0005-0000-0000-0000F3250000}"/>
    <cellStyle name="Sortie 2 2 4 5 2 2" xfId="10598" xr:uid="{00000000-0005-0000-0000-0000F4250000}"/>
    <cellStyle name="Sortie 2 2 4 5 3" xfId="6488" xr:uid="{00000000-0005-0000-0000-0000F5250000}"/>
    <cellStyle name="Sortie 2 2 4 5 3 2" xfId="12715" xr:uid="{00000000-0005-0000-0000-0000F6250000}"/>
    <cellStyle name="Sortie 2 2 4 5 4" xfId="8409" xr:uid="{00000000-0005-0000-0000-0000F7250000}"/>
    <cellStyle name="Sortie 2 2 4 6" xfId="3144" xr:uid="{00000000-0005-0000-0000-0000F8250000}"/>
    <cellStyle name="Sortie 2 2 4 6 2" xfId="5288" xr:uid="{00000000-0005-0000-0000-0000F9250000}"/>
    <cellStyle name="Sortie 2 2 4 6 2 2" xfId="11518" xr:uid="{00000000-0005-0000-0000-0000FA250000}"/>
    <cellStyle name="Sortie 2 2 4 6 3" xfId="9401" xr:uid="{00000000-0005-0000-0000-0000FB250000}"/>
    <cellStyle name="Sortie 2 2 4 7" xfId="2799" xr:uid="{00000000-0005-0000-0000-0000FC250000}"/>
    <cellStyle name="Sortie 2 2 4 7 2" xfId="9056" xr:uid="{00000000-0005-0000-0000-0000FD250000}"/>
    <cellStyle name="Sortie 2 2 4 8" xfId="5145" xr:uid="{00000000-0005-0000-0000-0000FE250000}"/>
    <cellStyle name="Sortie 2 2 4 8 2" xfId="11384" xr:uid="{00000000-0005-0000-0000-0000FF250000}"/>
    <cellStyle name="Sortie 2 2 4 9" xfId="7212" xr:uid="{00000000-0005-0000-0000-000000260000}"/>
    <cellStyle name="Sortie 2 2 5" xfId="770" xr:uid="{00000000-0005-0000-0000-000001260000}"/>
    <cellStyle name="Sortie 2 2 5 2" xfId="1320" xr:uid="{00000000-0005-0000-0000-000002260000}"/>
    <cellStyle name="Sortie 2 2 5 2 2" xfId="3574" xr:uid="{00000000-0005-0000-0000-000003260000}"/>
    <cellStyle name="Sortie 2 2 5 2 2 2" xfId="9831" xr:uid="{00000000-0005-0000-0000-000004260000}"/>
    <cellStyle name="Sortie 2 2 5 2 3" xfId="5721" xr:uid="{00000000-0005-0000-0000-000005260000}"/>
    <cellStyle name="Sortie 2 2 5 2 3 2" xfId="11948" xr:uid="{00000000-0005-0000-0000-000006260000}"/>
    <cellStyle name="Sortie 2 2 5 2 4" xfId="7642" xr:uid="{00000000-0005-0000-0000-000007260000}"/>
    <cellStyle name="Sortie 2 2 5 3" xfId="1549" xr:uid="{00000000-0005-0000-0000-000008260000}"/>
    <cellStyle name="Sortie 2 2 5 3 2" xfId="3763" xr:uid="{00000000-0005-0000-0000-000009260000}"/>
    <cellStyle name="Sortie 2 2 5 3 2 2" xfId="10002" xr:uid="{00000000-0005-0000-0000-00000A260000}"/>
    <cellStyle name="Sortie 2 2 5 3 3" xfId="5892" xr:uid="{00000000-0005-0000-0000-00000B260000}"/>
    <cellStyle name="Sortie 2 2 5 3 3 2" xfId="12119" xr:uid="{00000000-0005-0000-0000-00000C260000}"/>
    <cellStyle name="Sortie 2 2 5 3 4" xfId="7813" xr:uid="{00000000-0005-0000-0000-00000D260000}"/>
    <cellStyle name="Sortie 2 2 5 4" xfId="2032" xr:uid="{00000000-0005-0000-0000-00000E260000}"/>
    <cellStyle name="Sortie 2 2 5 4 2" xfId="4244" xr:uid="{00000000-0005-0000-0000-00000F260000}"/>
    <cellStyle name="Sortie 2 2 5 4 2 2" xfId="10483" xr:uid="{00000000-0005-0000-0000-000010260000}"/>
    <cellStyle name="Sortie 2 2 5 4 3" xfId="6373" xr:uid="{00000000-0005-0000-0000-000011260000}"/>
    <cellStyle name="Sortie 2 2 5 4 3 2" xfId="12600" xr:uid="{00000000-0005-0000-0000-000012260000}"/>
    <cellStyle name="Sortie 2 2 5 4 4" xfId="8294" xr:uid="{00000000-0005-0000-0000-000013260000}"/>
    <cellStyle name="Sortie 2 2 5 5" xfId="2327" xr:uid="{00000000-0005-0000-0000-000014260000}"/>
    <cellStyle name="Sortie 2 2 5 5 2" xfId="4537" xr:uid="{00000000-0005-0000-0000-000015260000}"/>
    <cellStyle name="Sortie 2 2 5 5 2 2" xfId="10776" xr:uid="{00000000-0005-0000-0000-000016260000}"/>
    <cellStyle name="Sortie 2 2 5 5 3" xfId="6666" xr:uid="{00000000-0005-0000-0000-000017260000}"/>
    <cellStyle name="Sortie 2 2 5 5 3 2" xfId="12893" xr:uid="{00000000-0005-0000-0000-000018260000}"/>
    <cellStyle name="Sortie 2 2 5 5 4" xfId="8587" xr:uid="{00000000-0005-0000-0000-000019260000}"/>
    <cellStyle name="Sortie 2 2 5 6" xfId="3129" xr:uid="{00000000-0005-0000-0000-00001A260000}"/>
    <cellStyle name="Sortie 2 2 5 6 2" xfId="5273" xr:uid="{00000000-0005-0000-0000-00001B260000}"/>
    <cellStyle name="Sortie 2 2 5 6 2 2" xfId="11503" xr:uid="{00000000-0005-0000-0000-00001C260000}"/>
    <cellStyle name="Sortie 2 2 5 6 3" xfId="9386" xr:uid="{00000000-0005-0000-0000-00001D260000}"/>
    <cellStyle name="Sortie 2 2 5 7" xfId="2784" xr:uid="{00000000-0005-0000-0000-00001E260000}"/>
    <cellStyle name="Sortie 2 2 5 7 2" xfId="9041" xr:uid="{00000000-0005-0000-0000-00001F260000}"/>
    <cellStyle name="Sortie 2 2 5 8" xfId="5146" xr:uid="{00000000-0005-0000-0000-000020260000}"/>
    <cellStyle name="Sortie 2 2 5 8 2" xfId="11385" xr:uid="{00000000-0005-0000-0000-000021260000}"/>
    <cellStyle name="Sortie 2 2 5 9" xfId="7197" xr:uid="{00000000-0005-0000-0000-000022260000}"/>
    <cellStyle name="Sortie 2 2 6" xfId="936" xr:uid="{00000000-0005-0000-0000-000023260000}"/>
    <cellStyle name="Sortie 2 2 6 2" xfId="1321" xr:uid="{00000000-0005-0000-0000-000024260000}"/>
    <cellStyle name="Sortie 2 2 6 2 2" xfId="3575" xr:uid="{00000000-0005-0000-0000-000025260000}"/>
    <cellStyle name="Sortie 2 2 6 2 2 2" xfId="9832" xr:uid="{00000000-0005-0000-0000-000026260000}"/>
    <cellStyle name="Sortie 2 2 6 2 3" xfId="5722" xr:uid="{00000000-0005-0000-0000-000027260000}"/>
    <cellStyle name="Sortie 2 2 6 2 3 2" xfId="11949" xr:uid="{00000000-0005-0000-0000-000028260000}"/>
    <cellStyle name="Sortie 2 2 6 2 4" xfId="7643" xr:uid="{00000000-0005-0000-0000-000029260000}"/>
    <cellStyle name="Sortie 2 2 6 3" xfId="1715" xr:uid="{00000000-0005-0000-0000-00002A260000}"/>
    <cellStyle name="Sortie 2 2 6 3 2" xfId="3929" xr:uid="{00000000-0005-0000-0000-00002B260000}"/>
    <cellStyle name="Sortie 2 2 6 3 2 2" xfId="10168" xr:uid="{00000000-0005-0000-0000-00002C260000}"/>
    <cellStyle name="Sortie 2 2 6 3 3" xfId="6058" xr:uid="{00000000-0005-0000-0000-00002D260000}"/>
    <cellStyle name="Sortie 2 2 6 3 3 2" xfId="12285" xr:uid="{00000000-0005-0000-0000-00002E260000}"/>
    <cellStyle name="Sortie 2 2 6 3 4" xfId="7979" xr:uid="{00000000-0005-0000-0000-00002F260000}"/>
    <cellStyle name="Sortie 2 2 6 4" xfId="2033" xr:uid="{00000000-0005-0000-0000-000030260000}"/>
    <cellStyle name="Sortie 2 2 6 4 2" xfId="4245" xr:uid="{00000000-0005-0000-0000-000031260000}"/>
    <cellStyle name="Sortie 2 2 6 4 2 2" xfId="10484" xr:uid="{00000000-0005-0000-0000-000032260000}"/>
    <cellStyle name="Sortie 2 2 6 4 3" xfId="6374" xr:uid="{00000000-0005-0000-0000-000033260000}"/>
    <cellStyle name="Sortie 2 2 6 4 3 2" xfId="12601" xr:uid="{00000000-0005-0000-0000-000034260000}"/>
    <cellStyle name="Sortie 2 2 6 4 4" xfId="8295" xr:uid="{00000000-0005-0000-0000-000035260000}"/>
    <cellStyle name="Sortie 2 2 6 5" xfId="2407" xr:uid="{00000000-0005-0000-0000-000036260000}"/>
    <cellStyle name="Sortie 2 2 6 5 2" xfId="4617" xr:uid="{00000000-0005-0000-0000-000037260000}"/>
    <cellStyle name="Sortie 2 2 6 5 2 2" xfId="10856" xr:uid="{00000000-0005-0000-0000-000038260000}"/>
    <cellStyle name="Sortie 2 2 6 5 3" xfId="6746" xr:uid="{00000000-0005-0000-0000-000039260000}"/>
    <cellStyle name="Sortie 2 2 6 5 3 2" xfId="12973" xr:uid="{00000000-0005-0000-0000-00003A260000}"/>
    <cellStyle name="Sortie 2 2 6 5 4" xfId="8667" xr:uid="{00000000-0005-0000-0000-00003B260000}"/>
    <cellStyle name="Sortie 2 2 6 6" xfId="3295" xr:uid="{00000000-0005-0000-0000-00003C260000}"/>
    <cellStyle name="Sortie 2 2 6 6 2" xfId="5439" xr:uid="{00000000-0005-0000-0000-00003D260000}"/>
    <cellStyle name="Sortie 2 2 6 6 2 2" xfId="11669" xr:uid="{00000000-0005-0000-0000-00003E260000}"/>
    <cellStyle name="Sortie 2 2 6 6 3" xfId="9552" xr:uid="{00000000-0005-0000-0000-00003F260000}"/>
    <cellStyle name="Sortie 2 2 6 7" xfId="2950" xr:uid="{00000000-0005-0000-0000-000040260000}"/>
    <cellStyle name="Sortie 2 2 6 7 2" xfId="9207" xr:uid="{00000000-0005-0000-0000-000041260000}"/>
    <cellStyle name="Sortie 2 2 6 8" xfId="5147" xr:uid="{00000000-0005-0000-0000-000042260000}"/>
    <cellStyle name="Sortie 2 2 6 8 2" xfId="11386" xr:uid="{00000000-0005-0000-0000-000043260000}"/>
    <cellStyle name="Sortie 2 2 6 9" xfId="7363" xr:uid="{00000000-0005-0000-0000-000044260000}"/>
    <cellStyle name="Sortie 2 2 7" xfId="912" xr:uid="{00000000-0005-0000-0000-000045260000}"/>
    <cellStyle name="Sortie 2 2 7 2" xfId="1322" xr:uid="{00000000-0005-0000-0000-000046260000}"/>
    <cellStyle name="Sortie 2 2 7 2 2" xfId="3576" xr:uid="{00000000-0005-0000-0000-000047260000}"/>
    <cellStyle name="Sortie 2 2 7 2 2 2" xfId="9833" xr:uid="{00000000-0005-0000-0000-000048260000}"/>
    <cellStyle name="Sortie 2 2 7 2 3" xfId="5723" xr:uid="{00000000-0005-0000-0000-000049260000}"/>
    <cellStyle name="Sortie 2 2 7 2 3 2" xfId="11950" xr:uid="{00000000-0005-0000-0000-00004A260000}"/>
    <cellStyle name="Sortie 2 2 7 2 4" xfId="7644" xr:uid="{00000000-0005-0000-0000-00004B260000}"/>
    <cellStyle name="Sortie 2 2 7 3" xfId="1691" xr:uid="{00000000-0005-0000-0000-00004C260000}"/>
    <cellStyle name="Sortie 2 2 7 3 2" xfId="3905" xr:uid="{00000000-0005-0000-0000-00004D260000}"/>
    <cellStyle name="Sortie 2 2 7 3 2 2" xfId="10144" xr:uid="{00000000-0005-0000-0000-00004E260000}"/>
    <cellStyle name="Sortie 2 2 7 3 3" xfId="6034" xr:uid="{00000000-0005-0000-0000-00004F260000}"/>
    <cellStyle name="Sortie 2 2 7 3 3 2" xfId="12261" xr:uid="{00000000-0005-0000-0000-000050260000}"/>
    <cellStyle name="Sortie 2 2 7 3 4" xfId="7955" xr:uid="{00000000-0005-0000-0000-000051260000}"/>
    <cellStyle name="Sortie 2 2 7 4" xfId="2034" xr:uid="{00000000-0005-0000-0000-000052260000}"/>
    <cellStyle name="Sortie 2 2 7 4 2" xfId="4246" xr:uid="{00000000-0005-0000-0000-000053260000}"/>
    <cellStyle name="Sortie 2 2 7 4 2 2" xfId="10485" xr:uid="{00000000-0005-0000-0000-000054260000}"/>
    <cellStyle name="Sortie 2 2 7 4 3" xfId="6375" xr:uid="{00000000-0005-0000-0000-000055260000}"/>
    <cellStyle name="Sortie 2 2 7 4 3 2" xfId="12602" xr:uid="{00000000-0005-0000-0000-000056260000}"/>
    <cellStyle name="Sortie 2 2 7 4 4" xfId="8296" xr:uid="{00000000-0005-0000-0000-000057260000}"/>
    <cellStyle name="Sortie 2 2 7 5" xfId="2200" xr:uid="{00000000-0005-0000-0000-000058260000}"/>
    <cellStyle name="Sortie 2 2 7 5 2" xfId="4410" xr:uid="{00000000-0005-0000-0000-000059260000}"/>
    <cellStyle name="Sortie 2 2 7 5 2 2" xfId="10649" xr:uid="{00000000-0005-0000-0000-00005A260000}"/>
    <cellStyle name="Sortie 2 2 7 5 3" xfId="6539" xr:uid="{00000000-0005-0000-0000-00005B260000}"/>
    <cellStyle name="Sortie 2 2 7 5 3 2" xfId="12766" xr:uid="{00000000-0005-0000-0000-00005C260000}"/>
    <cellStyle name="Sortie 2 2 7 5 4" xfId="8460" xr:uid="{00000000-0005-0000-0000-00005D260000}"/>
    <cellStyle name="Sortie 2 2 7 6" xfId="3271" xr:uid="{00000000-0005-0000-0000-00005E260000}"/>
    <cellStyle name="Sortie 2 2 7 6 2" xfId="5415" xr:uid="{00000000-0005-0000-0000-00005F260000}"/>
    <cellStyle name="Sortie 2 2 7 6 2 2" xfId="11645" xr:uid="{00000000-0005-0000-0000-000060260000}"/>
    <cellStyle name="Sortie 2 2 7 6 3" xfId="9528" xr:uid="{00000000-0005-0000-0000-000061260000}"/>
    <cellStyle name="Sortie 2 2 7 7" xfId="2926" xr:uid="{00000000-0005-0000-0000-000062260000}"/>
    <cellStyle name="Sortie 2 2 7 7 2" xfId="9183" xr:uid="{00000000-0005-0000-0000-000063260000}"/>
    <cellStyle name="Sortie 2 2 7 8" xfId="5148" xr:uid="{00000000-0005-0000-0000-000064260000}"/>
    <cellStyle name="Sortie 2 2 7 8 2" xfId="11387" xr:uid="{00000000-0005-0000-0000-000065260000}"/>
    <cellStyle name="Sortie 2 2 7 9" xfId="7339" xr:uid="{00000000-0005-0000-0000-000066260000}"/>
    <cellStyle name="Sortie 2 2 8" xfId="939" xr:uid="{00000000-0005-0000-0000-000067260000}"/>
    <cellStyle name="Sortie 2 2 8 2" xfId="1323" xr:uid="{00000000-0005-0000-0000-000068260000}"/>
    <cellStyle name="Sortie 2 2 8 2 2" xfId="3577" xr:uid="{00000000-0005-0000-0000-000069260000}"/>
    <cellStyle name="Sortie 2 2 8 2 2 2" xfId="9834" xr:uid="{00000000-0005-0000-0000-00006A260000}"/>
    <cellStyle name="Sortie 2 2 8 2 3" xfId="5724" xr:uid="{00000000-0005-0000-0000-00006B260000}"/>
    <cellStyle name="Sortie 2 2 8 2 3 2" xfId="11951" xr:uid="{00000000-0005-0000-0000-00006C260000}"/>
    <cellStyle name="Sortie 2 2 8 2 4" xfId="7645" xr:uid="{00000000-0005-0000-0000-00006D260000}"/>
    <cellStyle name="Sortie 2 2 8 3" xfId="1718" xr:uid="{00000000-0005-0000-0000-00006E260000}"/>
    <cellStyle name="Sortie 2 2 8 3 2" xfId="3932" xr:uid="{00000000-0005-0000-0000-00006F260000}"/>
    <cellStyle name="Sortie 2 2 8 3 2 2" xfId="10171" xr:uid="{00000000-0005-0000-0000-000070260000}"/>
    <cellStyle name="Sortie 2 2 8 3 3" xfId="6061" xr:uid="{00000000-0005-0000-0000-000071260000}"/>
    <cellStyle name="Sortie 2 2 8 3 3 2" xfId="12288" xr:uid="{00000000-0005-0000-0000-000072260000}"/>
    <cellStyle name="Sortie 2 2 8 3 4" xfId="7982" xr:uid="{00000000-0005-0000-0000-000073260000}"/>
    <cellStyle name="Sortie 2 2 8 4" xfId="2035" xr:uid="{00000000-0005-0000-0000-000074260000}"/>
    <cellStyle name="Sortie 2 2 8 4 2" xfId="4247" xr:uid="{00000000-0005-0000-0000-000075260000}"/>
    <cellStyle name="Sortie 2 2 8 4 2 2" xfId="10486" xr:uid="{00000000-0005-0000-0000-000076260000}"/>
    <cellStyle name="Sortie 2 2 8 4 3" xfId="6376" xr:uid="{00000000-0005-0000-0000-000077260000}"/>
    <cellStyle name="Sortie 2 2 8 4 3 2" xfId="12603" xr:uid="{00000000-0005-0000-0000-000078260000}"/>
    <cellStyle name="Sortie 2 2 8 4 4" xfId="8297" xr:uid="{00000000-0005-0000-0000-000079260000}"/>
    <cellStyle name="Sortie 2 2 8 5" xfId="2192" xr:uid="{00000000-0005-0000-0000-00007A260000}"/>
    <cellStyle name="Sortie 2 2 8 5 2" xfId="4402" xr:uid="{00000000-0005-0000-0000-00007B260000}"/>
    <cellStyle name="Sortie 2 2 8 5 2 2" xfId="10641" xr:uid="{00000000-0005-0000-0000-00007C260000}"/>
    <cellStyle name="Sortie 2 2 8 5 3" xfId="6531" xr:uid="{00000000-0005-0000-0000-00007D260000}"/>
    <cellStyle name="Sortie 2 2 8 5 3 2" xfId="12758" xr:uid="{00000000-0005-0000-0000-00007E260000}"/>
    <cellStyle name="Sortie 2 2 8 5 4" xfId="8452" xr:uid="{00000000-0005-0000-0000-00007F260000}"/>
    <cellStyle name="Sortie 2 2 8 6" xfId="3298" xr:uid="{00000000-0005-0000-0000-000080260000}"/>
    <cellStyle name="Sortie 2 2 8 6 2" xfId="5442" xr:uid="{00000000-0005-0000-0000-000081260000}"/>
    <cellStyle name="Sortie 2 2 8 6 2 2" xfId="11672" xr:uid="{00000000-0005-0000-0000-000082260000}"/>
    <cellStyle name="Sortie 2 2 8 6 3" xfId="9555" xr:uid="{00000000-0005-0000-0000-000083260000}"/>
    <cellStyle name="Sortie 2 2 8 7" xfId="2953" xr:uid="{00000000-0005-0000-0000-000084260000}"/>
    <cellStyle name="Sortie 2 2 8 7 2" xfId="9210" xr:uid="{00000000-0005-0000-0000-000085260000}"/>
    <cellStyle name="Sortie 2 2 8 8" xfId="5149" xr:uid="{00000000-0005-0000-0000-000086260000}"/>
    <cellStyle name="Sortie 2 2 8 8 2" xfId="11388" xr:uid="{00000000-0005-0000-0000-000087260000}"/>
    <cellStyle name="Sortie 2 2 8 9" xfId="7366" xr:uid="{00000000-0005-0000-0000-000088260000}"/>
    <cellStyle name="Sortie 2 2 9" xfId="1083" xr:uid="{00000000-0005-0000-0000-000089260000}"/>
    <cellStyle name="Sortie 2 2 9 2" xfId="3400" xr:uid="{00000000-0005-0000-0000-00008A260000}"/>
    <cellStyle name="Sortie 2 2 9 2 2" xfId="9657" xr:uid="{00000000-0005-0000-0000-00008B260000}"/>
    <cellStyle name="Sortie 2 2 9 3" xfId="5547" xr:uid="{00000000-0005-0000-0000-00008C260000}"/>
    <cellStyle name="Sortie 2 2 9 3 2" xfId="11774" xr:uid="{00000000-0005-0000-0000-00008D260000}"/>
    <cellStyle name="Sortie 2 2 9 4" xfId="7468" xr:uid="{00000000-0005-0000-0000-00008E260000}"/>
    <cellStyle name="Sortie 2 20" xfId="2718" xr:uid="{00000000-0005-0000-0000-00008F260000}"/>
    <cellStyle name="Sortie 2 20 2" xfId="7054" xr:uid="{00000000-0005-0000-0000-000090260000}"/>
    <cellStyle name="Sortie 2 20 2 2" xfId="13281" xr:uid="{00000000-0005-0000-0000-000091260000}"/>
    <cellStyle name="Sortie 2 20 3" xfId="8975" xr:uid="{00000000-0005-0000-0000-000092260000}"/>
    <cellStyle name="Sortie 2 21" xfId="4971" xr:uid="{00000000-0005-0000-0000-000093260000}"/>
    <cellStyle name="Sortie 2 21 2" xfId="11210" xr:uid="{00000000-0005-0000-0000-000094260000}"/>
    <cellStyle name="Sortie 2 22" xfId="7163" xr:uid="{00000000-0005-0000-0000-000095260000}"/>
    <cellStyle name="Sortie 2 3" xfId="932" xr:uid="{00000000-0005-0000-0000-000096260000}"/>
    <cellStyle name="Sortie 2 3 2" xfId="1324" xr:uid="{00000000-0005-0000-0000-000097260000}"/>
    <cellStyle name="Sortie 2 3 2 2" xfId="3578" xr:uid="{00000000-0005-0000-0000-000098260000}"/>
    <cellStyle name="Sortie 2 3 2 2 2" xfId="9835" xr:uid="{00000000-0005-0000-0000-000099260000}"/>
    <cellStyle name="Sortie 2 3 2 3" xfId="5725" xr:uid="{00000000-0005-0000-0000-00009A260000}"/>
    <cellStyle name="Sortie 2 3 2 3 2" xfId="11952" xr:uid="{00000000-0005-0000-0000-00009B260000}"/>
    <cellStyle name="Sortie 2 3 2 4" xfId="7646" xr:uid="{00000000-0005-0000-0000-00009C260000}"/>
    <cellStyle name="Sortie 2 3 3" xfId="1711" xr:uid="{00000000-0005-0000-0000-00009D260000}"/>
    <cellStyle name="Sortie 2 3 3 2" xfId="3925" xr:uid="{00000000-0005-0000-0000-00009E260000}"/>
    <cellStyle name="Sortie 2 3 3 2 2" xfId="10164" xr:uid="{00000000-0005-0000-0000-00009F260000}"/>
    <cellStyle name="Sortie 2 3 3 3" xfId="6054" xr:uid="{00000000-0005-0000-0000-0000A0260000}"/>
    <cellStyle name="Sortie 2 3 3 3 2" xfId="12281" xr:uid="{00000000-0005-0000-0000-0000A1260000}"/>
    <cellStyle name="Sortie 2 3 3 4" xfId="7975" xr:uid="{00000000-0005-0000-0000-0000A2260000}"/>
    <cellStyle name="Sortie 2 3 4" xfId="2036" xr:uid="{00000000-0005-0000-0000-0000A3260000}"/>
    <cellStyle name="Sortie 2 3 4 2" xfId="4248" xr:uid="{00000000-0005-0000-0000-0000A4260000}"/>
    <cellStyle name="Sortie 2 3 4 2 2" xfId="10487" xr:uid="{00000000-0005-0000-0000-0000A5260000}"/>
    <cellStyle name="Sortie 2 3 4 3" xfId="6377" xr:uid="{00000000-0005-0000-0000-0000A6260000}"/>
    <cellStyle name="Sortie 2 3 4 3 2" xfId="12604" xr:uid="{00000000-0005-0000-0000-0000A7260000}"/>
    <cellStyle name="Sortie 2 3 4 4" xfId="8298" xr:uid="{00000000-0005-0000-0000-0000A8260000}"/>
    <cellStyle name="Sortie 2 3 5" xfId="2378" xr:uid="{00000000-0005-0000-0000-0000A9260000}"/>
    <cellStyle name="Sortie 2 3 5 2" xfId="4588" xr:uid="{00000000-0005-0000-0000-0000AA260000}"/>
    <cellStyle name="Sortie 2 3 5 2 2" xfId="10827" xr:uid="{00000000-0005-0000-0000-0000AB260000}"/>
    <cellStyle name="Sortie 2 3 5 3" xfId="6717" xr:uid="{00000000-0005-0000-0000-0000AC260000}"/>
    <cellStyle name="Sortie 2 3 5 3 2" xfId="12944" xr:uid="{00000000-0005-0000-0000-0000AD260000}"/>
    <cellStyle name="Sortie 2 3 5 4" xfId="8638" xr:uid="{00000000-0005-0000-0000-0000AE260000}"/>
    <cellStyle name="Sortie 2 3 6" xfId="3291" xr:uid="{00000000-0005-0000-0000-0000AF260000}"/>
    <cellStyle name="Sortie 2 3 6 2" xfId="5435" xr:uid="{00000000-0005-0000-0000-0000B0260000}"/>
    <cellStyle name="Sortie 2 3 6 2 2" xfId="11665" xr:uid="{00000000-0005-0000-0000-0000B1260000}"/>
    <cellStyle name="Sortie 2 3 6 3" xfId="9548" xr:uid="{00000000-0005-0000-0000-0000B2260000}"/>
    <cellStyle name="Sortie 2 3 7" xfId="2946" xr:uid="{00000000-0005-0000-0000-0000B3260000}"/>
    <cellStyle name="Sortie 2 3 7 2" xfId="9203" xr:uid="{00000000-0005-0000-0000-0000B4260000}"/>
    <cellStyle name="Sortie 2 3 8" xfId="5150" xr:uid="{00000000-0005-0000-0000-0000B5260000}"/>
    <cellStyle name="Sortie 2 3 8 2" xfId="11389" xr:uid="{00000000-0005-0000-0000-0000B6260000}"/>
    <cellStyle name="Sortie 2 3 9" xfId="7359" xr:uid="{00000000-0005-0000-0000-0000B7260000}"/>
    <cellStyle name="Sortie 2 4" xfId="748" xr:uid="{00000000-0005-0000-0000-0000B8260000}"/>
    <cellStyle name="Sortie 2 4 2" xfId="1325" xr:uid="{00000000-0005-0000-0000-0000B9260000}"/>
    <cellStyle name="Sortie 2 4 2 2" xfId="3579" xr:uid="{00000000-0005-0000-0000-0000BA260000}"/>
    <cellStyle name="Sortie 2 4 2 2 2" xfId="9836" xr:uid="{00000000-0005-0000-0000-0000BB260000}"/>
    <cellStyle name="Sortie 2 4 2 3" xfId="5726" xr:uid="{00000000-0005-0000-0000-0000BC260000}"/>
    <cellStyle name="Sortie 2 4 2 3 2" xfId="11953" xr:uid="{00000000-0005-0000-0000-0000BD260000}"/>
    <cellStyle name="Sortie 2 4 2 4" xfId="7647" xr:uid="{00000000-0005-0000-0000-0000BE260000}"/>
    <cellStyle name="Sortie 2 4 3" xfId="1529" xr:uid="{00000000-0005-0000-0000-0000BF260000}"/>
    <cellStyle name="Sortie 2 4 3 2" xfId="3743" xr:uid="{00000000-0005-0000-0000-0000C0260000}"/>
    <cellStyle name="Sortie 2 4 3 2 2" xfId="9982" xr:uid="{00000000-0005-0000-0000-0000C1260000}"/>
    <cellStyle name="Sortie 2 4 3 3" xfId="5872" xr:uid="{00000000-0005-0000-0000-0000C2260000}"/>
    <cellStyle name="Sortie 2 4 3 3 2" xfId="12099" xr:uid="{00000000-0005-0000-0000-0000C3260000}"/>
    <cellStyle name="Sortie 2 4 3 4" xfId="7793" xr:uid="{00000000-0005-0000-0000-0000C4260000}"/>
    <cellStyle name="Sortie 2 4 4" xfId="2037" xr:uid="{00000000-0005-0000-0000-0000C5260000}"/>
    <cellStyle name="Sortie 2 4 4 2" xfId="4249" xr:uid="{00000000-0005-0000-0000-0000C6260000}"/>
    <cellStyle name="Sortie 2 4 4 2 2" xfId="10488" xr:uid="{00000000-0005-0000-0000-0000C7260000}"/>
    <cellStyle name="Sortie 2 4 4 3" xfId="6378" xr:uid="{00000000-0005-0000-0000-0000C8260000}"/>
    <cellStyle name="Sortie 2 4 4 3 2" xfId="12605" xr:uid="{00000000-0005-0000-0000-0000C9260000}"/>
    <cellStyle name="Sortie 2 4 4 4" xfId="8299" xr:uid="{00000000-0005-0000-0000-0000CA260000}"/>
    <cellStyle name="Sortie 2 4 5" xfId="2346" xr:uid="{00000000-0005-0000-0000-0000CB260000}"/>
    <cellStyle name="Sortie 2 4 5 2" xfId="4556" xr:uid="{00000000-0005-0000-0000-0000CC260000}"/>
    <cellStyle name="Sortie 2 4 5 2 2" xfId="10795" xr:uid="{00000000-0005-0000-0000-0000CD260000}"/>
    <cellStyle name="Sortie 2 4 5 3" xfId="6685" xr:uid="{00000000-0005-0000-0000-0000CE260000}"/>
    <cellStyle name="Sortie 2 4 5 3 2" xfId="12912" xr:uid="{00000000-0005-0000-0000-0000CF260000}"/>
    <cellStyle name="Sortie 2 4 5 4" xfId="8606" xr:uid="{00000000-0005-0000-0000-0000D0260000}"/>
    <cellStyle name="Sortie 2 4 6" xfId="3109" xr:uid="{00000000-0005-0000-0000-0000D1260000}"/>
    <cellStyle name="Sortie 2 4 6 2" xfId="5253" xr:uid="{00000000-0005-0000-0000-0000D2260000}"/>
    <cellStyle name="Sortie 2 4 6 2 2" xfId="11483" xr:uid="{00000000-0005-0000-0000-0000D3260000}"/>
    <cellStyle name="Sortie 2 4 6 3" xfId="9366" xr:uid="{00000000-0005-0000-0000-0000D4260000}"/>
    <cellStyle name="Sortie 2 4 7" xfId="2764" xr:uid="{00000000-0005-0000-0000-0000D5260000}"/>
    <cellStyle name="Sortie 2 4 7 2" xfId="9021" xr:uid="{00000000-0005-0000-0000-0000D6260000}"/>
    <cellStyle name="Sortie 2 4 8" xfId="5151" xr:uid="{00000000-0005-0000-0000-0000D7260000}"/>
    <cellStyle name="Sortie 2 4 8 2" xfId="11390" xr:uid="{00000000-0005-0000-0000-0000D8260000}"/>
    <cellStyle name="Sortie 2 4 9" xfId="7177" xr:uid="{00000000-0005-0000-0000-0000D9260000}"/>
    <cellStyle name="Sortie 2 5" xfId="786" xr:uid="{00000000-0005-0000-0000-0000DA260000}"/>
    <cellStyle name="Sortie 2 5 2" xfId="1326" xr:uid="{00000000-0005-0000-0000-0000DB260000}"/>
    <cellStyle name="Sortie 2 5 2 2" xfId="3580" xr:uid="{00000000-0005-0000-0000-0000DC260000}"/>
    <cellStyle name="Sortie 2 5 2 2 2" xfId="9837" xr:uid="{00000000-0005-0000-0000-0000DD260000}"/>
    <cellStyle name="Sortie 2 5 2 3" xfId="5727" xr:uid="{00000000-0005-0000-0000-0000DE260000}"/>
    <cellStyle name="Sortie 2 5 2 3 2" xfId="11954" xr:uid="{00000000-0005-0000-0000-0000DF260000}"/>
    <cellStyle name="Sortie 2 5 2 4" xfId="7648" xr:uid="{00000000-0005-0000-0000-0000E0260000}"/>
    <cellStyle name="Sortie 2 5 3" xfId="1565" xr:uid="{00000000-0005-0000-0000-0000E1260000}"/>
    <cellStyle name="Sortie 2 5 3 2" xfId="3779" xr:uid="{00000000-0005-0000-0000-0000E2260000}"/>
    <cellStyle name="Sortie 2 5 3 2 2" xfId="10018" xr:uid="{00000000-0005-0000-0000-0000E3260000}"/>
    <cellStyle name="Sortie 2 5 3 3" xfId="5908" xr:uid="{00000000-0005-0000-0000-0000E4260000}"/>
    <cellStyle name="Sortie 2 5 3 3 2" xfId="12135" xr:uid="{00000000-0005-0000-0000-0000E5260000}"/>
    <cellStyle name="Sortie 2 5 3 4" xfId="7829" xr:uid="{00000000-0005-0000-0000-0000E6260000}"/>
    <cellStyle name="Sortie 2 5 4" xfId="2038" xr:uid="{00000000-0005-0000-0000-0000E7260000}"/>
    <cellStyle name="Sortie 2 5 4 2" xfId="4250" xr:uid="{00000000-0005-0000-0000-0000E8260000}"/>
    <cellStyle name="Sortie 2 5 4 2 2" xfId="10489" xr:uid="{00000000-0005-0000-0000-0000E9260000}"/>
    <cellStyle name="Sortie 2 5 4 3" xfId="6379" xr:uid="{00000000-0005-0000-0000-0000EA260000}"/>
    <cellStyle name="Sortie 2 5 4 3 2" xfId="12606" xr:uid="{00000000-0005-0000-0000-0000EB260000}"/>
    <cellStyle name="Sortie 2 5 4 4" xfId="8300" xr:uid="{00000000-0005-0000-0000-0000EC260000}"/>
    <cellStyle name="Sortie 2 5 5" xfId="2312" xr:uid="{00000000-0005-0000-0000-0000ED260000}"/>
    <cellStyle name="Sortie 2 5 5 2" xfId="4522" xr:uid="{00000000-0005-0000-0000-0000EE260000}"/>
    <cellStyle name="Sortie 2 5 5 2 2" xfId="10761" xr:uid="{00000000-0005-0000-0000-0000EF260000}"/>
    <cellStyle name="Sortie 2 5 5 3" xfId="6651" xr:uid="{00000000-0005-0000-0000-0000F0260000}"/>
    <cellStyle name="Sortie 2 5 5 3 2" xfId="12878" xr:uid="{00000000-0005-0000-0000-0000F1260000}"/>
    <cellStyle name="Sortie 2 5 5 4" xfId="8572" xr:uid="{00000000-0005-0000-0000-0000F2260000}"/>
    <cellStyle name="Sortie 2 5 6" xfId="3145" xr:uid="{00000000-0005-0000-0000-0000F3260000}"/>
    <cellStyle name="Sortie 2 5 6 2" xfId="5289" xr:uid="{00000000-0005-0000-0000-0000F4260000}"/>
    <cellStyle name="Sortie 2 5 6 2 2" xfId="11519" xr:uid="{00000000-0005-0000-0000-0000F5260000}"/>
    <cellStyle name="Sortie 2 5 6 3" xfId="9402" xr:uid="{00000000-0005-0000-0000-0000F6260000}"/>
    <cellStyle name="Sortie 2 5 7" xfId="2800" xr:uid="{00000000-0005-0000-0000-0000F7260000}"/>
    <cellStyle name="Sortie 2 5 7 2" xfId="9057" xr:uid="{00000000-0005-0000-0000-0000F8260000}"/>
    <cellStyle name="Sortie 2 5 8" xfId="5152" xr:uid="{00000000-0005-0000-0000-0000F9260000}"/>
    <cellStyle name="Sortie 2 5 8 2" xfId="11391" xr:uid="{00000000-0005-0000-0000-0000FA260000}"/>
    <cellStyle name="Sortie 2 5 9" xfId="7213" xr:uid="{00000000-0005-0000-0000-0000FB260000}"/>
    <cellStyle name="Sortie 2 6" xfId="975" xr:uid="{00000000-0005-0000-0000-0000FC260000}"/>
    <cellStyle name="Sortie 2 6 2" xfId="1327" xr:uid="{00000000-0005-0000-0000-0000FD260000}"/>
    <cellStyle name="Sortie 2 6 2 2" xfId="3581" xr:uid="{00000000-0005-0000-0000-0000FE260000}"/>
    <cellStyle name="Sortie 2 6 2 2 2" xfId="9838" xr:uid="{00000000-0005-0000-0000-0000FF260000}"/>
    <cellStyle name="Sortie 2 6 2 3" xfId="5728" xr:uid="{00000000-0005-0000-0000-000000270000}"/>
    <cellStyle name="Sortie 2 6 2 3 2" xfId="11955" xr:uid="{00000000-0005-0000-0000-000001270000}"/>
    <cellStyle name="Sortie 2 6 2 4" xfId="7649" xr:uid="{00000000-0005-0000-0000-000002270000}"/>
    <cellStyle name="Sortie 2 6 3" xfId="1749" xr:uid="{00000000-0005-0000-0000-000003270000}"/>
    <cellStyle name="Sortie 2 6 3 2" xfId="3963" xr:uid="{00000000-0005-0000-0000-000004270000}"/>
    <cellStyle name="Sortie 2 6 3 2 2" xfId="10202" xr:uid="{00000000-0005-0000-0000-000005270000}"/>
    <cellStyle name="Sortie 2 6 3 3" xfId="6092" xr:uid="{00000000-0005-0000-0000-000006270000}"/>
    <cellStyle name="Sortie 2 6 3 3 2" xfId="12319" xr:uid="{00000000-0005-0000-0000-000007270000}"/>
    <cellStyle name="Sortie 2 6 3 4" xfId="8013" xr:uid="{00000000-0005-0000-0000-000008270000}"/>
    <cellStyle name="Sortie 2 6 4" xfId="2039" xr:uid="{00000000-0005-0000-0000-000009270000}"/>
    <cellStyle name="Sortie 2 6 4 2" xfId="4251" xr:uid="{00000000-0005-0000-0000-00000A270000}"/>
    <cellStyle name="Sortie 2 6 4 2 2" xfId="10490" xr:uid="{00000000-0005-0000-0000-00000B270000}"/>
    <cellStyle name="Sortie 2 6 4 3" xfId="6380" xr:uid="{00000000-0005-0000-0000-00000C270000}"/>
    <cellStyle name="Sortie 2 6 4 3 2" xfId="12607" xr:uid="{00000000-0005-0000-0000-00000D270000}"/>
    <cellStyle name="Sortie 2 6 4 4" xfId="8301" xr:uid="{00000000-0005-0000-0000-00000E270000}"/>
    <cellStyle name="Sortie 2 6 5" xfId="2164" xr:uid="{00000000-0005-0000-0000-00000F270000}"/>
    <cellStyle name="Sortie 2 6 5 2" xfId="4374" xr:uid="{00000000-0005-0000-0000-000010270000}"/>
    <cellStyle name="Sortie 2 6 5 2 2" xfId="10613" xr:uid="{00000000-0005-0000-0000-000011270000}"/>
    <cellStyle name="Sortie 2 6 5 3" xfId="6503" xr:uid="{00000000-0005-0000-0000-000012270000}"/>
    <cellStyle name="Sortie 2 6 5 3 2" xfId="12730" xr:uid="{00000000-0005-0000-0000-000013270000}"/>
    <cellStyle name="Sortie 2 6 5 4" xfId="8424" xr:uid="{00000000-0005-0000-0000-000014270000}"/>
    <cellStyle name="Sortie 2 6 6" xfId="3329" xr:uid="{00000000-0005-0000-0000-000015270000}"/>
    <cellStyle name="Sortie 2 6 6 2" xfId="5475" xr:uid="{00000000-0005-0000-0000-000016270000}"/>
    <cellStyle name="Sortie 2 6 6 2 2" xfId="11703" xr:uid="{00000000-0005-0000-0000-000017270000}"/>
    <cellStyle name="Sortie 2 6 6 3" xfId="9586" xr:uid="{00000000-0005-0000-0000-000018270000}"/>
    <cellStyle name="Sortie 2 6 7" xfId="2984" xr:uid="{00000000-0005-0000-0000-000019270000}"/>
    <cellStyle name="Sortie 2 6 7 2" xfId="9241" xr:uid="{00000000-0005-0000-0000-00001A270000}"/>
    <cellStyle name="Sortie 2 6 8" xfId="5153" xr:uid="{00000000-0005-0000-0000-00001B270000}"/>
    <cellStyle name="Sortie 2 6 8 2" xfId="11392" xr:uid="{00000000-0005-0000-0000-00001C270000}"/>
    <cellStyle name="Sortie 2 6 9" xfId="7397" xr:uid="{00000000-0005-0000-0000-00001D270000}"/>
    <cellStyle name="Sortie 2 7" xfId="769" xr:uid="{00000000-0005-0000-0000-00001E270000}"/>
    <cellStyle name="Sortie 2 7 2" xfId="1328" xr:uid="{00000000-0005-0000-0000-00001F270000}"/>
    <cellStyle name="Sortie 2 7 2 2" xfId="3582" xr:uid="{00000000-0005-0000-0000-000020270000}"/>
    <cellStyle name="Sortie 2 7 2 2 2" xfId="9839" xr:uid="{00000000-0005-0000-0000-000021270000}"/>
    <cellStyle name="Sortie 2 7 2 3" xfId="5729" xr:uid="{00000000-0005-0000-0000-000022270000}"/>
    <cellStyle name="Sortie 2 7 2 3 2" xfId="11956" xr:uid="{00000000-0005-0000-0000-000023270000}"/>
    <cellStyle name="Sortie 2 7 2 4" xfId="7650" xr:uid="{00000000-0005-0000-0000-000024270000}"/>
    <cellStyle name="Sortie 2 7 3" xfId="1548" xr:uid="{00000000-0005-0000-0000-000025270000}"/>
    <cellStyle name="Sortie 2 7 3 2" xfId="3762" xr:uid="{00000000-0005-0000-0000-000026270000}"/>
    <cellStyle name="Sortie 2 7 3 2 2" xfId="10001" xr:uid="{00000000-0005-0000-0000-000027270000}"/>
    <cellStyle name="Sortie 2 7 3 3" xfId="5891" xr:uid="{00000000-0005-0000-0000-000028270000}"/>
    <cellStyle name="Sortie 2 7 3 3 2" xfId="12118" xr:uid="{00000000-0005-0000-0000-000029270000}"/>
    <cellStyle name="Sortie 2 7 3 4" xfId="7812" xr:uid="{00000000-0005-0000-0000-00002A270000}"/>
    <cellStyle name="Sortie 2 7 4" xfId="2040" xr:uid="{00000000-0005-0000-0000-00002B270000}"/>
    <cellStyle name="Sortie 2 7 4 2" xfId="4252" xr:uid="{00000000-0005-0000-0000-00002C270000}"/>
    <cellStyle name="Sortie 2 7 4 2 2" xfId="10491" xr:uid="{00000000-0005-0000-0000-00002D270000}"/>
    <cellStyle name="Sortie 2 7 4 3" xfId="6381" xr:uid="{00000000-0005-0000-0000-00002E270000}"/>
    <cellStyle name="Sortie 2 7 4 3 2" xfId="12608" xr:uid="{00000000-0005-0000-0000-00002F270000}"/>
    <cellStyle name="Sortie 2 7 4 4" xfId="8302" xr:uid="{00000000-0005-0000-0000-000030270000}"/>
    <cellStyle name="Sortie 2 7 5" xfId="2328" xr:uid="{00000000-0005-0000-0000-000031270000}"/>
    <cellStyle name="Sortie 2 7 5 2" xfId="4538" xr:uid="{00000000-0005-0000-0000-000032270000}"/>
    <cellStyle name="Sortie 2 7 5 2 2" xfId="10777" xr:uid="{00000000-0005-0000-0000-000033270000}"/>
    <cellStyle name="Sortie 2 7 5 3" xfId="6667" xr:uid="{00000000-0005-0000-0000-000034270000}"/>
    <cellStyle name="Sortie 2 7 5 3 2" xfId="12894" xr:uid="{00000000-0005-0000-0000-000035270000}"/>
    <cellStyle name="Sortie 2 7 5 4" xfId="8588" xr:uid="{00000000-0005-0000-0000-000036270000}"/>
    <cellStyle name="Sortie 2 7 6" xfId="3128" xr:uid="{00000000-0005-0000-0000-000037270000}"/>
    <cellStyle name="Sortie 2 7 6 2" xfId="5272" xr:uid="{00000000-0005-0000-0000-000038270000}"/>
    <cellStyle name="Sortie 2 7 6 2 2" xfId="11502" xr:uid="{00000000-0005-0000-0000-000039270000}"/>
    <cellStyle name="Sortie 2 7 6 3" xfId="9385" xr:uid="{00000000-0005-0000-0000-00003A270000}"/>
    <cellStyle name="Sortie 2 7 7" xfId="2783" xr:uid="{00000000-0005-0000-0000-00003B270000}"/>
    <cellStyle name="Sortie 2 7 7 2" xfId="9040" xr:uid="{00000000-0005-0000-0000-00003C270000}"/>
    <cellStyle name="Sortie 2 7 8" xfId="5154" xr:uid="{00000000-0005-0000-0000-00003D270000}"/>
    <cellStyle name="Sortie 2 7 8 2" xfId="11393" xr:uid="{00000000-0005-0000-0000-00003E270000}"/>
    <cellStyle name="Sortie 2 7 9" xfId="7196" xr:uid="{00000000-0005-0000-0000-00003F270000}"/>
    <cellStyle name="Sortie 2 8" xfId="910" xr:uid="{00000000-0005-0000-0000-000040270000}"/>
    <cellStyle name="Sortie 2 8 2" xfId="1329" xr:uid="{00000000-0005-0000-0000-000041270000}"/>
    <cellStyle name="Sortie 2 8 2 2" xfId="3583" xr:uid="{00000000-0005-0000-0000-000042270000}"/>
    <cellStyle name="Sortie 2 8 2 2 2" xfId="9840" xr:uid="{00000000-0005-0000-0000-000043270000}"/>
    <cellStyle name="Sortie 2 8 2 3" xfId="5730" xr:uid="{00000000-0005-0000-0000-000044270000}"/>
    <cellStyle name="Sortie 2 8 2 3 2" xfId="11957" xr:uid="{00000000-0005-0000-0000-000045270000}"/>
    <cellStyle name="Sortie 2 8 2 4" xfId="7651" xr:uid="{00000000-0005-0000-0000-000046270000}"/>
    <cellStyle name="Sortie 2 8 3" xfId="1689" xr:uid="{00000000-0005-0000-0000-000047270000}"/>
    <cellStyle name="Sortie 2 8 3 2" xfId="3903" xr:uid="{00000000-0005-0000-0000-000048270000}"/>
    <cellStyle name="Sortie 2 8 3 2 2" xfId="10142" xr:uid="{00000000-0005-0000-0000-000049270000}"/>
    <cellStyle name="Sortie 2 8 3 3" xfId="6032" xr:uid="{00000000-0005-0000-0000-00004A270000}"/>
    <cellStyle name="Sortie 2 8 3 3 2" xfId="12259" xr:uid="{00000000-0005-0000-0000-00004B270000}"/>
    <cellStyle name="Sortie 2 8 3 4" xfId="7953" xr:uid="{00000000-0005-0000-0000-00004C270000}"/>
    <cellStyle name="Sortie 2 8 4" xfId="2041" xr:uid="{00000000-0005-0000-0000-00004D270000}"/>
    <cellStyle name="Sortie 2 8 4 2" xfId="4253" xr:uid="{00000000-0005-0000-0000-00004E270000}"/>
    <cellStyle name="Sortie 2 8 4 2 2" xfId="10492" xr:uid="{00000000-0005-0000-0000-00004F270000}"/>
    <cellStyle name="Sortie 2 8 4 3" xfId="6382" xr:uid="{00000000-0005-0000-0000-000050270000}"/>
    <cellStyle name="Sortie 2 8 4 3 2" xfId="12609" xr:uid="{00000000-0005-0000-0000-000051270000}"/>
    <cellStyle name="Sortie 2 8 4 4" xfId="8303" xr:uid="{00000000-0005-0000-0000-000052270000}"/>
    <cellStyle name="Sortie 2 8 5" xfId="2202" xr:uid="{00000000-0005-0000-0000-000053270000}"/>
    <cellStyle name="Sortie 2 8 5 2" xfId="4412" xr:uid="{00000000-0005-0000-0000-000054270000}"/>
    <cellStyle name="Sortie 2 8 5 2 2" xfId="10651" xr:uid="{00000000-0005-0000-0000-000055270000}"/>
    <cellStyle name="Sortie 2 8 5 3" xfId="6541" xr:uid="{00000000-0005-0000-0000-000056270000}"/>
    <cellStyle name="Sortie 2 8 5 3 2" xfId="12768" xr:uid="{00000000-0005-0000-0000-000057270000}"/>
    <cellStyle name="Sortie 2 8 5 4" xfId="8462" xr:uid="{00000000-0005-0000-0000-000058270000}"/>
    <cellStyle name="Sortie 2 8 6" xfId="3269" xr:uid="{00000000-0005-0000-0000-000059270000}"/>
    <cellStyle name="Sortie 2 8 6 2" xfId="5413" xr:uid="{00000000-0005-0000-0000-00005A270000}"/>
    <cellStyle name="Sortie 2 8 6 2 2" xfId="11643" xr:uid="{00000000-0005-0000-0000-00005B270000}"/>
    <cellStyle name="Sortie 2 8 6 3" xfId="9526" xr:uid="{00000000-0005-0000-0000-00005C270000}"/>
    <cellStyle name="Sortie 2 8 7" xfId="2924" xr:uid="{00000000-0005-0000-0000-00005D270000}"/>
    <cellStyle name="Sortie 2 8 7 2" xfId="9181" xr:uid="{00000000-0005-0000-0000-00005E270000}"/>
    <cellStyle name="Sortie 2 8 8" xfId="5155" xr:uid="{00000000-0005-0000-0000-00005F270000}"/>
    <cellStyle name="Sortie 2 8 8 2" xfId="11394" xr:uid="{00000000-0005-0000-0000-000060270000}"/>
    <cellStyle name="Sortie 2 8 9" xfId="7337" xr:uid="{00000000-0005-0000-0000-000061270000}"/>
    <cellStyle name="Sortie 2 9" xfId="951" xr:uid="{00000000-0005-0000-0000-000062270000}"/>
    <cellStyle name="Sortie 2 9 2" xfId="1330" xr:uid="{00000000-0005-0000-0000-000063270000}"/>
    <cellStyle name="Sortie 2 9 2 2" xfId="3584" xr:uid="{00000000-0005-0000-0000-000064270000}"/>
    <cellStyle name="Sortie 2 9 2 2 2" xfId="9841" xr:uid="{00000000-0005-0000-0000-000065270000}"/>
    <cellStyle name="Sortie 2 9 2 3" xfId="5731" xr:uid="{00000000-0005-0000-0000-000066270000}"/>
    <cellStyle name="Sortie 2 9 2 3 2" xfId="11958" xr:uid="{00000000-0005-0000-0000-000067270000}"/>
    <cellStyle name="Sortie 2 9 2 4" xfId="7652" xr:uid="{00000000-0005-0000-0000-000068270000}"/>
    <cellStyle name="Sortie 2 9 3" xfId="1725" xr:uid="{00000000-0005-0000-0000-000069270000}"/>
    <cellStyle name="Sortie 2 9 3 2" xfId="3939" xr:uid="{00000000-0005-0000-0000-00006A270000}"/>
    <cellStyle name="Sortie 2 9 3 2 2" xfId="10178" xr:uid="{00000000-0005-0000-0000-00006B270000}"/>
    <cellStyle name="Sortie 2 9 3 3" xfId="6068" xr:uid="{00000000-0005-0000-0000-00006C270000}"/>
    <cellStyle name="Sortie 2 9 3 3 2" xfId="12295" xr:uid="{00000000-0005-0000-0000-00006D270000}"/>
    <cellStyle name="Sortie 2 9 3 4" xfId="7989" xr:uid="{00000000-0005-0000-0000-00006E270000}"/>
    <cellStyle name="Sortie 2 9 4" xfId="2042" xr:uid="{00000000-0005-0000-0000-00006F270000}"/>
    <cellStyle name="Sortie 2 9 4 2" xfId="4254" xr:uid="{00000000-0005-0000-0000-000070270000}"/>
    <cellStyle name="Sortie 2 9 4 2 2" xfId="10493" xr:uid="{00000000-0005-0000-0000-000071270000}"/>
    <cellStyle name="Sortie 2 9 4 3" xfId="6383" xr:uid="{00000000-0005-0000-0000-000072270000}"/>
    <cellStyle name="Sortie 2 9 4 3 2" xfId="12610" xr:uid="{00000000-0005-0000-0000-000073270000}"/>
    <cellStyle name="Sortie 2 9 4 4" xfId="8304" xr:uid="{00000000-0005-0000-0000-000074270000}"/>
    <cellStyle name="Sortie 2 9 5" xfId="2187" xr:uid="{00000000-0005-0000-0000-000075270000}"/>
    <cellStyle name="Sortie 2 9 5 2" xfId="4397" xr:uid="{00000000-0005-0000-0000-000076270000}"/>
    <cellStyle name="Sortie 2 9 5 2 2" xfId="10636" xr:uid="{00000000-0005-0000-0000-000077270000}"/>
    <cellStyle name="Sortie 2 9 5 3" xfId="6526" xr:uid="{00000000-0005-0000-0000-000078270000}"/>
    <cellStyle name="Sortie 2 9 5 3 2" xfId="12753" xr:uid="{00000000-0005-0000-0000-000079270000}"/>
    <cellStyle name="Sortie 2 9 5 4" xfId="8447" xr:uid="{00000000-0005-0000-0000-00007A270000}"/>
    <cellStyle name="Sortie 2 9 6" xfId="3305" xr:uid="{00000000-0005-0000-0000-00007B270000}"/>
    <cellStyle name="Sortie 2 9 6 2" xfId="5451" xr:uid="{00000000-0005-0000-0000-00007C270000}"/>
    <cellStyle name="Sortie 2 9 6 2 2" xfId="11679" xr:uid="{00000000-0005-0000-0000-00007D270000}"/>
    <cellStyle name="Sortie 2 9 6 3" xfId="9562" xr:uid="{00000000-0005-0000-0000-00007E270000}"/>
    <cellStyle name="Sortie 2 9 7" xfId="2960" xr:uid="{00000000-0005-0000-0000-00007F270000}"/>
    <cellStyle name="Sortie 2 9 7 2" xfId="9217" xr:uid="{00000000-0005-0000-0000-000080270000}"/>
    <cellStyle name="Sortie 2 9 8" xfId="5156" xr:uid="{00000000-0005-0000-0000-000081270000}"/>
    <cellStyle name="Sortie 2 9 8 2" xfId="11395" xr:uid="{00000000-0005-0000-0000-000082270000}"/>
    <cellStyle name="Sortie 2 9 9" xfId="7373" xr:uid="{00000000-0005-0000-0000-000083270000}"/>
    <cellStyle name="Sortie 20" xfId="2671" xr:uid="{00000000-0005-0000-0000-000084270000}"/>
    <cellStyle name="Sortie 20 2" xfId="4863" xr:uid="{00000000-0005-0000-0000-000085270000}"/>
    <cellStyle name="Sortie 20 2 2" xfId="11102" xr:uid="{00000000-0005-0000-0000-000086270000}"/>
    <cellStyle name="Sortie 20 3" xfId="7009" xr:uid="{00000000-0005-0000-0000-000087270000}"/>
    <cellStyle name="Sortie 20 3 2" xfId="13236" xr:uid="{00000000-0005-0000-0000-000088270000}"/>
    <cellStyle name="Sortie 20 4" xfId="8930" xr:uid="{00000000-0005-0000-0000-000089270000}"/>
    <cellStyle name="Sortie 21" xfId="2717" xr:uid="{00000000-0005-0000-0000-00008A270000}"/>
    <cellStyle name="Sortie 21 2" xfId="7053" xr:uid="{00000000-0005-0000-0000-00008B270000}"/>
    <cellStyle name="Sortie 21 2 2" xfId="13280" xr:uid="{00000000-0005-0000-0000-00008C270000}"/>
    <cellStyle name="Sortie 21 3" xfId="8974" xr:uid="{00000000-0005-0000-0000-00008D270000}"/>
    <cellStyle name="Sortie 22" xfId="4970" xr:uid="{00000000-0005-0000-0000-00008E270000}"/>
    <cellStyle name="Sortie 22 2" xfId="11209" xr:uid="{00000000-0005-0000-0000-00008F270000}"/>
    <cellStyle name="Sortie 23" xfId="7162" xr:uid="{00000000-0005-0000-0000-000090270000}"/>
    <cellStyle name="Sortie 3" xfId="645" xr:uid="{00000000-0005-0000-0000-000091270000}"/>
    <cellStyle name="Sortie 3 10" xfId="1084" xr:uid="{00000000-0005-0000-0000-000092270000}"/>
    <cellStyle name="Sortie 3 10 2" xfId="3401" xr:uid="{00000000-0005-0000-0000-000093270000}"/>
    <cellStyle name="Sortie 3 10 2 2" xfId="9658" xr:uid="{00000000-0005-0000-0000-000094270000}"/>
    <cellStyle name="Sortie 3 10 3" xfId="5548" xr:uid="{00000000-0005-0000-0000-000095270000}"/>
    <cellStyle name="Sortie 3 10 3 2" xfId="11775" xr:uid="{00000000-0005-0000-0000-000096270000}"/>
    <cellStyle name="Sortie 3 10 4" xfId="7469" xr:uid="{00000000-0005-0000-0000-000097270000}"/>
    <cellStyle name="Sortie 3 11" xfId="1518" xr:uid="{00000000-0005-0000-0000-000098270000}"/>
    <cellStyle name="Sortie 3 11 2" xfId="3732" xr:uid="{00000000-0005-0000-0000-000099270000}"/>
    <cellStyle name="Sortie 3 11 2 2" xfId="9971" xr:uid="{00000000-0005-0000-0000-00009A270000}"/>
    <cellStyle name="Sortie 3 11 3" xfId="5861" xr:uid="{00000000-0005-0000-0000-00009B270000}"/>
    <cellStyle name="Sortie 3 11 3 2" xfId="12088" xr:uid="{00000000-0005-0000-0000-00009C270000}"/>
    <cellStyle name="Sortie 3 11 4" xfId="7782" xr:uid="{00000000-0005-0000-0000-00009D270000}"/>
    <cellStyle name="Sortie 3 12" xfId="1859" xr:uid="{00000000-0005-0000-0000-00009E270000}"/>
    <cellStyle name="Sortie 3 12 2" xfId="4071" xr:uid="{00000000-0005-0000-0000-00009F270000}"/>
    <cellStyle name="Sortie 3 12 2 2" xfId="10310" xr:uid="{00000000-0005-0000-0000-0000A0270000}"/>
    <cellStyle name="Sortie 3 12 3" xfId="6200" xr:uid="{00000000-0005-0000-0000-0000A1270000}"/>
    <cellStyle name="Sortie 3 12 3 2" xfId="12427" xr:uid="{00000000-0005-0000-0000-0000A2270000}"/>
    <cellStyle name="Sortie 3 12 4" xfId="8121" xr:uid="{00000000-0005-0000-0000-0000A3270000}"/>
    <cellStyle name="Sortie 3 13" xfId="2395" xr:uid="{00000000-0005-0000-0000-0000A4270000}"/>
    <cellStyle name="Sortie 3 13 2" xfId="4605" xr:uid="{00000000-0005-0000-0000-0000A5270000}"/>
    <cellStyle name="Sortie 3 13 2 2" xfId="10844" xr:uid="{00000000-0005-0000-0000-0000A6270000}"/>
    <cellStyle name="Sortie 3 13 3" xfId="6734" xr:uid="{00000000-0005-0000-0000-0000A7270000}"/>
    <cellStyle name="Sortie 3 13 3 2" xfId="12961" xr:uid="{00000000-0005-0000-0000-0000A8270000}"/>
    <cellStyle name="Sortie 3 13 4" xfId="8655" xr:uid="{00000000-0005-0000-0000-0000A9270000}"/>
    <cellStyle name="Sortie 3 14" xfId="2659" xr:uid="{00000000-0005-0000-0000-0000AA270000}"/>
    <cellStyle name="Sortie 3 14 2" xfId="4851" xr:uid="{00000000-0005-0000-0000-0000AB270000}"/>
    <cellStyle name="Sortie 3 14 2 2" xfId="11090" xr:uid="{00000000-0005-0000-0000-0000AC270000}"/>
    <cellStyle name="Sortie 3 14 3" xfId="6997" xr:uid="{00000000-0005-0000-0000-0000AD270000}"/>
    <cellStyle name="Sortie 3 14 3 2" xfId="13224" xr:uid="{00000000-0005-0000-0000-0000AE270000}"/>
    <cellStyle name="Sortie 3 14 4" xfId="8918" xr:uid="{00000000-0005-0000-0000-0000AF270000}"/>
    <cellStyle name="Sortie 3 15" xfId="2654" xr:uid="{00000000-0005-0000-0000-0000B0270000}"/>
    <cellStyle name="Sortie 3 15 2" xfId="4846" xr:uid="{00000000-0005-0000-0000-0000B1270000}"/>
    <cellStyle name="Sortie 3 15 2 2" xfId="11085" xr:uid="{00000000-0005-0000-0000-0000B2270000}"/>
    <cellStyle name="Sortie 3 15 3" xfId="6992" xr:uid="{00000000-0005-0000-0000-0000B3270000}"/>
    <cellStyle name="Sortie 3 15 3 2" xfId="13219" xr:uid="{00000000-0005-0000-0000-0000B4270000}"/>
    <cellStyle name="Sortie 3 15 4" xfId="8913" xr:uid="{00000000-0005-0000-0000-0000B5270000}"/>
    <cellStyle name="Sortie 3 16" xfId="2694" xr:uid="{00000000-0005-0000-0000-0000B6270000}"/>
    <cellStyle name="Sortie 3 16 2" xfId="4884" xr:uid="{00000000-0005-0000-0000-0000B7270000}"/>
    <cellStyle name="Sortie 3 16 2 2" xfId="11123" xr:uid="{00000000-0005-0000-0000-0000B8270000}"/>
    <cellStyle name="Sortie 3 16 3" xfId="7030" xr:uid="{00000000-0005-0000-0000-0000B9270000}"/>
    <cellStyle name="Sortie 3 16 3 2" xfId="13257" xr:uid="{00000000-0005-0000-0000-0000BA270000}"/>
    <cellStyle name="Sortie 3 16 4" xfId="8951" xr:uid="{00000000-0005-0000-0000-0000BB270000}"/>
    <cellStyle name="Sortie 3 17" xfId="2645" xr:uid="{00000000-0005-0000-0000-0000BC270000}"/>
    <cellStyle name="Sortie 3 17 2" xfId="4837" xr:uid="{00000000-0005-0000-0000-0000BD270000}"/>
    <cellStyle name="Sortie 3 17 2 2" xfId="11076" xr:uid="{00000000-0005-0000-0000-0000BE270000}"/>
    <cellStyle name="Sortie 3 17 3" xfId="6983" xr:uid="{00000000-0005-0000-0000-0000BF270000}"/>
    <cellStyle name="Sortie 3 17 3 2" xfId="13210" xr:uid="{00000000-0005-0000-0000-0000C0270000}"/>
    <cellStyle name="Sortie 3 17 4" xfId="8904" xr:uid="{00000000-0005-0000-0000-0000C1270000}"/>
    <cellStyle name="Sortie 3 18" xfId="2709" xr:uid="{00000000-0005-0000-0000-0000C2270000}"/>
    <cellStyle name="Sortie 3 18 2" xfId="4899" xr:uid="{00000000-0005-0000-0000-0000C3270000}"/>
    <cellStyle name="Sortie 3 18 2 2" xfId="11138" xr:uid="{00000000-0005-0000-0000-0000C4270000}"/>
    <cellStyle name="Sortie 3 18 3" xfId="7045" xr:uid="{00000000-0005-0000-0000-0000C5270000}"/>
    <cellStyle name="Sortie 3 18 3 2" xfId="13272" xr:uid="{00000000-0005-0000-0000-0000C6270000}"/>
    <cellStyle name="Sortie 3 18 4" xfId="8966" xr:uid="{00000000-0005-0000-0000-0000C7270000}"/>
    <cellStyle name="Sortie 3 19" xfId="2674" xr:uid="{00000000-0005-0000-0000-0000C8270000}"/>
    <cellStyle name="Sortie 3 19 2" xfId="4866" xr:uid="{00000000-0005-0000-0000-0000C9270000}"/>
    <cellStyle name="Sortie 3 19 2 2" xfId="11105" xr:uid="{00000000-0005-0000-0000-0000CA270000}"/>
    <cellStyle name="Sortie 3 19 3" xfId="7012" xr:uid="{00000000-0005-0000-0000-0000CB270000}"/>
    <cellStyle name="Sortie 3 19 3 2" xfId="13239" xr:uid="{00000000-0005-0000-0000-0000CC270000}"/>
    <cellStyle name="Sortie 3 19 4" xfId="8933" xr:uid="{00000000-0005-0000-0000-0000CD270000}"/>
    <cellStyle name="Sortie 3 2" xfId="646" xr:uid="{00000000-0005-0000-0000-0000CE270000}"/>
    <cellStyle name="Sortie 3 2 10" xfId="1519" xr:uid="{00000000-0005-0000-0000-0000CF270000}"/>
    <cellStyle name="Sortie 3 2 10 2" xfId="3733" xr:uid="{00000000-0005-0000-0000-0000D0270000}"/>
    <cellStyle name="Sortie 3 2 10 2 2" xfId="9972" xr:uid="{00000000-0005-0000-0000-0000D1270000}"/>
    <cellStyle name="Sortie 3 2 10 3" xfId="5862" xr:uid="{00000000-0005-0000-0000-0000D2270000}"/>
    <cellStyle name="Sortie 3 2 10 3 2" xfId="12089" xr:uid="{00000000-0005-0000-0000-0000D3270000}"/>
    <cellStyle name="Sortie 3 2 10 4" xfId="7783" xr:uid="{00000000-0005-0000-0000-0000D4270000}"/>
    <cellStyle name="Sortie 3 2 11" xfId="1860" xr:uid="{00000000-0005-0000-0000-0000D5270000}"/>
    <cellStyle name="Sortie 3 2 11 2" xfId="4072" xr:uid="{00000000-0005-0000-0000-0000D6270000}"/>
    <cellStyle name="Sortie 3 2 11 2 2" xfId="10311" xr:uid="{00000000-0005-0000-0000-0000D7270000}"/>
    <cellStyle name="Sortie 3 2 11 3" xfId="6201" xr:uid="{00000000-0005-0000-0000-0000D8270000}"/>
    <cellStyle name="Sortie 3 2 11 3 2" xfId="12428" xr:uid="{00000000-0005-0000-0000-0000D9270000}"/>
    <cellStyle name="Sortie 3 2 11 4" xfId="8122" xr:uid="{00000000-0005-0000-0000-0000DA270000}"/>
    <cellStyle name="Sortie 3 2 12" xfId="2394" xr:uid="{00000000-0005-0000-0000-0000DB270000}"/>
    <cellStyle name="Sortie 3 2 12 2" xfId="4604" xr:uid="{00000000-0005-0000-0000-0000DC270000}"/>
    <cellStyle name="Sortie 3 2 12 2 2" xfId="10843" xr:uid="{00000000-0005-0000-0000-0000DD270000}"/>
    <cellStyle name="Sortie 3 2 12 3" xfId="6733" xr:uid="{00000000-0005-0000-0000-0000DE270000}"/>
    <cellStyle name="Sortie 3 2 12 3 2" xfId="12960" xr:uid="{00000000-0005-0000-0000-0000DF270000}"/>
    <cellStyle name="Sortie 3 2 12 4" xfId="8654" xr:uid="{00000000-0005-0000-0000-0000E0270000}"/>
    <cellStyle name="Sortie 3 2 13" xfId="2660" xr:uid="{00000000-0005-0000-0000-0000E1270000}"/>
    <cellStyle name="Sortie 3 2 13 2" xfId="4852" xr:uid="{00000000-0005-0000-0000-0000E2270000}"/>
    <cellStyle name="Sortie 3 2 13 2 2" xfId="11091" xr:uid="{00000000-0005-0000-0000-0000E3270000}"/>
    <cellStyle name="Sortie 3 2 13 3" xfId="6998" xr:uid="{00000000-0005-0000-0000-0000E4270000}"/>
    <cellStyle name="Sortie 3 2 13 3 2" xfId="13225" xr:uid="{00000000-0005-0000-0000-0000E5270000}"/>
    <cellStyle name="Sortie 3 2 13 4" xfId="8919" xr:uid="{00000000-0005-0000-0000-0000E6270000}"/>
    <cellStyle name="Sortie 3 2 14" xfId="2655" xr:uid="{00000000-0005-0000-0000-0000E7270000}"/>
    <cellStyle name="Sortie 3 2 14 2" xfId="4847" xr:uid="{00000000-0005-0000-0000-0000E8270000}"/>
    <cellStyle name="Sortie 3 2 14 2 2" xfId="11086" xr:uid="{00000000-0005-0000-0000-0000E9270000}"/>
    <cellStyle name="Sortie 3 2 14 3" xfId="6993" xr:uid="{00000000-0005-0000-0000-0000EA270000}"/>
    <cellStyle name="Sortie 3 2 14 3 2" xfId="13220" xr:uid="{00000000-0005-0000-0000-0000EB270000}"/>
    <cellStyle name="Sortie 3 2 14 4" xfId="8914" xr:uid="{00000000-0005-0000-0000-0000EC270000}"/>
    <cellStyle name="Sortie 3 2 15" xfId="2695" xr:uid="{00000000-0005-0000-0000-0000ED270000}"/>
    <cellStyle name="Sortie 3 2 15 2" xfId="4885" xr:uid="{00000000-0005-0000-0000-0000EE270000}"/>
    <cellStyle name="Sortie 3 2 15 2 2" xfId="11124" xr:uid="{00000000-0005-0000-0000-0000EF270000}"/>
    <cellStyle name="Sortie 3 2 15 3" xfId="7031" xr:uid="{00000000-0005-0000-0000-0000F0270000}"/>
    <cellStyle name="Sortie 3 2 15 3 2" xfId="13258" xr:uid="{00000000-0005-0000-0000-0000F1270000}"/>
    <cellStyle name="Sortie 3 2 15 4" xfId="8952" xr:uid="{00000000-0005-0000-0000-0000F2270000}"/>
    <cellStyle name="Sortie 3 2 16" xfId="2646" xr:uid="{00000000-0005-0000-0000-0000F3270000}"/>
    <cellStyle name="Sortie 3 2 16 2" xfId="4838" xr:uid="{00000000-0005-0000-0000-0000F4270000}"/>
    <cellStyle name="Sortie 3 2 16 2 2" xfId="11077" xr:uid="{00000000-0005-0000-0000-0000F5270000}"/>
    <cellStyle name="Sortie 3 2 16 3" xfId="6984" xr:uid="{00000000-0005-0000-0000-0000F6270000}"/>
    <cellStyle name="Sortie 3 2 16 3 2" xfId="13211" xr:uid="{00000000-0005-0000-0000-0000F7270000}"/>
    <cellStyle name="Sortie 3 2 16 4" xfId="8905" xr:uid="{00000000-0005-0000-0000-0000F8270000}"/>
    <cellStyle name="Sortie 3 2 17" xfId="2710" xr:uid="{00000000-0005-0000-0000-0000F9270000}"/>
    <cellStyle name="Sortie 3 2 17 2" xfId="4900" xr:uid="{00000000-0005-0000-0000-0000FA270000}"/>
    <cellStyle name="Sortie 3 2 17 2 2" xfId="11139" xr:uid="{00000000-0005-0000-0000-0000FB270000}"/>
    <cellStyle name="Sortie 3 2 17 3" xfId="7046" xr:uid="{00000000-0005-0000-0000-0000FC270000}"/>
    <cellStyle name="Sortie 3 2 17 3 2" xfId="13273" xr:uid="{00000000-0005-0000-0000-0000FD270000}"/>
    <cellStyle name="Sortie 3 2 17 4" xfId="8967" xr:uid="{00000000-0005-0000-0000-0000FE270000}"/>
    <cellStyle name="Sortie 3 2 18" xfId="2675" xr:uid="{00000000-0005-0000-0000-0000FF270000}"/>
    <cellStyle name="Sortie 3 2 18 2" xfId="4867" xr:uid="{00000000-0005-0000-0000-000000280000}"/>
    <cellStyle name="Sortie 3 2 18 2 2" xfId="11106" xr:uid="{00000000-0005-0000-0000-000001280000}"/>
    <cellStyle name="Sortie 3 2 18 3" xfId="7013" xr:uid="{00000000-0005-0000-0000-000002280000}"/>
    <cellStyle name="Sortie 3 2 18 3 2" xfId="13240" xr:uid="{00000000-0005-0000-0000-000003280000}"/>
    <cellStyle name="Sortie 3 2 18 4" xfId="8934" xr:uid="{00000000-0005-0000-0000-000004280000}"/>
    <cellStyle name="Sortie 3 2 19" xfId="2721" xr:uid="{00000000-0005-0000-0000-000005280000}"/>
    <cellStyle name="Sortie 3 2 19 2" xfId="7057" xr:uid="{00000000-0005-0000-0000-000006280000}"/>
    <cellStyle name="Sortie 3 2 19 2 2" xfId="13284" xr:uid="{00000000-0005-0000-0000-000007280000}"/>
    <cellStyle name="Sortie 3 2 19 3" xfId="8978" xr:uid="{00000000-0005-0000-0000-000008280000}"/>
    <cellStyle name="Sortie 3 2 2" xfId="935" xr:uid="{00000000-0005-0000-0000-000009280000}"/>
    <cellStyle name="Sortie 3 2 2 2" xfId="1331" xr:uid="{00000000-0005-0000-0000-00000A280000}"/>
    <cellStyle name="Sortie 3 2 2 2 2" xfId="3585" xr:uid="{00000000-0005-0000-0000-00000B280000}"/>
    <cellStyle name="Sortie 3 2 2 2 2 2" xfId="9842" xr:uid="{00000000-0005-0000-0000-00000C280000}"/>
    <cellStyle name="Sortie 3 2 2 2 3" xfId="5732" xr:uid="{00000000-0005-0000-0000-00000D280000}"/>
    <cellStyle name="Sortie 3 2 2 2 3 2" xfId="11959" xr:uid="{00000000-0005-0000-0000-00000E280000}"/>
    <cellStyle name="Sortie 3 2 2 2 4" xfId="7653" xr:uid="{00000000-0005-0000-0000-00000F280000}"/>
    <cellStyle name="Sortie 3 2 2 3" xfId="1714" xr:uid="{00000000-0005-0000-0000-000010280000}"/>
    <cellStyle name="Sortie 3 2 2 3 2" xfId="3928" xr:uid="{00000000-0005-0000-0000-000011280000}"/>
    <cellStyle name="Sortie 3 2 2 3 2 2" xfId="10167" xr:uid="{00000000-0005-0000-0000-000012280000}"/>
    <cellStyle name="Sortie 3 2 2 3 3" xfId="6057" xr:uid="{00000000-0005-0000-0000-000013280000}"/>
    <cellStyle name="Sortie 3 2 2 3 3 2" xfId="12284" xr:uid="{00000000-0005-0000-0000-000014280000}"/>
    <cellStyle name="Sortie 3 2 2 3 4" xfId="7978" xr:uid="{00000000-0005-0000-0000-000015280000}"/>
    <cellStyle name="Sortie 3 2 2 4" xfId="2043" xr:uid="{00000000-0005-0000-0000-000016280000}"/>
    <cellStyle name="Sortie 3 2 2 4 2" xfId="4255" xr:uid="{00000000-0005-0000-0000-000017280000}"/>
    <cellStyle name="Sortie 3 2 2 4 2 2" xfId="10494" xr:uid="{00000000-0005-0000-0000-000018280000}"/>
    <cellStyle name="Sortie 3 2 2 4 3" xfId="6384" xr:uid="{00000000-0005-0000-0000-000019280000}"/>
    <cellStyle name="Sortie 3 2 2 4 3 2" xfId="12611" xr:uid="{00000000-0005-0000-0000-00001A280000}"/>
    <cellStyle name="Sortie 3 2 2 4 4" xfId="8305" xr:uid="{00000000-0005-0000-0000-00001B280000}"/>
    <cellStyle name="Sortie 3 2 2 5" xfId="2377" xr:uid="{00000000-0005-0000-0000-00001C280000}"/>
    <cellStyle name="Sortie 3 2 2 5 2" xfId="4587" xr:uid="{00000000-0005-0000-0000-00001D280000}"/>
    <cellStyle name="Sortie 3 2 2 5 2 2" xfId="10826" xr:uid="{00000000-0005-0000-0000-00001E280000}"/>
    <cellStyle name="Sortie 3 2 2 5 3" xfId="6716" xr:uid="{00000000-0005-0000-0000-00001F280000}"/>
    <cellStyle name="Sortie 3 2 2 5 3 2" xfId="12943" xr:uid="{00000000-0005-0000-0000-000020280000}"/>
    <cellStyle name="Sortie 3 2 2 5 4" xfId="8637" xr:uid="{00000000-0005-0000-0000-000021280000}"/>
    <cellStyle name="Sortie 3 2 2 6" xfId="3294" xr:uid="{00000000-0005-0000-0000-000022280000}"/>
    <cellStyle name="Sortie 3 2 2 6 2" xfId="5438" xr:uid="{00000000-0005-0000-0000-000023280000}"/>
    <cellStyle name="Sortie 3 2 2 6 2 2" xfId="11668" xr:uid="{00000000-0005-0000-0000-000024280000}"/>
    <cellStyle name="Sortie 3 2 2 6 3" xfId="9551" xr:uid="{00000000-0005-0000-0000-000025280000}"/>
    <cellStyle name="Sortie 3 2 2 7" xfId="2949" xr:uid="{00000000-0005-0000-0000-000026280000}"/>
    <cellStyle name="Sortie 3 2 2 7 2" xfId="9206" xr:uid="{00000000-0005-0000-0000-000027280000}"/>
    <cellStyle name="Sortie 3 2 2 8" xfId="5157" xr:uid="{00000000-0005-0000-0000-000028280000}"/>
    <cellStyle name="Sortie 3 2 2 8 2" xfId="11396" xr:uid="{00000000-0005-0000-0000-000029280000}"/>
    <cellStyle name="Sortie 3 2 2 9" xfId="7362" xr:uid="{00000000-0005-0000-0000-00002A280000}"/>
    <cellStyle name="Sortie 3 2 20" xfId="4974" xr:uid="{00000000-0005-0000-0000-00002B280000}"/>
    <cellStyle name="Sortie 3 2 20 2" xfId="11213" xr:uid="{00000000-0005-0000-0000-00002C280000}"/>
    <cellStyle name="Sortie 3 2 21" xfId="7166" xr:uid="{00000000-0005-0000-0000-00002D280000}"/>
    <cellStyle name="Sortie 3 2 3" xfId="746" xr:uid="{00000000-0005-0000-0000-00002E280000}"/>
    <cellStyle name="Sortie 3 2 3 2" xfId="1332" xr:uid="{00000000-0005-0000-0000-00002F280000}"/>
    <cellStyle name="Sortie 3 2 3 2 2" xfId="3586" xr:uid="{00000000-0005-0000-0000-000030280000}"/>
    <cellStyle name="Sortie 3 2 3 2 2 2" xfId="9843" xr:uid="{00000000-0005-0000-0000-000031280000}"/>
    <cellStyle name="Sortie 3 2 3 2 3" xfId="5733" xr:uid="{00000000-0005-0000-0000-000032280000}"/>
    <cellStyle name="Sortie 3 2 3 2 3 2" xfId="11960" xr:uid="{00000000-0005-0000-0000-000033280000}"/>
    <cellStyle name="Sortie 3 2 3 2 4" xfId="7654" xr:uid="{00000000-0005-0000-0000-000034280000}"/>
    <cellStyle name="Sortie 3 2 3 3" xfId="1527" xr:uid="{00000000-0005-0000-0000-000035280000}"/>
    <cellStyle name="Sortie 3 2 3 3 2" xfId="3741" xr:uid="{00000000-0005-0000-0000-000036280000}"/>
    <cellStyle name="Sortie 3 2 3 3 2 2" xfId="9980" xr:uid="{00000000-0005-0000-0000-000037280000}"/>
    <cellStyle name="Sortie 3 2 3 3 3" xfId="5870" xr:uid="{00000000-0005-0000-0000-000038280000}"/>
    <cellStyle name="Sortie 3 2 3 3 3 2" xfId="12097" xr:uid="{00000000-0005-0000-0000-000039280000}"/>
    <cellStyle name="Sortie 3 2 3 3 4" xfId="7791" xr:uid="{00000000-0005-0000-0000-00003A280000}"/>
    <cellStyle name="Sortie 3 2 3 4" xfId="2044" xr:uid="{00000000-0005-0000-0000-00003B280000}"/>
    <cellStyle name="Sortie 3 2 3 4 2" xfId="4256" xr:uid="{00000000-0005-0000-0000-00003C280000}"/>
    <cellStyle name="Sortie 3 2 3 4 2 2" xfId="10495" xr:uid="{00000000-0005-0000-0000-00003D280000}"/>
    <cellStyle name="Sortie 3 2 3 4 3" xfId="6385" xr:uid="{00000000-0005-0000-0000-00003E280000}"/>
    <cellStyle name="Sortie 3 2 3 4 3 2" xfId="12612" xr:uid="{00000000-0005-0000-0000-00003F280000}"/>
    <cellStyle name="Sortie 3 2 3 4 4" xfId="8306" xr:uid="{00000000-0005-0000-0000-000040280000}"/>
    <cellStyle name="Sortie 3 2 3 5" xfId="2348" xr:uid="{00000000-0005-0000-0000-000041280000}"/>
    <cellStyle name="Sortie 3 2 3 5 2" xfId="4558" xr:uid="{00000000-0005-0000-0000-000042280000}"/>
    <cellStyle name="Sortie 3 2 3 5 2 2" xfId="10797" xr:uid="{00000000-0005-0000-0000-000043280000}"/>
    <cellStyle name="Sortie 3 2 3 5 3" xfId="6687" xr:uid="{00000000-0005-0000-0000-000044280000}"/>
    <cellStyle name="Sortie 3 2 3 5 3 2" xfId="12914" xr:uid="{00000000-0005-0000-0000-000045280000}"/>
    <cellStyle name="Sortie 3 2 3 5 4" xfId="8608" xr:uid="{00000000-0005-0000-0000-000046280000}"/>
    <cellStyle name="Sortie 3 2 3 6" xfId="3107" xr:uid="{00000000-0005-0000-0000-000047280000}"/>
    <cellStyle name="Sortie 3 2 3 6 2" xfId="5251" xr:uid="{00000000-0005-0000-0000-000048280000}"/>
    <cellStyle name="Sortie 3 2 3 6 2 2" xfId="11481" xr:uid="{00000000-0005-0000-0000-000049280000}"/>
    <cellStyle name="Sortie 3 2 3 6 3" xfId="9364" xr:uid="{00000000-0005-0000-0000-00004A280000}"/>
    <cellStyle name="Sortie 3 2 3 7" xfId="2762" xr:uid="{00000000-0005-0000-0000-00004B280000}"/>
    <cellStyle name="Sortie 3 2 3 7 2" xfId="9019" xr:uid="{00000000-0005-0000-0000-00004C280000}"/>
    <cellStyle name="Sortie 3 2 3 8" xfId="5158" xr:uid="{00000000-0005-0000-0000-00004D280000}"/>
    <cellStyle name="Sortie 3 2 3 8 2" xfId="11397" xr:uid="{00000000-0005-0000-0000-00004E280000}"/>
    <cellStyle name="Sortie 3 2 3 9" xfId="7175" xr:uid="{00000000-0005-0000-0000-00004F280000}"/>
    <cellStyle name="Sortie 3 2 4" xfId="783" xr:uid="{00000000-0005-0000-0000-000050280000}"/>
    <cellStyle name="Sortie 3 2 4 2" xfId="1333" xr:uid="{00000000-0005-0000-0000-000051280000}"/>
    <cellStyle name="Sortie 3 2 4 2 2" xfId="3587" xr:uid="{00000000-0005-0000-0000-000052280000}"/>
    <cellStyle name="Sortie 3 2 4 2 2 2" xfId="9844" xr:uid="{00000000-0005-0000-0000-000053280000}"/>
    <cellStyle name="Sortie 3 2 4 2 3" xfId="5734" xr:uid="{00000000-0005-0000-0000-000054280000}"/>
    <cellStyle name="Sortie 3 2 4 2 3 2" xfId="11961" xr:uid="{00000000-0005-0000-0000-000055280000}"/>
    <cellStyle name="Sortie 3 2 4 2 4" xfId="7655" xr:uid="{00000000-0005-0000-0000-000056280000}"/>
    <cellStyle name="Sortie 3 2 4 3" xfId="1562" xr:uid="{00000000-0005-0000-0000-000057280000}"/>
    <cellStyle name="Sortie 3 2 4 3 2" xfId="3776" xr:uid="{00000000-0005-0000-0000-000058280000}"/>
    <cellStyle name="Sortie 3 2 4 3 2 2" xfId="10015" xr:uid="{00000000-0005-0000-0000-000059280000}"/>
    <cellStyle name="Sortie 3 2 4 3 3" xfId="5905" xr:uid="{00000000-0005-0000-0000-00005A280000}"/>
    <cellStyle name="Sortie 3 2 4 3 3 2" xfId="12132" xr:uid="{00000000-0005-0000-0000-00005B280000}"/>
    <cellStyle name="Sortie 3 2 4 3 4" xfId="7826" xr:uid="{00000000-0005-0000-0000-00005C280000}"/>
    <cellStyle name="Sortie 3 2 4 4" xfId="2045" xr:uid="{00000000-0005-0000-0000-00005D280000}"/>
    <cellStyle name="Sortie 3 2 4 4 2" xfId="4257" xr:uid="{00000000-0005-0000-0000-00005E280000}"/>
    <cellStyle name="Sortie 3 2 4 4 2 2" xfId="10496" xr:uid="{00000000-0005-0000-0000-00005F280000}"/>
    <cellStyle name="Sortie 3 2 4 4 3" xfId="6386" xr:uid="{00000000-0005-0000-0000-000060280000}"/>
    <cellStyle name="Sortie 3 2 4 4 3 2" xfId="12613" xr:uid="{00000000-0005-0000-0000-000061280000}"/>
    <cellStyle name="Sortie 3 2 4 4 4" xfId="8307" xr:uid="{00000000-0005-0000-0000-000062280000}"/>
    <cellStyle name="Sortie 3 2 4 5" xfId="2314" xr:uid="{00000000-0005-0000-0000-000063280000}"/>
    <cellStyle name="Sortie 3 2 4 5 2" xfId="4524" xr:uid="{00000000-0005-0000-0000-000064280000}"/>
    <cellStyle name="Sortie 3 2 4 5 2 2" xfId="10763" xr:uid="{00000000-0005-0000-0000-000065280000}"/>
    <cellStyle name="Sortie 3 2 4 5 3" xfId="6653" xr:uid="{00000000-0005-0000-0000-000066280000}"/>
    <cellStyle name="Sortie 3 2 4 5 3 2" xfId="12880" xr:uid="{00000000-0005-0000-0000-000067280000}"/>
    <cellStyle name="Sortie 3 2 4 5 4" xfId="8574" xr:uid="{00000000-0005-0000-0000-000068280000}"/>
    <cellStyle name="Sortie 3 2 4 6" xfId="3142" xr:uid="{00000000-0005-0000-0000-000069280000}"/>
    <cellStyle name="Sortie 3 2 4 6 2" xfId="5286" xr:uid="{00000000-0005-0000-0000-00006A280000}"/>
    <cellStyle name="Sortie 3 2 4 6 2 2" xfId="11516" xr:uid="{00000000-0005-0000-0000-00006B280000}"/>
    <cellStyle name="Sortie 3 2 4 6 3" xfId="9399" xr:uid="{00000000-0005-0000-0000-00006C280000}"/>
    <cellStyle name="Sortie 3 2 4 7" xfId="2797" xr:uid="{00000000-0005-0000-0000-00006D280000}"/>
    <cellStyle name="Sortie 3 2 4 7 2" xfId="9054" xr:uid="{00000000-0005-0000-0000-00006E280000}"/>
    <cellStyle name="Sortie 3 2 4 8" xfId="5159" xr:uid="{00000000-0005-0000-0000-00006F280000}"/>
    <cellStyle name="Sortie 3 2 4 8 2" xfId="11398" xr:uid="{00000000-0005-0000-0000-000070280000}"/>
    <cellStyle name="Sortie 3 2 4 9" xfId="7210" xr:uid="{00000000-0005-0000-0000-000071280000}"/>
    <cellStyle name="Sortie 3 2 5" xfId="956" xr:uid="{00000000-0005-0000-0000-000072280000}"/>
    <cellStyle name="Sortie 3 2 5 2" xfId="1334" xr:uid="{00000000-0005-0000-0000-000073280000}"/>
    <cellStyle name="Sortie 3 2 5 2 2" xfId="3588" xr:uid="{00000000-0005-0000-0000-000074280000}"/>
    <cellStyle name="Sortie 3 2 5 2 2 2" xfId="9845" xr:uid="{00000000-0005-0000-0000-000075280000}"/>
    <cellStyle name="Sortie 3 2 5 2 3" xfId="5735" xr:uid="{00000000-0005-0000-0000-000076280000}"/>
    <cellStyle name="Sortie 3 2 5 2 3 2" xfId="11962" xr:uid="{00000000-0005-0000-0000-000077280000}"/>
    <cellStyle name="Sortie 3 2 5 2 4" xfId="7656" xr:uid="{00000000-0005-0000-0000-000078280000}"/>
    <cellStyle name="Sortie 3 2 5 3" xfId="1730" xr:uid="{00000000-0005-0000-0000-000079280000}"/>
    <cellStyle name="Sortie 3 2 5 3 2" xfId="3944" xr:uid="{00000000-0005-0000-0000-00007A280000}"/>
    <cellStyle name="Sortie 3 2 5 3 2 2" xfId="10183" xr:uid="{00000000-0005-0000-0000-00007B280000}"/>
    <cellStyle name="Sortie 3 2 5 3 3" xfId="6073" xr:uid="{00000000-0005-0000-0000-00007C280000}"/>
    <cellStyle name="Sortie 3 2 5 3 3 2" xfId="12300" xr:uid="{00000000-0005-0000-0000-00007D280000}"/>
    <cellStyle name="Sortie 3 2 5 3 4" xfId="7994" xr:uid="{00000000-0005-0000-0000-00007E280000}"/>
    <cellStyle name="Sortie 3 2 5 4" xfId="2046" xr:uid="{00000000-0005-0000-0000-00007F280000}"/>
    <cellStyle name="Sortie 3 2 5 4 2" xfId="4258" xr:uid="{00000000-0005-0000-0000-000080280000}"/>
    <cellStyle name="Sortie 3 2 5 4 2 2" xfId="10497" xr:uid="{00000000-0005-0000-0000-000081280000}"/>
    <cellStyle name="Sortie 3 2 5 4 3" xfId="6387" xr:uid="{00000000-0005-0000-0000-000082280000}"/>
    <cellStyle name="Sortie 3 2 5 4 3 2" xfId="12614" xr:uid="{00000000-0005-0000-0000-000083280000}"/>
    <cellStyle name="Sortie 3 2 5 4 4" xfId="8308" xr:uid="{00000000-0005-0000-0000-000084280000}"/>
    <cellStyle name="Sortie 3 2 5 5" xfId="2183" xr:uid="{00000000-0005-0000-0000-000085280000}"/>
    <cellStyle name="Sortie 3 2 5 5 2" xfId="4393" xr:uid="{00000000-0005-0000-0000-000086280000}"/>
    <cellStyle name="Sortie 3 2 5 5 2 2" xfId="10632" xr:uid="{00000000-0005-0000-0000-000087280000}"/>
    <cellStyle name="Sortie 3 2 5 5 3" xfId="6522" xr:uid="{00000000-0005-0000-0000-000088280000}"/>
    <cellStyle name="Sortie 3 2 5 5 3 2" xfId="12749" xr:uid="{00000000-0005-0000-0000-000089280000}"/>
    <cellStyle name="Sortie 3 2 5 5 4" xfId="8443" xr:uid="{00000000-0005-0000-0000-00008A280000}"/>
    <cellStyle name="Sortie 3 2 5 6" xfId="3310" xr:uid="{00000000-0005-0000-0000-00008B280000}"/>
    <cellStyle name="Sortie 3 2 5 6 2" xfId="5456" xr:uid="{00000000-0005-0000-0000-00008C280000}"/>
    <cellStyle name="Sortie 3 2 5 6 2 2" xfId="11684" xr:uid="{00000000-0005-0000-0000-00008D280000}"/>
    <cellStyle name="Sortie 3 2 5 6 3" xfId="9567" xr:uid="{00000000-0005-0000-0000-00008E280000}"/>
    <cellStyle name="Sortie 3 2 5 7" xfId="2965" xr:uid="{00000000-0005-0000-0000-00008F280000}"/>
    <cellStyle name="Sortie 3 2 5 7 2" xfId="9222" xr:uid="{00000000-0005-0000-0000-000090280000}"/>
    <cellStyle name="Sortie 3 2 5 8" xfId="5160" xr:uid="{00000000-0005-0000-0000-000091280000}"/>
    <cellStyle name="Sortie 3 2 5 8 2" xfId="11399" xr:uid="{00000000-0005-0000-0000-000092280000}"/>
    <cellStyle name="Sortie 3 2 5 9" xfId="7378" xr:uid="{00000000-0005-0000-0000-000093280000}"/>
    <cellStyle name="Sortie 3 2 6" xfId="924" xr:uid="{00000000-0005-0000-0000-000094280000}"/>
    <cellStyle name="Sortie 3 2 6 2" xfId="1335" xr:uid="{00000000-0005-0000-0000-000095280000}"/>
    <cellStyle name="Sortie 3 2 6 2 2" xfId="3589" xr:uid="{00000000-0005-0000-0000-000096280000}"/>
    <cellStyle name="Sortie 3 2 6 2 2 2" xfId="9846" xr:uid="{00000000-0005-0000-0000-000097280000}"/>
    <cellStyle name="Sortie 3 2 6 2 3" xfId="5736" xr:uid="{00000000-0005-0000-0000-000098280000}"/>
    <cellStyle name="Sortie 3 2 6 2 3 2" xfId="11963" xr:uid="{00000000-0005-0000-0000-000099280000}"/>
    <cellStyle name="Sortie 3 2 6 2 4" xfId="7657" xr:uid="{00000000-0005-0000-0000-00009A280000}"/>
    <cellStyle name="Sortie 3 2 6 3" xfId="1703" xr:uid="{00000000-0005-0000-0000-00009B280000}"/>
    <cellStyle name="Sortie 3 2 6 3 2" xfId="3917" xr:uid="{00000000-0005-0000-0000-00009C280000}"/>
    <cellStyle name="Sortie 3 2 6 3 2 2" xfId="10156" xr:uid="{00000000-0005-0000-0000-00009D280000}"/>
    <cellStyle name="Sortie 3 2 6 3 3" xfId="6046" xr:uid="{00000000-0005-0000-0000-00009E280000}"/>
    <cellStyle name="Sortie 3 2 6 3 3 2" xfId="12273" xr:uid="{00000000-0005-0000-0000-00009F280000}"/>
    <cellStyle name="Sortie 3 2 6 3 4" xfId="7967" xr:uid="{00000000-0005-0000-0000-0000A0280000}"/>
    <cellStyle name="Sortie 3 2 6 4" xfId="2047" xr:uid="{00000000-0005-0000-0000-0000A1280000}"/>
    <cellStyle name="Sortie 3 2 6 4 2" xfId="4259" xr:uid="{00000000-0005-0000-0000-0000A2280000}"/>
    <cellStyle name="Sortie 3 2 6 4 2 2" xfId="10498" xr:uid="{00000000-0005-0000-0000-0000A3280000}"/>
    <cellStyle name="Sortie 3 2 6 4 3" xfId="6388" xr:uid="{00000000-0005-0000-0000-0000A4280000}"/>
    <cellStyle name="Sortie 3 2 6 4 3 2" xfId="12615" xr:uid="{00000000-0005-0000-0000-0000A5280000}"/>
    <cellStyle name="Sortie 3 2 6 4 4" xfId="8309" xr:uid="{00000000-0005-0000-0000-0000A6280000}"/>
    <cellStyle name="Sortie 3 2 6 5" xfId="2411" xr:uid="{00000000-0005-0000-0000-0000A7280000}"/>
    <cellStyle name="Sortie 3 2 6 5 2" xfId="4621" xr:uid="{00000000-0005-0000-0000-0000A8280000}"/>
    <cellStyle name="Sortie 3 2 6 5 2 2" xfId="10860" xr:uid="{00000000-0005-0000-0000-0000A9280000}"/>
    <cellStyle name="Sortie 3 2 6 5 3" xfId="6750" xr:uid="{00000000-0005-0000-0000-0000AA280000}"/>
    <cellStyle name="Sortie 3 2 6 5 3 2" xfId="12977" xr:uid="{00000000-0005-0000-0000-0000AB280000}"/>
    <cellStyle name="Sortie 3 2 6 5 4" xfId="8671" xr:uid="{00000000-0005-0000-0000-0000AC280000}"/>
    <cellStyle name="Sortie 3 2 6 6" xfId="3283" xr:uid="{00000000-0005-0000-0000-0000AD280000}"/>
    <cellStyle name="Sortie 3 2 6 6 2" xfId="5427" xr:uid="{00000000-0005-0000-0000-0000AE280000}"/>
    <cellStyle name="Sortie 3 2 6 6 2 2" xfId="11657" xr:uid="{00000000-0005-0000-0000-0000AF280000}"/>
    <cellStyle name="Sortie 3 2 6 6 3" xfId="9540" xr:uid="{00000000-0005-0000-0000-0000B0280000}"/>
    <cellStyle name="Sortie 3 2 6 7" xfId="2938" xr:uid="{00000000-0005-0000-0000-0000B1280000}"/>
    <cellStyle name="Sortie 3 2 6 7 2" xfId="9195" xr:uid="{00000000-0005-0000-0000-0000B2280000}"/>
    <cellStyle name="Sortie 3 2 6 8" xfId="5161" xr:uid="{00000000-0005-0000-0000-0000B3280000}"/>
    <cellStyle name="Sortie 3 2 6 8 2" xfId="11400" xr:uid="{00000000-0005-0000-0000-0000B4280000}"/>
    <cellStyle name="Sortie 3 2 6 9" xfId="7351" xr:uid="{00000000-0005-0000-0000-0000B5280000}"/>
    <cellStyle name="Sortie 3 2 7" xfId="930" xr:uid="{00000000-0005-0000-0000-0000B6280000}"/>
    <cellStyle name="Sortie 3 2 7 2" xfId="1336" xr:uid="{00000000-0005-0000-0000-0000B7280000}"/>
    <cellStyle name="Sortie 3 2 7 2 2" xfId="3590" xr:uid="{00000000-0005-0000-0000-0000B8280000}"/>
    <cellStyle name="Sortie 3 2 7 2 2 2" xfId="9847" xr:uid="{00000000-0005-0000-0000-0000B9280000}"/>
    <cellStyle name="Sortie 3 2 7 2 3" xfId="5737" xr:uid="{00000000-0005-0000-0000-0000BA280000}"/>
    <cellStyle name="Sortie 3 2 7 2 3 2" xfId="11964" xr:uid="{00000000-0005-0000-0000-0000BB280000}"/>
    <cellStyle name="Sortie 3 2 7 2 4" xfId="7658" xr:uid="{00000000-0005-0000-0000-0000BC280000}"/>
    <cellStyle name="Sortie 3 2 7 3" xfId="1709" xr:uid="{00000000-0005-0000-0000-0000BD280000}"/>
    <cellStyle name="Sortie 3 2 7 3 2" xfId="3923" xr:uid="{00000000-0005-0000-0000-0000BE280000}"/>
    <cellStyle name="Sortie 3 2 7 3 2 2" xfId="10162" xr:uid="{00000000-0005-0000-0000-0000BF280000}"/>
    <cellStyle name="Sortie 3 2 7 3 3" xfId="6052" xr:uid="{00000000-0005-0000-0000-0000C0280000}"/>
    <cellStyle name="Sortie 3 2 7 3 3 2" xfId="12279" xr:uid="{00000000-0005-0000-0000-0000C1280000}"/>
    <cellStyle name="Sortie 3 2 7 3 4" xfId="7973" xr:uid="{00000000-0005-0000-0000-0000C2280000}"/>
    <cellStyle name="Sortie 3 2 7 4" xfId="2048" xr:uid="{00000000-0005-0000-0000-0000C3280000}"/>
    <cellStyle name="Sortie 3 2 7 4 2" xfId="4260" xr:uid="{00000000-0005-0000-0000-0000C4280000}"/>
    <cellStyle name="Sortie 3 2 7 4 2 2" xfId="10499" xr:uid="{00000000-0005-0000-0000-0000C5280000}"/>
    <cellStyle name="Sortie 3 2 7 4 3" xfId="6389" xr:uid="{00000000-0005-0000-0000-0000C6280000}"/>
    <cellStyle name="Sortie 3 2 7 4 3 2" xfId="12616" xr:uid="{00000000-0005-0000-0000-0000C7280000}"/>
    <cellStyle name="Sortie 3 2 7 4 4" xfId="8310" xr:uid="{00000000-0005-0000-0000-0000C8280000}"/>
    <cellStyle name="Sortie 3 2 7 5" xfId="2409" xr:uid="{00000000-0005-0000-0000-0000C9280000}"/>
    <cellStyle name="Sortie 3 2 7 5 2" xfId="4619" xr:uid="{00000000-0005-0000-0000-0000CA280000}"/>
    <cellStyle name="Sortie 3 2 7 5 2 2" xfId="10858" xr:uid="{00000000-0005-0000-0000-0000CB280000}"/>
    <cellStyle name="Sortie 3 2 7 5 3" xfId="6748" xr:uid="{00000000-0005-0000-0000-0000CC280000}"/>
    <cellStyle name="Sortie 3 2 7 5 3 2" xfId="12975" xr:uid="{00000000-0005-0000-0000-0000CD280000}"/>
    <cellStyle name="Sortie 3 2 7 5 4" xfId="8669" xr:uid="{00000000-0005-0000-0000-0000CE280000}"/>
    <cellStyle name="Sortie 3 2 7 6" xfId="3289" xr:uid="{00000000-0005-0000-0000-0000CF280000}"/>
    <cellStyle name="Sortie 3 2 7 6 2" xfId="5433" xr:uid="{00000000-0005-0000-0000-0000D0280000}"/>
    <cellStyle name="Sortie 3 2 7 6 2 2" xfId="11663" xr:uid="{00000000-0005-0000-0000-0000D1280000}"/>
    <cellStyle name="Sortie 3 2 7 6 3" xfId="9546" xr:uid="{00000000-0005-0000-0000-0000D2280000}"/>
    <cellStyle name="Sortie 3 2 7 7" xfId="2944" xr:uid="{00000000-0005-0000-0000-0000D3280000}"/>
    <cellStyle name="Sortie 3 2 7 7 2" xfId="9201" xr:uid="{00000000-0005-0000-0000-0000D4280000}"/>
    <cellStyle name="Sortie 3 2 7 8" xfId="5162" xr:uid="{00000000-0005-0000-0000-0000D5280000}"/>
    <cellStyle name="Sortie 3 2 7 8 2" xfId="11401" xr:uid="{00000000-0005-0000-0000-0000D6280000}"/>
    <cellStyle name="Sortie 3 2 7 9" xfId="7357" xr:uid="{00000000-0005-0000-0000-0000D7280000}"/>
    <cellStyle name="Sortie 3 2 8" xfId="923" xr:uid="{00000000-0005-0000-0000-0000D8280000}"/>
    <cellStyle name="Sortie 3 2 8 2" xfId="1337" xr:uid="{00000000-0005-0000-0000-0000D9280000}"/>
    <cellStyle name="Sortie 3 2 8 2 2" xfId="3591" xr:uid="{00000000-0005-0000-0000-0000DA280000}"/>
    <cellStyle name="Sortie 3 2 8 2 2 2" xfId="9848" xr:uid="{00000000-0005-0000-0000-0000DB280000}"/>
    <cellStyle name="Sortie 3 2 8 2 3" xfId="5738" xr:uid="{00000000-0005-0000-0000-0000DC280000}"/>
    <cellStyle name="Sortie 3 2 8 2 3 2" xfId="11965" xr:uid="{00000000-0005-0000-0000-0000DD280000}"/>
    <cellStyle name="Sortie 3 2 8 2 4" xfId="7659" xr:uid="{00000000-0005-0000-0000-0000DE280000}"/>
    <cellStyle name="Sortie 3 2 8 3" xfId="1702" xr:uid="{00000000-0005-0000-0000-0000DF280000}"/>
    <cellStyle name="Sortie 3 2 8 3 2" xfId="3916" xr:uid="{00000000-0005-0000-0000-0000E0280000}"/>
    <cellStyle name="Sortie 3 2 8 3 2 2" xfId="10155" xr:uid="{00000000-0005-0000-0000-0000E1280000}"/>
    <cellStyle name="Sortie 3 2 8 3 3" xfId="6045" xr:uid="{00000000-0005-0000-0000-0000E2280000}"/>
    <cellStyle name="Sortie 3 2 8 3 3 2" xfId="12272" xr:uid="{00000000-0005-0000-0000-0000E3280000}"/>
    <cellStyle name="Sortie 3 2 8 3 4" xfId="7966" xr:uid="{00000000-0005-0000-0000-0000E4280000}"/>
    <cellStyle name="Sortie 3 2 8 4" xfId="2049" xr:uid="{00000000-0005-0000-0000-0000E5280000}"/>
    <cellStyle name="Sortie 3 2 8 4 2" xfId="4261" xr:uid="{00000000-0005-0000-0000-0000E6280000}"/>
    <cellStyle name="Sortie 3 2 8 4 2 2" xfId="10500" xr:uid="{00000000-0005-0000-0000-0000E7280000}"/>
    <cellStyle name="Sortie 3 2 8 4 3" xfId="6390" xr:uid="{00000000-0005-0000-0000-0000E8280000}"/>
    <cellStyle name="Sortie 3 2 8 4 3 2" xfId="12617" xr:uid="{00000000-0005-0000-0000-0000E9280000}"/>
    <cellStyle name="Sortie 3 2 8 4 4" xfId="8311" xr:uid="{00000000-0005-0000-0000-0000EA280000}"/>
    <cellStyle name="Sortie 3 2 8 5" xfId="2381" xr:uid="{00000000-0005-0000-0000-0000EB280000}"/>
    <cellStyle name="Sortie 3 2 8 5 2" xfId="4591" xr:uid="{00000000-0005-0000-0000-0000EC280000}"/>
    <cellStyle name="Sortie 3 2 8 5 2 2" xfId="10830" xr:uid="{00000000-0005-0000-0000-0000ED280000}"/>
    <cellStyle name="Sortie 3 2 8 5 3" xfId="6720" xr:uid="{00000000-0005-0000-0000-0000EE280000}"/>
    <cellStyle name="Sortie 3 2 8 5 3 2" xfId="12947" xr:uid="{00000000-0005-0000-0000-0000EF280000}"/>
    <cellStyle name="Sortie 3 2 8 5 4" xfId="8641" xr:uid="{00000000-0005-0000-0000-0000F0280000}"/>
    <cellStyle name="Sortie 3 2 8 6" xfId="3282" xr:uid="{00000000-0005-0000-0000-0000F1280000}"/>
    <cellStyle name="Sortie 3 2 8 6 2" xfId="5426" xr:uid="{00000000-0005-0000-0000-0000F2280000}"/>
    <cellStyle name="Sortie 3 2 8 6 2 2" xfId="11656" xr:uid="{00000000-0005-0000-0000-0000F3280000}"/>
    <cellStyle name="Sortie 3 2 8 6 3" xfId="9539" xr:uid="{00000000-0005-0000-0000-0000F4280000}"/>
    <cellStyle name="Sortie 3 2 8 7" xfId="2937" xr:uid="{00000000-0005-0000-0000-0000F5280000}"/>
    <cellStyle name="Sortie 3 2 8 7 2" xfId="9194" xr:uid="{00000000-0005-0000-0000-0000F6280000}"/>
    <cellStyle name="Sortie 3 2 8 8" xfId="5163" xr:uid="{00000000-0005-0000-0000-0000F7280000}"/>
    <cellStyle name="Sortie 3 2 8 8 2" xfId="11402" xr:uid="{00000000-0005-0000-0000-0000F8280000}"/>
    <cellStyle name="Sortie 3 2 8 9" xfId="7350" xr:uid="{00000000-0005-0000-0000-0000F9280000}"/>
    <cellStyle name="Sortie 3 2 9" xfId="1085" xr:uid="{00000000-0005-0000-0000-0000FA280000}"/>
    <cellStyle name="Sortie 3 2 9 2" xfId="3402" xr:uid="{00000000-0005-0000-0000-0000FB280000}"/>
    <cellStyle name="Sortie 3 2 9 2 2" xfId="9659" xr:uid="{00000000-0005-0000-0000-0000FC280000}"/>
    <cellStyle name="Sortie 3 2 9 3" xfId="5549" xr:uid="{00000000-0005-0000-0000-0000FD280000}"/>
    <cellStyle name="Sortie 3 2 9 3 2" xfId="11776" xr:uid="{00000000-0005-0000-0000-0000FE280000}"/>
    <cellStyle name="Sortie 3 2 9 4" xfId="7470" xr:uid="{00000000-0005-0000-0000-0000FF280000}"/>
    <cellStyle name="Sortie 3 20" xfId="2720" xr:uid="{00000000-0005-0000-0000-000000290000}"/>
    <cellStyle name="Sortie 3 20 2" xfId="7056" xr:uid="{00000000-0005-0000-0000-000001290000}"/>
    <cellStyle name="Sortie 3 20 2 2" xfId="13283" xr:uid="{00000000-0005-0000-0000-000002290000}"/>
    <cellStyle name="Sortie 3 20 3" xfId="8977" xr:uid="{00000000-0005-0000-0000-000003290000}"/>
    <cellStyle name="Sortie 3 21" xfId="4973" xr:uid="{00000000-0005-0000-0000-000004290000}"/>
    <cellStyle name="Sortie 3 21 2" xfId="11212" xr:uid="{00000000-0005-0000-0000-000005290000}"/>
    <cellStyle name="Sortie 3 22" xfId="7165" xr:uid="{00000000-0005-0000-0000-000006290000}"/>
    <cellStyle name="Sortie 3 3" xfId="934" xr:uid="{00000000-0005-0000-0000-000007290000}"/>
    <cellStyle name="Sortie 3 3 2" xfId="1338" xr:uid="{00000000-0005-0000-0000-000008290000}"/>
    <cellStyle name="Sortie 3 3 2 2" xfId="3592" xr:uid="{00000000-0005-0000-0000-000009290000}"/>
    <cellStyle name="Sortie 3 3 2 2 2" xfId="9849" xr:uid="{00000000-0005-0000-0000-00000A290000}"/>
    <cellStyle name="Sortie 3 3 2 3" xfId="5739" xr:uid="{00000000-0005-0000-0000-00000B290000}"/>
    <cellStyle name="Sortie 3 3 2 3 2" xfId="11966" xr:uid="{00000000-0005-0000-0000-00000C290000}"/>
    <cellStyle name="Sortie 3 3 2 4" xfId="7660" xr:uid="{00000000-0005-0000-0000-00000D290000}"/>
    <cellStyle name="Sortie 3 3 3" xfId="1713" xr:uid="{00000000-0005-0000-0000-00000E290000}"/>
    <cellStyle name="Sortie 3 3 3 2" xfId="3927" xr:uid="{00000000-0005-0000-0000-00000F290000}"/>
    <cellStyle name="Sortie 3 3 3 2 2" xfId="10166" xr:uid="{00000000-0005-0000-0000-000010290000}"/>
    <cellStyle name="Sortie 3 3 3 3" xfId="6056" xr:uid="{00000000-0005-0000-0000-000011290000}"/>
    <cellStyle name="Sortie 3 3 3 3 2" xfId="12283" xr:uid="{00000000-0005-0000-0000-000012290000}"/>
    <cellStyle name="Sortie 3 3 3 4" xfId="7977" xr:uid="{00000000-0005-0000-0000-000013290000}"/>
    <cellStyle name="Sortie 3 3 4" xfId="2050" xr:uid="{00000000-0005-0000-0000-000014290000}"/>
    <cellStyle name="Sortie 3 3 4 2" xfId="4262" xr:uid="{00000000-0005-0000-0000-000015290000}"/>
    <cellStyle name="Sortie 3 3 4 2 2" xfId="10501" xr:uid="{00000000-0005-0000-0000-000016290000}"/>
    <cellStyle name="Sortie 3 3 4 3" xfId="6391" xr:uid="{00000000-0005-0000-0000-000017290000}"/>
    <cellStyle name="Sortie 3 3 4 3 2" xfId="12618" xr:uid="{00000000-0005-0000-0000-000018290000}"/>
    <cellStyle name="Sortie 3 3 4 4" xfId="8312" xr:uid="{00000000-0005-0000-0000-000019290000}"/>
    <cellStyle name="Sortie 3 3 5" xfId="2131" xr:uid="{00000000-0005-0000-0000-00001A290000}"/>
    <cellStyle name="Sortie 3 3 5 2" xfId="4341" xr:uid="{00000000-0005-0000-0000-00001B290000}"/>
    <cellStyle name="Sortie 3 3 5 2 2" xfId="10580" xr:uid="{00000000-0005-0000-0000-00001C290000}"/>
    <cellStyle name="Sortie 3 3 5 3" xfId="6470" xr:uid="{00000000-0005-0000-0000-00001D290000}"/>
    <cellStyle name="Sortie 3 3 5 3 2" xfId="12697" xr:uid="{00000000-0005-0000-0000-00001E290000}"/>
    <cellStyle name="Sortie 3 3 5 4" xfId="8391" xr:uid="{00000000-0005-0000-0000-00001F290000}"/>
    <cellStyle name="Sortie 3 3 6" xfId="3293" xr:uid="{00000000-0005-0000-0000-000020290000}"/>
    <cellStyle name="Sortie 3 3 6 2" xfId="5437" xr:uid="{00000000-0005-0000-0000-000021290000}"/>
    <cellStyle name="Sortie 3 3 6 2 2" xfId="11667" xr:uid="{00000000-0005-0000-0000-000022290000}"/>
    <cellStyle name="Sortie 3 3 6 3" xfId="9550" xr:uid="{00000000-0005-0000-0000-000023290000}"/>
    <cellStyle name="Sortie 3 3 7" xfId="2948" xr:uid="{00000000-0005-0000-0000-000024290000}"/>
    <cellStyle name="Sortie 3 3 7 2" xfId="9205" xr:uid="{00000000-0005-0000-0000-000025290000}"/>
    <cellStyle name="Sortie 3 3 8" xfId="5164" xr:uid="{00000000-0005-0000-0000-000026290000}"/>
    <cellStyle name="Sortie 3 3 8 2" xfId="11403" xr:uid="{00000000-0005-0000-0000-000027290000}"/>
    <cellStyle name="Sortie 3 3 9" xfId="7361" xr:uid="{00000000-0005-0000-0000-000028290000}"/>
    <cellStyle name="Sortie 3 4" xfId="747" xr:uid="{00000000-0005-0000-0000-000029290000}"/>
    <cellStyle name="Sortie 3 4 2" xfId="1339" xr:uid="{00000000-0005-0000-0000-00002A290000}"/>
    <cellStyle name="Sortie 3 4 2 2" xfId="3593" xr:uid="{00000000-0005-0000-0000-00002B290000}"/>
    <cellStyle name="Sortie 3 4 2 2 2" xfId="9850" xr:uid="{00000000-0005-0000-0000-00002C290000}"/>
    <cellStyle name="Sortie 3 4 2 3" xfId="5740" xr:uid="{00000000-0005-0000-0000-00002D290000}"/>
    <cellStyle name="Sortie 3 4 2 3 2" xfId="11967" xr:uid="{00000000-0005-0000-0000-00002E290000}"/>
    <cellStyle name="Sortie 3 4 2 4" xfId="7661" xr:uid="{00000000-0005-0000-0000-00002F290000}"/>
    <cellStyle name="Sortie 3 4 3" xfId="1528" xr:uid="{00000000-0005-0000-0000-000030290000}"/>
    <cellStyle name="Sortie 3 4 3 2" xfId="3742" xr:uid="{00000000-0005-0000-0000-000031290000}"/>
    <cellStyle name="Sortie 3 4 3 2 2" xfId="9981" xr:uid="{00000000-0005-0000-0000-000032290000}"/>
    <cellStyle name="Sortie 3 4 3 3" xfId="5871" xr:uid="{00000000-0005-0000-0000-000033290000}"/>
    <cellStyle name="Sortie 3 4 3 3 2" xfId="12098" xr:uid="{00000000-0005-0000-0000-000034290000}"/>
    <cellStyle name="Sortie 3 4 3 4" xfId="7792" xr:uid="{00000000-0005-0000-0000-000035290000}"/>
    <cellStyle name="Sortie 3 4 4" xfId="2051" xr:uid="{00000000-0005-0000-0000-000036290000}"/>
    <cellStyle name="Sortie 3 4 4 2" xfId="4263" xr:uid="{00000000-0005-0000-0000-000037290000}"/>
    <cellStyle name="Sortie 3 4 4 2 2" xfId="10502" xr:uid="{00000000-0005-0000-0000-000038290000}"/>
    <cellStyle name="Sortie 3 4 4 3" xfId="6392" xr:uid="{00000000-0005-0000-0000-000039290000}"/>
    <cellStyle name="Sortie 3 4 4 3 2" xfId="12619" xr:uid="{00000000-0005-0000-0000-00003A290000}"/>
    <cellStyle name="Sortie 3 4 4 4" xfId="8313" xr:uid="{00000000-0005-0000-0000-00003B290000}"/>
    <cellStyle name="Sortie 3 4 5" xfId="2347" xr:uid="{00000000-0005-0000-0000-00003C290000}"/>
    <cellStyle name="Sortie 3 4 5 2" xfId="4557" xr:uid="{00000000-0005-0000-0000-00003D290000}"/>
    <cellStyle name="Sortie 3 4 5 2 2" xfId="10796" xr:uid="{00000000-0005-0000-0000-00003E290000}"/>
    <cellStyle name="Sortie 3 4 5 3" xfId="6686" xr:uid="{00000000-0005-0000-0000-00003F290000}"/>
    <cellStyle name="Sortie 3 4 5 3 2" xfId="12913" xr:uid="{00000000-0005-0000-0000-000040290000}"/>
    <cellStyle name="Sortie 3 4 5 4" xfId="8607" xr:uid="{00000000-0005-0000-0000-000041290000}"/>
    <cellStyle name="Sortie 3 4 6" xfId="3108" xr:uid="{00000000-0005-0000-0000-000042290000}"/>
    <cellStyle name="Sortie 3 4 6 2" xfId="5252" xr:uid="{00000000-0005-0000-0000-000043290000}"/>
    <cellStyle name="Sortie 3 4 6 2 2" xfId="11482" xr:uid="{00000000-0005-0000-0000-000044290000}"/>
    <cellStyle name="Sortie 3 4 6 3" xfId="9365" xr:uid="{00000000-0005-0000-0000-000045290000}"/>
    <cellStyle name="Sortie 3 4 7" xfId="2763" xr:uid="{00000000-0005-0000-0000-000046290000}"/>
    <cellStyle name="Sortie 3 4 7 2" xfId="9020" xr:uid="{00000000-0005-0000-0000-000047290000}"/>
    <cellStyle name="Sortie 3 4 8" xfId="5165" xr:uid="{00000000-0005-0000-0000-000048290000}"/>
    <cellStyle name="Sortie 3 4 8 2" xfId="11404" xr:uid="{00000000-0005-0000-0000-000049290000}"/>
    <cellStyle name="Sortie 3 4 9" xfId="7176" xr:uid="{00000000-0005-0000-0000-00004A290000}"/>
    <cellStyle name="Sortie 3 5" xfId="784" xr:uid="{00000000-0005-0000-0000-00004B290000}"/>
    <cellStyle name="Sortie 3 5 2" xfId="1340" xr:uid="{00000000-0005-0000-0000-00004C290000}"/>
    <cellStyle name="Sortie 3 5 2 2" xfId="3594" xr:uid="{00000000-0005-0000-0000-00004D290000}"/>
    <cellStyle name="Sortie 3 5 2 2 2" xfId="9851" xr:uid="{00000000-0005-0000-0000-00004E290000}"/>
    <cellStyle name="Sortie 3 5 2 3" xfId="5741" xr:uid="{00000000-0005-0000-0000-00004F290000}"/>
    <cellStyle name="Sortie 3 5 2 3 2" xfId="11968" xr:uid="{00000000-0005-0000-0000-000050290000}"/>
    <cellStyle name="Sortie 3 5 2 4" xfId="7662" xr:uid="{00000000-0005-0000-0000-000051290000}"/>
    <cellStyle name="Sortie 3 5 3" xfId="1563" xr:uid="{00000000-0005-0000-0000-000052290000}"/>
    <cellStyle name="Sortie 3 5 3 2" xfId="3777" xr:uid="{00000000-0005-0000-0000-000053290000}"/>
    <cellStyle name="Sortie 3 5 3 2 2" xfId="10016" xr:uid="{00000000-0005-0000-0000-000054290000}"/>
    <cellStyle name="Sortie 3 5 3 3" xfId="5906" xr:uid="{00000000-0005-0000-0000-000055290000}"/>
    <cellStyle name="Sortie 3 5 3 3 2" xfId="12133" xr:uid="{00000000-0005-0000-0000-000056290000}"/>
    <cellStyle name="Sortie 3 5 3 4" xfId="7827" xr:uid="{00000000-0005-0000-0000-000057290000}"/>
    <cellStyle name="Sortie 3 5 4" xfId="2052" xr:uid="{00000000-0005-0000-0000-000058290000}"/>
    <cellStyle name="Sortie 3 5 4 2" xfId="4264" xr:uid="{00000000-0005-0000-0000-000059290000}"/>
    <cellStyle name="Sortie 3 5 4 2 2" xfId="10503" xr:uid="{00000000-0005-0000-0000-00005A290000}"/>
    <cellStyle name="Sortie 3 5 4 3" xfId="6393" xr:uid="{00000000-0005-0000-0000-00005B290000}"/>
    <cellStyle name="Sortie 3 5 4 3 2" xfId="12620" xr:uid="{00000000-0005-0000-0000-00005C290000}"/>
    <cellStyle name="Sortie 3 5 4 4" xfId="8314" xr:uid="{00000000-0005-0000-0000-00005D290000}"/>
    <cellStyle name="Sortie 3 5 5" xfId="2313" xr:uid="{00000000-0005-0000-0000-00005E290000}"/>
    <cellStyle name="Sortie 3 5 5 2" xfId="4523" xr:uid="{00000000-0005-0000-0000-00005F290000}"/>
    <cellStyle name="Sortie 3 5 5 2 2" xfId="10762" xr:uid="{00000000-0005-0000-0000-000060290000}"/>
    <cellStyle name="Sortie 3 5 5 3" xfId="6652" xr:uid="{00000000-0005-0000-0000-000061290000}"/>
    <cellStyle name="Sortie 3 5 5 3 2" xfId="12879" xr:uid="{00000000-0005-0000-0000-000062290000}"/>
    <cellStyle name="Sortie 3 5 5 4" xfId="8573" xr:uid="{00000000-0005-0000-0000-000063290000}"/>
    <cellStyle name="Sortie 3 5 6" xfId="3143" xr:uid="{00000000-0005-0000-0000-000064290000}"/>
    <cellStyle name="Sortie 3 5 6 2" xfId="5287" xr:uid="{00000000-0005-0000-0000-000065290000}"/>
    <cellStyle name="Sortie 3 5 6 2 2" xfId="11517" xr:uid="{00000000-0005-0000-0000-000066290000}"/>
    <cellStyle name="Sortie 3 5 6 3" xfId="9400" xr:uid="{00000000-0005-0000-0000-000067290000}"/>
    <cellStyle name="Sortie 3 5 7" xfId="2798" xr:uid="{00000000-0005-0000-0000-000068290000}"/>
    <cellStyle name="Sortie 3 5 7 2" xfId="9055" xr:uid="{00000000-0005-0000-0000-000069290000}"/>
    <cellStyle name="Sortie 3 5 8" xfId="5166" xr:uid="{00000000-0005-0000-0000-00006A290000}"/>
    <cellStyle name="Sortie 3 5 8 2" xfId="11405" xr:uid="{00000000-0005-0000-0000-00006B290000}"/>
    <cellStyle name="Sortie 3 5 9" xfId="7211" xr:uid="{00000000-0005-0000-0000-00006C290000}"/>
    <cellStyle name="Sortie 3 6" xfId="938" xr:uid="{00000000-0005-0000-0000-00006D290000}"/>
    <cellStyle name="Sortie 3 6 2" xfId="1341" xr:uid="{00000000-0005-0000-0000-00006E290000}"/>
    <cellStyle name="Sortie 3 6 2 2" xfId="3595" xr:uid="{00000000-0005-0000-0000-00006F290000}"/>
    <cellStyle name="Sortie 3 6 2 2 2" xfId="9852" xr:uid="{00000000-0005-0000-0000-000070290000}"/>
    <cellStyle name="Sortie 3 6 2 3" xfId="5742" xr:uid="{00000000-0005-0000-0000-000071290000}"/>
    <cellStyle name="Sortie 3 6 2 3 2" xfId="11969" xr:uid="{00000000-0005-0000-0000-000072290000}"/>
    <cellStyle name="Sortie 3 6 2 4" xfId="7663" xr:uid="{00000000-0005-0000-0000-000073290000}"/>
    <cellStyle name="Sortie 3 6 3" xfId="1717" xr:uid="{00000000-0005-0000-0000-000074290000}"/>
    <cellStyle name="Sortie 3 6 3 2" xfId="3931" xr:uid="{00000000-0005-0000-0000-000075290000}"/>
    <cellStyle name="Sortie 3 6 3 2 2" xfId="10170" xr:uid="{00000000-0005-0000-0000-000076290000}"/>
    <cellStyle name="Sortie 3 6 3 3" xfId="6060" xr:uid="{00000000-0005-0000-0000-000077290000}"/>
    <cellStyle name="Sortie 3 6 3 3 2" xfId="12287" xr:uid="{00000000-0005-0000-0000-000078290000}"/>
    <cellStyle name="Sortie 3 6 3 4" xfId="7981" xr:uid="{00000000-0005-0000-0000-000079290000}"/>
    <cellStyle name="Sortie 3 6 4" xfId="2053" xr:uid="{00000000-0005-0000-0000-00007A290000}"/>
    <cellStyle name="Sortie 3 6 4 2" xfId="4265" xr:uid="{00000000-0005-0000-0000-00007B290000}"/>
    <cellStyle name="Sortie 3 6 4 2 2" xfId="10504" xr:uid="{00000000-0005-0000-0000-00007C290000}"/>
    <cellStyle name="Sortie 3 6 4 3" xfId="6394" xr:uid="{00000000-0005-0000-0000-00007D290000}"/>
    <cellStyle name="Sortie 3 6 4 3 2" xfId="12621" xr:uid="{00000000-0005-0000-0000-00007E290000}"/>
    <cellStyle name="Sortie 3 6 4 4" xfId="8315" xr:uid="{00000000-0005-0000-0000-00007F290000}"/>
    <cellStyle name="Sortie 3 6 5" xfId="2140" xr:uid="{00000000-0005-0000-0000-000080290000}"/>
    <cellStyle name="Sortie 3 6 5 2" xfId="4350" xr:uid="{00000000-0005-0000-0000-000081290000}"/>
    <cellStyle name="Sortie 3 6 5 2 2" xfId="10589" xr:uid="{00000000-0005-0000-0000-000082290000}"/>
    <cellStyle name="Sortie 3 6 5 3" xfId="6479" xr:uid="{00000000-0005-0000-0000-000083290000}"/>
    <cellStyle name="Sortie 3 6 5 3 2" xfId="12706" xr:uid="{00000000-0005-0000-0000-000084290000}"/>
    <cellStyle name="Sortie 3 6 5 4" xfId="8400" xr:uid="{00000000-0005-0000-0000-000085290000}"/>
    <cellStyle name="Sortie 3 6 6" xfId="3297" xr:uid="{00000000-0005-0000-0000-000086290000}"/>
    <cellStyle name="Sortie 3 6 6 2" xfId="5441" xr:uid="{00000000-0005-0000-0000-000087290000}"/>
    <cellStyle name="Sortie 3 6 6 2 2" xfId="11671" xr:uid="{00000000-0005-0000-0000-000088290000}"/>
    <cellStyle name="Sortie 3 6 6 3" xfId="9554" xr:uid="{00000000-0005-0000-0000-000089290000}"/>
    <cellStyle name="Sortie 3 6 7" xfId="2952" xr:uid="{00000000-0005-0000-0000-00008A290000}"/>
    <cellStyle name="Sortie 3 6 7 2" xfId="9209" xr:uid="{00000000-0005-0000-0000-00008B290000}"/>
    <cellStyle name="Sortie 3 6 8" xfId="5167" xr:uid="{00000000-0005-0000-0000-00008C290000}"/>
    <cellStyle name="Sortie 3 6 8 2" xfId="11406" xr:uid="{00000000-0005-0000-0000-00008D290000}"/>
    <cellStyle name="Sortie 3 6 9" xfId="7365" xr:uid="{00000000-0005-0000-0000-00008E290000}"/>
    <cellStyle name="Sortie 3 7" xfId="764" xr:uid="{00000000-0005-0000-0000-00008F290000}"/>
    <cellStyle name="Sortie 3 7 2" xfId="1342" xr:uid="{00000000-0005-0000-0000-000090290000}"/>
    <cellStyle name="Sortie 3 7 2 2" xfId="3596" xr:uid="{00000000-0005-0000-0000-000091290000}"/>
    <cellStyle name="Sortie 3 7 2 2 2" xfId="9853" xr:uid="{00000000-0005-0000-0000-000092290000}"/>
    <cellStyle name="Sortie 3 7 2 3" xfId="5743" xr:uid="{00000000-0005-0000-0000-000093290000}"/>
    <cellStyle name="Sortie 3 7 2 3 2" xfId="11970" xr:uid="{00000000-0005-0000-0000-000094290000}"/>
    <cellStyle name="Sortie 3 7 2 4" xfId="7664" xr:uid="{00000000-0005-0000-0000-000095290000}"/>
    <cellStyle name="Sortie 3 7 3" xfId="1544" xr:uid="{00000000-0005-0000-0000-000096290000}"/>
    <cellStyle name="Sortie 3 7 3 2" xfId="3758" xr:uid="{00000000-0005-0000-0000-000097290000}"/>
    <cellStyle name="Sortie 3 7 3 2 2" xfId="9997" xr:uid="{00000000-0005-0000-0000-000098290000}"/>
    <cellStyle name="Sortie 3 7 3 3" xfId="5887" xr:uid="{00000000-0005-0000-0000-000099290000}"/>
    <cellStyle name="Sortie 3 7 3 3 2" xfId="12114" xr:uid="{00000000-0005-0000-0000-00009A290000}"/>
    <cellStyle name="Sortie 3 7 3 4" xfId="7808" xr:uid="{00000000-0005-0000-0000-00009B290000}"/>
    <cellStyle name="Sortie 3 7 4" xfId="2054" xr:uid="{00000000-0005-0000-0000-00009C290000}"/>
    <cellStyle name="Sortie 3 7 4 2" xfId="4266" xr:uid="{00000000-0005-0000-0000-00009D290000}"/>
    <cellStyle name="Sortie 3 7 4 2 2" xfId="10505" xr:uid="{00000000-0005-0000-0000-00009E290000}"/>
    <cellStyle name="Sortie 3 7 4 3" xfId="6395" xr:uid="{00000000-0005-0000-0000-00009F290000}"/>
    <cellStyle name="Sortie 3 7 4 3 2" xfId="12622" xr:uid="{00000000-0005-0000-0000-0000A0290000}"/>
    <cellStyle name="Sortie 3 7 4 4" xfId="8316" xr:uid="{00000000-0005-0000-0000-0000A1290000}"/>
    <cellStyle name="Sortie 3 7 5" xfId="2332" xr:uid="{00000000-0005-0000-0000-0000A2290000}"/>
    <cellStyle name="Sortie 3 7 5 2" xfId="4542" xr:uid="{00000000-0005-0000-0000-0000A3290000}"/>
    <cellStyle name="Sortie 3 7 5 2 2" xfId="10781" xr:uid="{00000000-0005-0000-0000-0000A4290000}"/>
    <cellStyle name="Sortie 3 7 5 3" xfId="6671" xr:uid="{00000000-0005-0000-0000-0000A5290000}"/>
    <cellStyle name="Sortie 3 7 5 3 2" xfId="12898" xr:uid="{00000000-0005-0000-0000-0000A6290000}"/>
    <cellStyle name="Sortie 3 7 5 4" xfId="8592" xr:uid="{00000000-0005-0000-0000-0000A7290000}"/>
    <cellStyle name="Sortie 3 7 6" xfId="3124" xr:uid="{00000000-0005-0000-0000-0000A8290000}"/>
    <cellStyle name="Sortie 3 7 6 2" xfId="5268" xr:uid="{00000000-0005-0000-0000-0000A9290000}"/>
    <cellStyle name="Sortie 3 7 6 2 2" xfId="11498" xr:uid="{00000000-0005-0000-0000-0000AA290000}"/>
    <cellStyle name="Sortie 3 7 6 3" xfId="9381" xr:uid="{00000000-0005-0000-0000-0000AB290000}"/>
    <cellStyle name="Sortie 3 7 7" xfId="2779" xr:uid="{00000000-0005-0000-0000-0000AC290000}"/>
    <cellStyle name="Sortie 3 7 7 2" xfId="9036" xr:uid="{00000000-0005-0000-0000-0000AD290000}"/>
    <cellStyle name="Sortie 3 7 8" xfId="5168" xr:uid="{00000000-0005-0000-0000-0000AE290000}"/>
    <cellStyle name="Sortie 3 7 8 2" xfId="11407" xr:uid="{00000000-0005-0000-0000-0000AF290000}"/>
    <cellStyle name="Sortie 3 7 9" xfId="7192" xr:uid="{00000000-0005-0000-0000-0000B0290000}"/>
    <cellStyle name="Sortie 3 8" xfId="782" xr:uid="{00000000-0005-0000-0000-0000B1290000}"/>
    <cellStyle name="Sortie 3 8 2" xfId="1343" xr:uid="{00000000-0005-0000-0000-0000B2290000}"/>
    <cellStyle name="Sortie 3 8 2 2" xfId="3597" xr:uid="{00000000-0005-0000-0000-0000B3290000}"/>
    <cellStyle name="Sortie 3 8 2 2 2" xfId="9854" xr:uid="{00000000-0005-0000-0000-0000B4290000}"/>
    <cellStyle name="Sortie 3 8 2 3" xfId="5744" xr:uid="{00000000-0005-0000-0000-0000B5290000}"/>
    <cellStyle name="Sortie 3 8 2 3 2" xfId="11971" xr:uid="{00000000-0005-0000-0000-0000B6290000}"/>
    <cellStyle name="Sortie 3 8 2 4" xfId="7665" xr:uid="{00000000-0005-0000-0000-0000B7290000}"/>
    <cellStyle name="Sortie 3 8 3" xfId="1561" xr:uid="{00000000-0005-0000-0000-0000B8290000}"/>
    <cellStyle name="Sortie 3 8 3 2" xfId="3775" xr:uid="{00000000-0005-0000-0000-0000B9290000}"/>
    <cellStyle name="Sortie 3 8 3 2 2" xfId="10014" xr:uid="{00000000-0005-0000-0000-0000BA290000}"/>
    <cellStyle name="Sortie 3 8 3 3" xfId="5904" xr:uid="{00000000-0005-0000-0000-0000BB290000}"/>
    <cellStyle name="Sortie 3 8 3 3 2" xfId="12131" xr:uid="{00000000-0005-0000-0000-0000BC290000}"/>
    <cellStyle name="Sortie 3 8 3 4" xfId="7825" xr:uid="{00000000-0005-0000-0000-0000BD290000}"/>
    <cellStyle name="Sortie 3 8 4" xfId="2055" xr:uid="{00000000-0005-0000-0000-0000BE290000}"/>
    <cellStyle name="Sortie 3 8 4 2" xfId="4267" xr:uid="{00000000-0005-0000-0000-0000BF290000}"/>
    <cellStyle name="Sortie 3 8 4 2 2" xfId="10506" xr:uid="{00000000-0005-0000-0000-0000C0290000}"/>
    <cellStyle name="Sortie 3 8 4 3" xfId="6396" xr:uid="{00000000-0005-0000-0000-0000C1290000}"/>
    <cellStyle name="Sortie 3 8 4 3 2" xfId="12623" xr:uid="{00000000-0005-0000-0000-0000C2290000}"/>
    <cellStyle name="Sortie 3 8 4 4" xfId="8317" xr:uid="{00000000-0005-0000-0000-0000C3290000}"/>
    <cellStyle name="Sortie 3 8 5" xfId="2315" xr:uid="{00000000-0005-0000-0000-0000C4290000}"/>
    <cellStyle name="Sortie 3 8 5 2" xfId="4525" xr:uid="{00000000-0005-0000-0000-0000C5290000}"/>
    <cellStyle name="Sortie 3 8 5 2 2" xfId="10764" xr:uid="{00000000-0005-0000-0000-0000C6290000}"/>
    <cellStyle name="Sortie 3 8 5 3" xfId="6654" xr:uid="{00000000-0005-0000-0000-0000C7290000}"/>
    <cellStyle name="Sortie 3 8 5 3 2" xfId="12881" xr:uid="{00000000-0005-0000-0000-0000C8290000}"/>
    <cellStyle name="Sortie 3 8 5 4" xfId="8575" xr:uid="{00000000-0005-0000-0000-0000C9290000}"/>
    <cellStyle name="Sortie 3 8 6" xfId="3141" xr:uid="{00000000-0005-0000-0000-0000CA290000}"/>
    <cellStyle name="Sortie 3 8 6 2" xfId="5285" xr:uid="{00000000-0005-0000-0000-0000CB290000}"/>
    <cellStyle name="Sortie 3 8 6 2 2" xfId="11515" xr:uid="{00000000-0005-0000-0000-0000CC290000}"/>
    <cellStyle name="Sortie 3 8 6 3" xfId="9398" xr:uid="{00000000-0005-0000-0000-0000CD290000}"/>
    <cellStyle name="Sortie 3 8 7" xfId="2796" xr:uid="{00000000-0005-0000-0000-0000CE290000}"/>
    <cellStyle name="Sortie 3 8 7 2" xfId="9053" xr:uid="{00000000-0005-0000-0000-0000CF290000}"/>
    <cellStyle name="Sortie 3 8 8" xfId="5169" xr:uid="{00000000-0005-0000-0000-0000D0290000}"/>
    <cellStyle name="Sortie 3 8 8 2" xfId="11408" xr:uid="{00000000-0005-0000-0000-0000D1290000}"/>
    <cellStyle name="Sortie 3 8 9" xfId="7209" xr:uid="{00000000-0005-0000-0000-0000D2290000}"/>
    <cellStyle name="Sortie 3 9" xfId="964" xr:uid="{00000000-0005-0000-0000-0000D3290000}"/>
    <cellStyle name="Sortie 3 9 2" xfId="1344" xr:uid="{00000000-0005-0000-0000-0000D4290000}"/>
    <cellStyle name="Sortie 3 9 2 2" xfId="3598" xr:uid="{00000000-0005-0000-0000-0000D5290000}"/>
    <cellStyle name="Sortie 3 9 2 2 2" xfId="9855" xr:uid="{00000000-0005-0000-0000-0000D6290000}"/>
    <cellStyle name="Sortie 3 9 2 3" xfId="5745" xr:uid="{00000000-0005-0000-0000-0000D7290000}"/>
    <cellStyle name="Sortie 3 9 2 3 2" xfId="11972" xr:uid="{00000000-0005-0000-0000-0000D8290000}"/>
    <cellStyle name="Sortie 3 9 2 4" xfId="7666" xr:uid="{00000000-0005-0000-0000-0000D9290000}"/>
    <cellStyle name="Sortie 3 9 3" xfId="1738" xr:uid="{00000000-0005-0000-0000-0000DA290000}"/>
    <cellStyle name="Sortie 3 9 3 2" xfId="3952" xr:uid="{00000000-0005-0000-0000-0000DB290000}"/>
    <cellStyle name="Sortie 3 9 3 2 2" xfId="10191" xr:uid="{00000000-0005-0000-0000-0000DC290000}"/>
    <cellStyle name="Sortie 3 9 3 3" xfId="6081" xr:uid="{00000000-0005-0000-0000-0000DD290000}"/>
    <cellStyle name="Sortie 3 9 3 3 2" xfId="12308" xr:uid="{00000000-0005-0000-0000-0000DE290000}"/>
    <cellStyle name="Sortie 3 9 3 4" xfId="8002" xr:uid="{00000000-0005-0000-0000-0000DF290000}"/>
    <cellStyle name="Sortie 3 9 4" xfId="2056" xr:uid="{00000000-0005-0000-0000-0000E0290000}"/>
    <cellStyle name="Sortie 3 9 4 2" xfId="4268" xr:uid="{00000000-0005-0000-0000-0000E1290000}"/>
    <cellStyle name="Sortie 3 9 4 2 2" xfId="10507" xr:uid="{00000000-0005-0000-0000-0000E2290000}"/>
    <cellStyle name="Sortie 3 9 4 3" xfId="6397" xr:uid="{00000000-0005-0000-0000-0000E3290000}"/>
    <cellStyle name="Sortie 3 9 4 3 2" xfId="12624" xr:uid="{00000000-0005-0000-0000-0000E4290000}"/>
    <cellStyle name="Sortie 3 9 4 4" xfId="8318" xr:uid="{00000000-0005-0000-0000-0000E5290000}"/>
    <cellStyle name="Sortie 3 9 5" xfId="2175" xr:uid="{00000000-0005-0000-0000-0000E6290000}"/>
    <cellStyle name="Sortie 3 9 5 2" xfId="4385" xr:uid="{00000000-0005-0000-0000-0000E7290000}"/>
    <cellStyle name="Sortie 3 9 5 2 2" xfId="10624" xr:uid="{00000000-0005-0000-0000-0000E8290000}"/>
    <cellStyle name="Sortie 3 9 5 3" xfId="6514" xr:uid="{00000000-0005-0000-0000-0000E9290000}"/>
    <cellStyle name="Sortie 3 9 5 3 2" xfId="12741" xr:uid="{00000000-0005-0000-0000-0000EA290000}"/>
    <cellStyle name="Sortie 3 9 5 4" xfId="8435" xr:uid="{00000000-0005-0000-0000-0000EB290000}"/>
    <cellStyle name="Sortie 3 9 6" xfId="3318" xr:uid="{00000000-0005-0000-0000-0000EC290000}"/>
    <cellStyle name="Sortie 3 9 6 2" xfId="5464" xr:uid="{00000000-0005-0000-0000-0000ED290000}"/>
    <cellStyle name="Sortie 3 9 6 2 2" xfId="11692" xr:uid="{00000000-0005-0000-0000-0000EE290000}"/>
    <cellStyle name="Sortie 3 9 6 3" xfId="9575" xr:uid="{00000000-0005-0000-0000-0000EF290000}"/>
    <cellStyle name="Sortie 3 9 7" xfId="2973" xr:uid="{00000000-0005-0000-0000-0000F0290000}"/>
    <cellStyle name="Sortie 3 9 7 2" xfId="9230" xr:uid="{00000000-0005-0000-0000-0000F1290000}"/>
    <cellStyle name="Sortie 3 9 8" xfId="5170" xr:uid="{00000000-0005-0000-0000-0000F2290000}"/>
    <cellStyle name="Sortie 3 9 8 2" xfId="11409" xr:uid="{00000000-0005-0000-0000-0000F3290000}"/>
    <cellStyle name="Sortie 3 9 9" xfId="7386" xr:uid="{00000000-0005-0000-0000-0000F4290000}"/>
    <cellStyle name="Sortie 4" xfId="931" xr:uid="{00000000-0005-0000-0000-0000F5290000}"/>
    <cellStyle name="Sortie 4 2" xfId="1345" xr:uid="{00000000-0005-0000-0000-0000F6290000}"/>
    <cellStyle name="Sortie 4 2 2" xfId="3599" xr:uid="{00000000-0005-0000-0000-0000F7290000}"/>
    <cellStyle name="Sortie 4 2 2 2" xfId="9856" xr:uid="{00000000-0005-0000-0000-0000F8290000}"/>
    <cellStyle name="Sortie 4 2 3" xfId="5746" xr:uid="{00000000-0005-0000-0000-0000F9290000}"/>
    <cellStyle name="Sortie 4 2 3 2" xfId="11973" xr:uid="{00000000-0005-0000-0000-0000FA290000}"/>
    <cellStyle name="Sortie 4 2 4" xfId="7667" xr:uid="{00000000-0005-0000-0000-0000FB290000}"/>
    <cellStyle name="Sortie 4 3" xfId="1710" xr:uid="{00000000-0005-0000-0000-0000FC290000}"/>
    <cellStyle name="Sortie 4 3 2" xfId="3924" xr:uid="{00000000-0005-0000-0000-0000FD290000}"/>
    <cellStyle name="Sortie 4 3 2 2" xfId="10163" xr:uid="{00000000-0005-0000-0000-0000FE290000}"/>
    <cellStyle name="Sortie 4 3 3" xfId="6053" xr:uid="{00000000-0005-0000-0000-0000FF290000}"/>
    <cellStyle name="Sortie 4 3 3 2" xfId="12280" xr:uid="{00000000-0005-0000-0000-0000002A0000}"/>
    <cellStyle name="Sortie 4 3 4" xfId="7974" xr:uid="{00000000-0005-0000-0000-0000012A0000}"/>
    <cellStyle name="Sortie 4 4" xfId="2057" xr:uid="{00000000-0005-0000-0000-0000022A0000}"/>
    <cellStyle name="Sortie 4 4 2" xfId="4269" xr:uid="{00000000-0005-0000-0000-0000032A0000}"/>
    <cellStyle name="Sortie 4 4 2 2" xfId="10508" xr:uid="{00000000-0005-0000-0000-0000042A0000}"/>
    <cellStyle name="Sortie 4 4 3" xfId="6398" xr:uid="{00000000-0005-0000-0000-0000052A0000}"/>
    <cellStyle name="Sortie 4 4 3 2" xfId="12625" xr:uid="{00000000-0005-0000-0000-0000062A0000}"/>
    <cellStyle name="Sortie 4 4 4" xfId="8319" xr:uid="{00000000-0005-0000-0000-0000072A0000}"/>
    <cellStyle name="Sortie 4 5" xfId="2132" xr:uid="{00000000-0005-0000-0000-0000082A0000}"/>
    <cellStyle name="Sortie 4 5 2" xfId="4342" xr:uid="{00000000-0005-0000-0000-0000092A0000}"/>
    <cellStyle name="Sortie 4 5 2 2" xfId="10581" xr:uid="{00000000-0005-0000-0000-00000A2A0000}"/>
    <cellStyle name="Sortie 4 5 3" xfId="6471" xr:uid="{00000000-0005-0000-0000-00000B2A0000}"/>
    <cellStyle name="Sortie 4 5 3 2" xfId="12698" xr:uid="{00000000-0005-0000-0000-00000C2A0000}"/>
    <cellStyle name="Sortie 4 5 4" xfId="8392" xr:uid="{00000000-0005-0000-0000-00000D2A0000}"/>
    <cellStyle name="Sortie 4 6" xfId="3290" xr:uid="{00000000-0005-0000-0000-00000E2A0000}"/>
    <cellStyle name="Sortie 4 6 2" xfId="5434" xr:uid="{00000000-0005-0000-0000-00000F2A0000}"/>
    <cellStyle name="Sortie 4 6 2 2" xfId="11664" xr:uid="{00000000-0005-0000-0000-0000102A0000}"/>
    <cellStyle name="Sortie 4 6 3" xfId="9547" xr:uid="{00000000-0005-0000-0000-0000112A0000}"/>
    <cellStyle name="Sortie 4 7" xfId="2945" xr:uid="{00000000-0005-0000-0000-0000122A0000}"/>
    <cellStyle name="Sortie 4 7 2" xfId="9202" xr:uid="{00000000-0005-0000-0000-0000132A0000}"/>
    <cellStyle name="Sortie 4 8" xfId="5171" xr:uid="{00000000-0005-0000-0000-0000142A0000}"/>
    <cellStyle name="Sortie 4 8 2" xfId="11410" xr:uid="{00000000-0005-0000-0000-0000152A0000}"/>
    <cellStyle name="Sortie 4 9" xfId="7358" xr:uid="{00000000-0005-0000-0000-0000162A0000}"/>
    <cellStyle name="Sortie 5" xfId="749" xr:uid="{00000000-0005-0000-0000-0000172A0000}"/>
    <cellStyle name="Sortie 5 2" xfId="1346" xr:uid="{00000000-0005-0000-0000-0000182A0000}"/>
    <cellStyle name="Sortie 5 2 2" xfId="3600" xr:uid="{00000000-0005-0000-0000-0000192A0000}"/>
    <cellStyle name="Sortie 5 2 2 2" xfId="9857" xr:uid="{00000000-0005-0000-0000-00001A2A0000}"/>
    <cellStyle name="Sortie 5 2 3" xfId="5747" xr:uid="{00000000-0005-0000-0000-00001B2A0000}"/>
    <cellStyle name="Sortie 5 2 3 2" xfId="11974" xr:uid="{00000000-0005-0000-0000-00001C2A0000}"/>
    <cellStyle name="Sortie 5 2 4" xfId="7668" xr:uid="{00000000-0005-0000-0000-00001D2A0000}"/>
    <cellStyle name="Sortie 5 3" xfId="1530" xr:uid="{00000000-0005-0000-0000-00001E2A0000}"/>
    <cellStyle name="Sortie 5 3 2" xfId="3744" xr:uid="{00000000-0005-0000-0000-00001F2A0000}"/>
    <cellStyle name="Sortie 5 3 2 2" xfId="9983" xr:uid="{00000000-0005-0000-0000-0000202A0000}"/>
    <cellStyle name="Sortie 5 3 3" xfId="5873" xr:uid="{00000000-0005-0000-0000-0000212A0000}"/>
    <cellStyle name="Sortie 5 3 3 2" xfId="12100" xr:uid="{00000000-0005-0000-0000-0000222A0000}"/>
    <cellStyle name="Sortie 5 3 4" xfId="7794" xr:uid="{00000000-0005-0000-0000-0000232A0000}"/>
    <cellStyle name="Sortie 5 4" xfId="2058" xr:uid="{00000000-0005-0000-0000-0000242A0000}"/>
    <cellStyle name="Sortie 5 4 2" xfId="4270" xr:uid="{00000000-0005-0000-0000-0000252A0000}"/>
    <cellStyle name="Sortie 5 4 2 2" xfId="10509" xr:uid="{00000000-0005-0000-0000-0000262A0000}"/>
    <cellStyle name="Sortie 5 4 3" xfId="6399" xr:uid="{00000000-0005-0000-0000-0000272A0000}"/>
    <cellStyle name="Sortie 5 4 3 2" xfId="12626" xr:uid="{00000000-0005-0000-0000-0000282A0000}"/>
    <cellStyle name="Sortie 5 4 4" xfId="8320" xr:uid="{00000000-0005-0000-0000-0000292A0000}"/>
    <cellStyle name="Sortie 5 5" xfId="2345" xr:uid="{00000000-0005-0000-0000-00002A2A0000}"/>
    <cellStyle name="Sortie 5 5 2" xfId="4555" xr:uid="{00000000-0005-0000-0000-00002B2A0000}"/>
    <cellStyle name="Sortie 5 5 2 2" xfId="10794" xr:uid="{00000000-0005-0000-0000-00002C2A0000}"/>
    <cellStyle name="Sortie 5 5 3" xfId="6684" xr:uid="{00000000-0005-0000-0000-00002D2A0000}"/>
    <cellStyle name="Sortie 5 5 3 2" xfId="12911" xr:uid="{00000000-0005-0000-0000-00002E2A0000}"/>
    <cellStyle name="Sortie 5 5 4" xfId="8605" xr:uid="{00000000-0005-0000-0000-00002F2A0000}"/>
    <cellStyle name="Sortie 5 6" xfId="3110" xr:uid="{00000000-0005-0000-0000-0000302A0000}"/>
    <cellStyle name="Sortie 5 6 2" xfId="5254" xr:uid="{00000000-0005-0000-0000-0000312A0000}"/>
    <cellStyle name="Sortie 5 6 2 2" xfId="11484" xr:uid="{00000000-0005-0000-0000-0000322A0000}"/>
    <cellStyle name="Sortie 5 6 3" xfId="9367" xr:uid="{00000000-0005-0000-0000-0000332A0000}"/>
    <cellStyle name="Sortie 5 7" xfId="2765" xr:uid="{00000000-0005-0000-0000-0000342A0000}"/>
    <cellStyle name="Sortie 5 7 2" xfId="9022" xr:uid="{00000000-0005-0000-0000-0000352A0000}"/>
    <cellStyle name="Sortie 5 8" xfId="5172" xr:uid="{00000000-0005-0000-0000-0000362A0000}"/>
    <cellStyle name="Sortie 5 8 2" xfId="11411" xr:uid="{00000000-0005-0000-0000-0000372A0000}"/>
    <cellStyle name="Sortie 5 9" xfId="7178" xr:uid="{00000000-0005-0000-0000-0000382A0000}"/>
    <cellStyle name="Sortie 6" xfId="787" xr:uid="{00000000-0005-0000-0000-0000392A0000}"/>
    <cellStyle name="Sortie 6 2" xfId="1347" xr:uid="{00000000-0005-0000-0000-00003A2A0000}"/>
    <cellStyle name="Sortie 6 2 2" xfId="3601" xr:uid="{00000000-0005-0000-0000-00003B2A0000}"/>
    <cellStyle name="Sortie 6 2 2 2" xfId="9858" xr:uid="{00000000-0005-0000-0000-00003C2A0000}"/>
    <cellStyle name="Sortie 6 2 3" xfId="5748" xr:uid="{00000000-0005-0000-0000-00003D2A0000}"/>
    <cellStyle name="Sortie 6 2 3 2" xfId="11975" xr:uid="{00000000-0005-0000-0000-00003E2A0000}"/>
    <cellStyle name="Sortie 6 2 4" xfId="7669" xr:uid="{00000000-0005-0000-0000-00003F2A0000}"/>
    <cellStyle name="Sortie 6 3" xfId="1566" xr:uid="{00000000-0005-0000-0000-0000402A0000}"/>
    <cellStyle name="Sortie 6 3 2" xfId="3780" xr:uid="{00000000-0005-0000-0000-0000412A0000}"/>
    <cellStyle name="Sortie 6 3 2 2" xfId="10019" xr:uid="{00000000-0005-0000-0000-0000422A0000}"/>
    <cellStyle name="Sortie 6 3 3" xfId="5909" xr:uid="{00000000-0005-0000-0000-0000432A0000}"/>
    <cellStyle name="Sortie 6 3 3 2" xfId="12136" xr:uid="{00000000-0005-0000-0000-0000442A0000}"/>
    <cellStyle name="Sortie 6 3 4" xfId="7830" xr:uid="{00000000-0005-0000-0000-0000452A0000}"/>
    <cellStyle name="Sortie 6 4" xfId="2059" xr:uid="{00000000-0005-0000-0000-0000462A0000}"/>
    <cellStyle name="Sortie 6 4 2" xfId="4271" xr:uid="{00000000-0005-0000-0000-0000472A0000}"/>
    <cellStyle name="Sortie 6 4 2 2" xfId="10510" xr:uid="{00000000-0005-0000-0000-0000482A0000}"/>
    <cellStyle name="Sortie 6 4 3" xfId="6400" xr:uid="{00000000-0005-0000-0000-0000492A0000}"/>
    <cellStyle name="Sortie 6 4 3 2" xfId="12627" xr:uid="{00000000-0005-0000-0000-00004A2A0000}"/>
    <cellStyle name="Sortie 6 4 4" xfId="8321" xr:uid="{00000000-0005-0000-0000-00004B2A0000}"/>
    <cellStyle name="Sortie 6 5" xfId="2311" xr:uid="{00000000-0005-0000-0000-00004C2A0000}"/>
    <cellStyle name="Sortie 6 5 2" xfId="4521" xr:uid="{00000000-0005-0000-0000-00004D2A0000}"/>
    <cellStyle name="Sortie 6 5 2 2" xfId="10760" xr:uid="{00000000-0005-0000-0000-00004E2A0000}"/>
    <cellStyle name="Sortie 6 5 3" xfId="6650" xr:uid="{00000000-0005-0000-0000-00004F2A0000}"/>
    <cellStyle name="Sortie 6 5 3 2" xfId="12877" xr:uid="{00000000-0005-0000-0000-0000502A0000}"/>
    <cellStyle name="Sortie 6 5 4" xfId="8571" xr:uid="{00000000-0005-0000-0000-0000512A0000}"/>
    <cellStyle name="Sortie 6 6" xfId="3146" xr:uid="{00000000-0005-0000-0000-0000522A0000}"/>
    <cellStyle name="Sortie 6 6 2" xfId="5290" xr:uid="{00000000-0005-0000-0000-0000532A0000}"/>
    <cellStyle name="Sortie 6 6 2 2" xfId="11520" xr:uid="{00000000-0005-0000-0000-0000542A0000}"/>
    <cellStyle name="Sortie 6 6 3" xfId="9403" xr:uid="{00000000-0005-0000-0000-0000552A0000}"/>
    <cellStyle name="Sortie 6 7" xfId="2801" xr:uid="{00000000-0005-0000-0000-0000562A0000}"/>
    <cellStyle name="Sortie 6 7 2" xfId="9058" xr:uid="{00000000-0005-0000-0000-0000572A0000}"/>
    <cellStyle name="Sortie 6 8" xfId="5173" xr:uid="{00000000-0005-0000-0000-0000582A0000}"/>
    <cellStyle name="Sortie 6 8 2" xfId="11412" xr:uid="{00000000-0005-0000-0000-0000592A0000}"/>
    <cellStyle name="Sortie 6 9" xfId="7214" xr:uid="{00000000-0005-0000-0000-00005A2A0000}"/>
    <cellStyle name="Sortie 7" xfId="920" xr:uid="{00000000-0005-0000-0000-00005B2A0000}"/>
    <cellStyle name="Sortie 7 2" xfId="1348" xr:uid="{00000000-0005-0000-0000-00005C2A0000}"/>
    <cellStyle name="Sortie 7 2 2" xfId="3602" xr:uid="{00000000-0005-0000-0000-00005D2A0000}"/>
    <cellStyle name="Sortie 7 2 2 2" xfId="9859" xr:uid="{00000000-0005-0000-0000-00005E2A0000}"/>
    <cellStyle name="Sortie 7 2 3" xfId="5749" xr:uid="{00000000-0005-0000-0000-00005F2A0000}"/>
    <cellStyle name="Sortie 7 2 3 2" xfId="11976" xr:uid="{00000000-0005-0000-0000-0000602A0000}"/>
    <cellStyle name="Sortie 7 2 4" xfId="7670" xr:uid="{00000000-0005-0000-0000-0000612A0000}"/>
    <cellStyle name="Sortie 7 3" xfId="1699" xr:uid="{00000000-0005-0000-0000-0000622A0000}"/>
    <cellStyle name="Sortie 7 3 2" xfId="3913" xr:uid="{00000000-0005-0000-0000-0000632A0000}"/>
    <cellStyle name="Sortie 7 3 2 2" xfId="10152" xr:uid="{00000000-0005-0000-0000-0000642A0000}"/>
    <cellStyle name="Sortie 7 3 3" xfId="6042" xr:uid="{00000000-0005-0000-0000-0000652A0000}"/>
    <cellStyle name="Sortie 7 3 3 2" xfId="12269" xr:uid="{00000000-0005-0000-0000-0000662A0000}"/>
    <cellStyle name="Sortie 7 3 4" xfId="7963" xr:uid="{00000000-0005-0000-0000-0000672A0000}"/>
    <cellStyle name="Sortie 7 4" xfId="2060" xr:uid="{00000000-0005-0000-0000-0000682A0000}"/>
    <cellStyle name="Sortie 7 4 2" xfId="4272" xr:uid="{00000000-0005-0000-0000-0000692A0000}"/>
    <cellStyle name="Sortie 7 4 2 2" xfId="10511" xr:uid="{00000000-0005-0000-0000-00006A2A0000}"/>
    <cellStyle name="Sortie 7 4 3" xfId="6401" xr:uid="{00000000-0005-0000-0000-00006B2A0000}"/>
    <cellStyle name="Sortie 7 4 3 2" xfId="12628" xr:uid="{00000000-0005-0000-0000-00006C2A0000}"/>
    <cellStyle name="Sortie 7 4 4" xfId="8322" xr:uid="{00000000-0005-0000-0000-00006D2A0000}"/>
    <cellStyle name="Sortie 7 5" xfId="2382" xr:uid="{00000000-0005-0000-0000-00006E2A0000}"/>
    <cellStyle name="Sortie 7 5 2" xfId="4592" xr:uid="{00000000-0005-0000-0000-00006F2A0000}"/>
    <cellStyle name="Sortie 7 5 2 2" xfId="10831" xr:uid="{00000000-0005-0000-0000-0000702A0000}"/>
    <cellStyle name="Sortie 7 5 3" xfId="6721" xr:uid="{00000000-0005-0000-0000-0000712A0000}"/>
    <cellStyle name="Sortie 7 5 3 2" xfId="12948" xr:uid="{00000000-0005-0000-0000-0000722A0000}"/>
    <cellStyle name="Sortie 7 5 4" xfId="8642" xr:uid="{00000000-0005-0000-0000-0000732A0000}"/>
    <cellStyle name="Sortie 7 6" xfId="3279" xr:uid="{00000000-0005-0000-0000-0000742A0000}"/>
    <cellStyle name="Sortie 7 6 2" xfId="5423" xr:uid="{00000000-0005-0000-0000-0000752A0000}"/>
    <cellStyle name="Sortie 7 6 2 2" xfId="11653" xr:uid="{00000000-0005-0000-0000-0000762A0000}"/>
    <cellStyle name="Sortie 7 6 3" xfId="9536" xr:uid="{00000000-0005-0000-0000-0000772A0000}"/>
    <cellStyle name="Sortie 7 7" xfId="2934" xr:uid="{00000000-0005-0000-0000-0000782A0000}"/>
    <cellStyle name="Sortie 7 7 2" xfId="9191" xr:uid="{00000000-0005-0000-0000-0000792A0000}"/>
    <cellStyle name="Sortie 7 8" xfId="5174" xr:uid="{00000000-0005-0000-0000-00007A2A0000}"/>
    <cellStyle name="Sortie 7 8 2" xfId="11413" xr:uid="{00000000-0005-0000-0000-00007B2A0000}"/>
    <cellStyle name="Sortie 7 9" xfId="7347" xr:uid="{00000000-0005-0000-0000-00007C2A0000}"/>
    <cellStyle name="Sortie 8" xfId="942" xr:uid="{00000000-0005-0000-0000-00007D2A0000}"/>
    <cellStyle name="Sortie 8 2" xfId="1349" xr:uid="{00000000-0005-0000-0000-00007E2A0000}"/>
    <cellStyle name="Sortie 8 2 2" xfId="3603" xr:uid="{00000000-0005-0000-0000-00007F2A0000}"/>
    <cellStyle name="Sortie 8 2 2 2" xfId="9860" xr:uid="{00000000-0005-0000-0000-0000802A0000}"/>
    <cellStyle name="Sortie 8 2 3" xfId="5750" xr:uid="{00000000-0005-0000-0000-0000812A0000}"/>
    <cellStyle name="Sortie 8 2 3 2" xfId="11977" xr:uid="{00000000-0005-0000-0000-0000822A0000}"/>
    <cellStyle name="Sortie 8 2 4" xfId="7671" xr:uid="{00000000-0005-0000-0000-0000832A0000}"/>
    <cellStyle name="Sortie 8 3" xfId="1721" xr:uid="{00000000-0005-0000-0000-0000842A0000}"/>
    <cellStyle name="Sortie 8 3 2" xfId="3935" xr:uid="{00000000-0005-0000-0000-0000852A0000}"/>
    <cellStyle name="Sortie 8 3 2 2" xfId="10174" xr:uid="{00000000-0005-0000-0000-0000862A0000}"/>
    <cellStyle name="Sortie 8 3 3" xfId="6064" xr:uid="{00000000-0005-0000-0000-0000872A0000}"/>
    <cellStyle name="Sortie 8 3 3 2" xfId="12291" xr:uid="{00000000-0005-0000-0000-0000882A0000}"/>
    <cellStyle name="Sortie 8 3 4" xfId="7985" xr:uid="{00000000-0005-0000-0000-0000892A0000}"/>
    <cellStyle name="Sortie 8 4" xfId="2061" xr:uid="{00000000-0005-0000-0000-00008A2A0000}"/>
    <cellStyle name="Sortie 8 4 2" xfId="4273" xr:uid="{00000000-0005-0000-0000-00008B2A0000}"/>
    <cellStyle name="Sortie 8 4 2 2" xfId="10512" xr:uid="{00000000-0005-0000-0000-00008C2A0000}"/>
    <cellStyle name="Sortie 8 4 3" xfId="6402" xr:uid="{00000000-0005-0000-0000-00008D2A0000}"/>
    <cellStyle name="Sortie 8 4 3 2" xfId="12629" xr:uid="{00000000-0005-0000-0000-00008E2A0000}"/>
    <cellStyle name="Sortie 8 4 4" xfId="8323" xr:uid="{00000000-0005-0000-0000-00008F2A0000}"/>
    <cellStyle name="Sortie 8 5" xfId="2190" xr:uid="{00000000-0005-0000-0000-0000902A0000}"/>
    <cellStyle name="Sortie 8 5 2" xfId="4400" xr:uid="{00000000-0005-0000-0000-0000912A0000}"/>
    <cellStyle name="Sortie 8 5 2 2" xfId="10639" xr:uid="{00000000-0005-0000-0000-0000922A0000}"/>
    <cellStyle name="Sortie 8 5 3" xfId="6529" xr:uid="{00000000-0005-0000-0000-0000932A0000}"/>
    <cellStyle name="Sortie 8 5 3 2" xfId="12756" xr:uid="{00000000-0005-0000-0000-0000942A0000}"/>
    <cellStyle name="Sortie 8 5 4" xfId="8450" xr:uid="{00000000-0005-0000-0000-0000952A0000}"/>
    <cellStyle name="Sortie 8 6" xfId="3301" xr:uid="{00000000-0005-0000-0000-0000962A0000}"/>
    <cellStyle name="Sortie 8 6 2" xfId="5445" xr:uid="{00000000-0005-0000-0000-0000972A0000}"/>
    <cellStyle name="Sortie 8 6 2 2" xfId="11675" xr:uid="{00000000-0005-0000-0000-0000982A0000}"/>
    <cellStyle name="Sortie 8 6 3" xfId="9558" xr:uid="{00000000-0005-0000-0000-0000992A0000}"/>
    <cellStyle name="Sortie 8 7" xfId="2956" xr:uid="{00000000-0005-0000-0000-00009A2A0000}"/>
    <cellStyle name="Sortie 8 7 2" xfId="9213" xr:uid="{00000000-0005-0000-0000-00009B2A0000}"/>
    <cellStyle name="Sortie 8 8" xfId="5175" xr:uid="{00000000-0005-0000-0000-00009C2A0000}"/>
    <cellStyle name="Sortie 8 8 2" xfId="11414" xr:uid="{00000000-0005-0000-0000-00009D2A0000}"/>
    <cellStyle name="Sortie 8 9" xfId="7369" xr:uid="{00000000-0005-0000-0000-00009E2A0000}"/>
    <cellStyle name="Sortie 9" xfId="911" xr:uid="{00000000-0005-0000-0000-00009F2A0000}"/>
    <cellStyle name="Sortie 9 2" xfId="1350" xr:uid="{00000000-0005-0000-0000-0000A02A0000}"/>
    <cellStyle name="Sortie 9 2 2" xfId="3604" xr:uid="{00000000-0005-0000-0000-0000A12A0000}"/>
    <cellStyle name="Sortie 9 2 2 2" xfId="9861" xr:uid="{00000000-0005-0000-0000-0000A22A0000}"/>
    <cellStyle name="Sortie 9 2 3" xfId="5751" xr:uid="{00000000-0005-0000-0000-0000A32A0000}"/>
    <cellStyle name="Sortie 9 2 3 2" xfId="11978" xr:uid="{00000000-0005-0000-0000-0000A42A0000}"/>
    <cellStyle name="Sortie 9 2 4" xfId="7672" xr:uid="{00000000-0005-0000-0000-0000A52A0000}"/>
    <cellStyle name="Sortie 9 3" xfId="1690" xr:uid="{00000000-0005-0000-0000-0000A62A0000}"/>
    <cellStyle name="Sortie 9 3 2" xfId="3904" xr:uid="{00000000-0005-0000-0000-0000A72A0000}"/>
    <cellStyle name="Sortie 9 3 2 2" xfId="10143" xr:uid="{00000000-0005-0000-0000-0000A82A0000}"/>
    <cellStyle name="Sortie 9 3 3" xfId="6033" xr:uid="{00000000-0005-0000-0000-0000A92A0000}"/>
    <cellStyle name="Sortie 9 3 3 2" xfId="12260" xr:uid="{00000000-0005-0000-0000-0000AA2A0000}"/>
    <cellStyle name="Sortie 9 3 4" xfId="7954" xr:uid="{00000000-0005-0000-0000-0000AB2A0000}"/>
    <cellStyle name="Sortie 9 4" xfId="2062" xr:uid="{00000000-0005-0000-0000-0000AC2A0000}"/>
    <cellStyle name="Sortie 9 4 2" xfId="4274" xr:uid="{00000000-0005-0000-0000-0000AD2A0000}"/>
    <cellStyle name="Sortie 9 4 2 2" xfId="10513" xr:uid="{00000000-0005-0000-0000-0000AE2A0000}"/>
    <cellStyle name="Sortie 9 4 3" xfId="6403" xr:uid="{00000000-0005-0000-0000-0000AF2A0000}"/>
    <cellStyle name="Sortie 9 4 3 2" xfId="12630" xr:uid="{00000000-0005-0000-0000-0000B02A0000}"/>
    <cellStyle name="Sortie 9 4 4" xfId="8324" xr:uid="{00000000-0005-0000-0000-0000B12A0000}"/>
    <cellStyle name="Sortie 9 5" xfId="2201" xr:uid="{00000000-0005-0000-0000-0000B22A0000}"/>
    <cellStyle name="Sortie 9 5 2" xfId="4411" xr:uid="{00000000-0005-0000-0000-0000B32A0000}"/>
    <cellStyle name="Sortie 9 5 2 2" xfId="10650" xr:uid="{00000000-0005-0000-0000-0000B42A0000}"/>
    <cellStyle name="Sortie 9 5 3" xfId="6540" xr:uid="{00000000-0005-0000-0000-0000B52A0000}"/>
    <cellStyle name="Sortie 9 5 3 2" xfId="12767" xr:uid="{00000000-0005-0000-0000-0000B62A0000}"/>
    <cellStyle name="Sortie 9 5 4" xfId="8461" xr:uid="{00000000-0005-0000-0000-0000B72A0000}"/>
    <cellStyle name="Sortie 9 6" xfId="3270" xr:uid="{00000000-0005-0000-0000-0000B82A0000}"/>
    <cellStyle name="Sortie 9 6 2" xfId="5414" xr:uid="{00000000-0005-0000-0000-0000B92A0000}"/>
    <cellStyle name="Sortie 9 6 2 2" xfId="11644" xr:uid="{00000000-0005-0000-0000-0000BA2A0000}"/>
    <cellStyle name="Sortie 9 6 3" xfId="9527" xr:uid="{00000000-0005-0000-0000-0000BB2A0000}"/>
    <cellStyle name="Sortie 9 7" xfId="2925" xr:uid="{00000000-0005-0000-0000-0000BC2A0000}"/>
    <cellStyle name="Sortie 9 7 2" xfId="9182" xr:uid="{00000000-0005-0000-0000-0000BD2A0000}"/>
    <cellStyle name="Sortie 9 8" xfId="5176" xr:uid="{00000000-0005-0000-0000-0000BE2A0000}"/>
    <cellStyle name="Sortie 9 8 2" xfId="11415" xr:uid="{00000000-0005-0000-0000-0000BF2A0000}"/>
    <cellStyle name="Sortie 9 9" xfId="7338" xr:uid="{00000000-0005-0000-0000-0000C02A0000}"/>
    <cellStyle name="Standaard_RATES 2006_2" xfId="31" xr:uid="{00000000-0005-0000-0000-0000C12A0000}"/>
    <cellStyle name="Style 1" xfId="1086" xr:uid="{00000000-0005-0000-0000-0000C22A0000}"/>
    <cellStyle name="Texte explicatif" xfId="647" xr:uid="{00000000-0005-0000-0000-0000C32A0000}"/>
    <cellStyle name="Title 2" xfId="648" xr:uid="{00000000-0005-0000-0000-0000C42A0000}"/>
    <cellStyle name="Title 2 2" xfId="649" xr:uid="{00000000-0005-0000-0000-0000C52A0000}"/>
    <cellStyle name="Title 2 3" xfId="650" xr:uid="{00000000-0005-0000-0000-0000C62A0000}"/>
    <cellStyle name="Title 2 4" xfId="651" xr:uid="{00000000-0005-0000-0000-0000C72A0000}"/>
    <cellStyle name="Title 2 5" xfId="652" xr:uid="{00000000-0005-0000-0000-0000C82A0000}"/>
    <cellStyle name="Title 2 6" xfId="653" xr:uid="{00000000-0005-0000-0000-0000C92A0000}"/>
    <cellStyle name="Title 2 7" xfId="654" xr:uid="{00000000-0005-0000-0000-0000CA2A0000}"/>
    <cellStyle name="Title 2 8" xfId="655" xr:uid="{00000000-0005-0000-0000-0000CB2A0000}"/>
    <cellStyle name="Title 3" xfId="656" xr:uid="{00000000-0005-0000-0000-0000CC2A0000}"/>
    <cellStyle name="Title 3 2" xfId="657" xr:uid="{00000000-0005-0000-0000-0000CD2A0000}"/>
    <cellStyle name="Title 3 3" xfId="658" xr:uid="{00000000-0005-0000-0000-0000CE2A0000}"/>
    <cellStyle name="Title 3 4" xfId="659" xr:uid="{00000000-0005-0000-0000-0000CF2A0000}"/>
    <cellStyle name="Title 3 5" xfId="660" xr:uid="{00000000-0005-0000-0000-0000D02A0000}"/>
    <cellStyle name="Title 3 6" xfId="661" xr:uid="{00000000-0005-0000-0000-0000D12A0000}"/>
    <cellStyle name="Title 3 7" xfId="662" xr:uid="{00000000-0005-0000-0000-0000D22A0000}"/>
    <cellStyle name="Title 4" xfId="663" xr:uid="{00000000-0005-0000-0000-0000D32A0000}"/>
    <cellStyle name="Title 5" xfId="1351" xr:uid="{00000000-0005-0000-0000-0000D42A0000}"/>
    <cellStyle name="Title 6" xfId="7117" xr:uid="{00000000-0005-0000-0000-0000D52A0000}"/>
    <cellStyle name="Titre" xfId="664" xr:uid="{00000000-0005-0000-0000-0000D62A0000}"/>
    <cellStyle name="Titre 2" xfId="665" xr:uid="{00000000-0005-0000-0000-0000D72A0000}"/>
    <cellStyle name="Titre 3" xfId="666" xr:uid="{00000000-0005-0000-0000-0000D82A0000}"/>
    <cellStyle name="Titre 1" xfId="667" xr:uid="{00000000-0005-0000-0000-0000D92A0000}"/>
    <cellStyle name="Titre 2" xfId="668" xr:uid="{00000000-0005-0000-0000-0000DA2A0000}"/>
    <cellStyle name="Titre 3" xfId="669" xr:uid="{00000000-0005-0000-0000-0000DB2A0000}"/>
    <cellStyle name="Titre 4" xfId="670" xr:uid="{00000000-0005-0000-0000-0000DC2A0000}"/>
    <cellStyle name="Total 2" xfId="671" xr:uid="{00000000-0005-0000-0000-0000DD2A0000}"/>
    <cellStyle name="Total 2 10" xfId="1520" xr:uid="{00000000-0005-0000-0000-0000DE2A0000}"/>
    <cellStyle name="Total 2 10 2" xfId="3734" xr:uid="{00000000-0005-0000-0000-0000DF2A0000}"/>
    <cellStyle name="Total 2 10 2 2" xfId="9973" xr:uid="{00000000-0005-0000-0000-0000E02A0000}"/>
    <cellStyle name="Total 2 10 3" xfId="5863" xr:uid="{00000000-0005-0000-0000-0000E12A0000}"/>
    <cellStyle name="Total 2 10 3 2" xfId="12090" xr:uid="{00000000-0005-0000-0000-0000E22A0000}"/>
    <cellStyle name="Total 2 10 4" xfId="7784" xr:uid="{00000000-0005-0000-0000-0000E32A0000}"/>
    <cellStyle name="Total 2 11" xfId="1861" xr:uid="{00000000-0005-0000-0000-0000E42A0000}"/>
    <cellStyle name="Total 2 11 2" xfId="4073" xr:uid="{00000000-0005-0000-0000-0000E52A0000}"/>
    <cellStyle name="Total 2 11 2 2" xfId="10312" xr:uid="{00000000-0005-0000-0000-0000E62A0000}"/>
    <cellStyle name="Total 2 11 3" xfId="6202" xr:uid="{00000000-0005-0000-0000-0000E72A0000}"/>
    <cellStyle name="Total 2 11 3 2" xfId="12429" xr:uid="{00000000-0005-0000-0000-0000E82A0000}"/>
    <cellStyle name="Total 2 11 4" xfId="8123" xr:uid="{00000000-0005-0000-0000-0000E92A0000}"/>
    <cellStyle name="Total 2 12" xfId="2393" xr:uid="{00000000-0005-0000-0000-0000EA2A0000}"/>
    <cellStyle name="Total 2 12 2" xfId="4603" xr:uid="{00000000-0005-0000-0000-0000EB2A0000}"/>
    <cellStyle name="Total 2 12 2 2" xfId="10842" xr:uid="{00000000-0005-0000-0000-0000EC2A0000}"/>
    <cellStyle name="Total 2 12 3" xfId="6732" xr:uid="{00000000-0005-0000-0000-0000ED2A0000}"/>
    <cellStyle name="Total 2 12 3 2" xfId="12959" xr:uid="{00000000-0005-0000-0000-0000EE2A0000}"/>
    <cellStyle name="Total 2 12 4" xfId="8653" xr:uid="{00000000-0005-0000-0000-0000EF2A0000}"/>
    <cellStyle name="Total 2 13" xfId="2668" xr:uid="{00000000-0005-0000-0000-0000F02A0000}"/>
    <cellStyle name="Total 2 13 2" xfId="4860" xr:uid="{00000000-0005-0000-0000-0000F12A0000}"/>
    <cellStyle name="Total 2 13 2 2" xfId="11099" xr:uid="{00000000-0005-0000-0000-0000F22A0000}"/>
    <cellStyle name="Total 2 13 3" xfId="7006" xr:uid="{00000000-0005-0000-0000-0000F32A0000}"/>
    <cellStyle name="Total 2 13 3 2" xfId="13233" xr:uid="{00000000-0005-0000-0000-0000F42A0000}"/>
    <cellStyle name="Total 2 13 4" xfId="8927" xr:uid="{00000000-0005-0000-0000-0000F52A0000}"/>
    <cellStyle name="Total 2 14" xfId="2666" xr:uid="{00000000-0005-0000-0000-0000F62A0000}"/>
    <cellStyle name="Total 2 14 2" xfId="4858" xr:uid="{00000000-0005-0000-0000-0000F72A0000}"/>
    <cellStyle name="Total 2 14 2 2" xfId="11097" xr:uid="{00000000-0005-0000-0000-0000F82A0000}"/>
    <cellStyle name="Total 2 14 3" xfId="7004" xr:uid="{00000000-0005-0000-0000-0000F92A0000}"/>
    <cellStyle name="Total 2 14 3 2" xfId="13231" xr:uid="{00000000-0005-0000-0000-0000FA2A0000}"/>
    <cellStyle name="Total 2 14 4" xfId="8925" xr:uid="{00000000-0005-0000-0000-0000FB2A0000}"/>
    <cellStyle name="Total 2 15" xfId="2712" xr:uid="{00000000-0005-0000-0000-0000FC2A0000}"/>
    <cellStyle name="Total 2 15 2" xfId="4901" xr:uid="{00000000-0005-0000-0000-0000FD2A0000}"/>
    <cellStyle name="Total 2 15 2 2" xfId="11140" xr:uid="{00000000-0005-0000-0000-0000FE2A0000}"/>
    <cellStyle name="Total 2 15 3" xfId="7048" xr:uid="{00000000-0005-0000-0000-0000FF2A0000}"/>
    <cellStyle name="Total 2 15 3 2" xfId="13275" xr:uid="{00000000-0005-0000-0000-0000002B0000}"/>
    <cellStyle name="Total 2 15 4" xfId="8969" xr:uid="{00000000-0005-0000-0000-0000012B0000}"/>
    <cellStyle name="Total 2 16" xfId="2665" xr:uid="{00000000-0005-0000-0000-0000022B0000}"/>
    <cellStyle name="Total 2 16 2" xfId="4857" xr:uid="{00000000-0005-0000-0000-0000032B0000}"/>
    <cellStyle name="Total 2 16 2 2" xfId="11096" xr:uid="{00000000-0005-0000-0000-0000042B0000}"/>
    <cellStyle name="Total 2 16 3" xfId="7003" xr:uid="{00000000-0005-0000-0000-0000052B0000}"/>
    <cellStyle name="Total 2 16 3 2" xfId="13230" xr:uid="{00000000-0005-0000-0000-0000062B0000}"/>
    <cellStyle name="Total 2 16 4" xfId="8924" xr:uid="{00000000-0005-0000-0000-0000072B0000}"/>
    <cellStyle name="Total 2 17" xfId="2724" xr:uid="{00000000-0005-0000-0000-0000082B0000}"/>
    <cellStyle name="Total 2 17 2" xfId="4905" xr:uid="{00000000-0005-0000-0000-0000092B0000}"/>
    <cellStyle name="Total 2 17 2 2" xfId="11144" xr:uid="{00000000-0005-0000-0000-00000A2B0000}"/>
    <cellStyle name="Total 2 17 3" xfId="7060" xr:uid="{00000000-0005-0000-0000-00000B2B0000}"/>
    <cellStyle name="Total 2 17 3 2" xfId="13287" xr:uid="{00000000-0005-0000-0000-00000C2B0000}"/>
    <cellStyle name="Total 2 17 4" xfId="8981" xr:uid="{00000000-0005-0000-0000-00000D2B0000}"/>
    <cellStyle name="Total 2 18" xfId="2734" xr:uid="{00000000-0005-0000-0000-00000E2B0000}"/>
    <cellStyle name="Total 2 18 2" xfId="4915" xr:uid="{00000000-0005-0000-0000-00000F2B0000}"/>
    <cellStyle name="Total 2 18 2 2" xfId="11154" xr:uid="{00000000-0005-0000-0000-0000102B0000}"/>
    <cellStyle name="Total 2 18 3" xfId="7070" xr:uid="{00000000-0005-0000-0000-0000112B0000}"/>
    <cellStyle name="Total 2 18 3 2" xfId="13297" xr:uid="{00000000-0005-0000-0000-0000122B0000}"/>
    <cellStyle name="Total 2 18 4" xfId="8991" xr:uid="{00000000-0005-0000-0000-0000132B0000}"/>
    <cellStyle name="Total 2 19" xfId="2738" xr:uid="{00000000-0005-0000-0000-0000142B0000}"/>
    <cellStyle name="Total 2 19 2" xfId="7074" xr:uid="{00000000-0005-0000-0000-0000152B0000}"/>
    <cellStyle name="Total 2 19 2 2" xfId="13301" xr:uid="{00000000-0005-0000-0000-0000162B0000}"/>
    <cellStyle name="Total 2 19 3" xfId="8995" xr:uid="{00000000-0005-0000-0000-0000172B0000}"/>
    <cellStyle name="Total 2 2" xfId="940" xr:uid="{00000000-0005-0000-0000-0000182B0000}"/>
    <cellStyle name="Total 2 2 2" xfId="1352" xr:uid="{00000000-0005-0000-0000-0000192B0000}"/>
    <cellStyle name="Total 2 2 2 2" xfId="3605" xr:uid="{00000000-0005-0000-0000-00001A2B0000}"/>
    <cellStyle name="Total 2 2 2 2 2" xfId="9862" xr:uid="{00000000-0005-0000-0000-00001B2B0000}"/>
    <cellStyle name="Total 2 2 2 3" xfId="5752" xr:uid="{00000000-0005-0000-0000-00001C2B0000}"/>
    <cellStyle name="Total 2 2 2 3 2" xfId="11979" xr:uid="{00000000-0005-0000-0000-00001D2B0000}"/>
    <cellStyle name="Total 2 2 2 4" xfId="7673" xr:uid="{00000000-0005-0000-0000-00001E2B0000}"/>
    <cellStyle name="Total 2 2 3" xfId="1719" xr:uid="{00000000-0005-0000-0000-00001F2B0000}"/>
    <cellStyle name="Total 2 2 3 2" xfId="3933" xr:uid="{00000000-0005-0000-0000-0000202B0000}"/>
    <cellStyle name="Total 2 2 3 2 2" xfId="10172" xr:uid="{00000000-0005-0000-0000-0000212B0000}"/>
    <cellStyle name="Total 2 2 3 3" xfId="6062" xr:uid="{00000000-0005-0000-0000-0000222B0000}"/>
    <cellStyle name="Total 2 2 3 3 2" xfId="12289" xr:uid="{00000000-0005-0000-0000-0000232B0000}"/>
    <cellStyle name="Total 2 2 3 4" xfId="7983" xr:uid="{00000000-0005-0000-0000-0000242B0000}"/>
    <cellStyle name="Total 2 2 4" xfId="2063" xr:uid="{00000000-0005-0000-0000-0000252B0000}"/>
    <cellStyle name="Total 2 2 4 2" xfId="4275" xr:uid="{00000000-0005-0000-0000-0000262B0000}"/>
    <cellStyle name="Total 2 2 4 2 2" xfId="10514" xr:uid="{00000000-0005-0000-0000-0000272B0000}"/>
    <cellStyle name="Total 2 2 4 3" xfId="6404" xr:uid="{00000000-0005-0000-0000-0000282B0000}"/>
    <cellStyle name="Total 2 2 4 3 2" xfId="12631" xr:uid="{00000000-0005-0000-0000-0000292B0000}"/>
    <cellStyle name="Total 2 2 4 4" xfId="8325" xr:uid="{00000000-0005-0000-0000-00002A2B0000}"/>
    <cellStyle name="Total 2 2 5" xfId="2191" xr:uid="{00000000-0005-0000-0000-00002B2B0000}"/>
    <cellStyle name="Total 2 2 5 2" xfId="4401" xr:uid="{00000000-0005-0000-0000-00002C2B0000}"/>
    <cellStyle name="Total 2 2 5 2 2" xfId="10640" xr:uid="{00000000-0005-0000-0000-00002D2B0000}"/>
    <cellStyle name="Total 2 2 5 3" xfId="6530" xr:uid="{00000000-0005-0000-0000-00002E2B0000}"/>
    <cellStyle name="Total 2 2 5 3 2" xfId="12757" xr:uid="{00000000-0005-0000-0000-00002F2B0000}"/>
    <cellStyle name="Total 2 2 5 4" xfId="8451" xr:uid="{00000000-0005-0000-0000-0000302B0000}"/>
    <cellStyle name="Total 2 2 6" xfId="3299" xr:uid="{00000000-0005-0000-0000-0000312B0000}"/>
    <cellStyle name="Total 2 2 6 2" xfId="5443" xr:uid="{00000000-0005-0000-0000-0000322B0000}"/>
    <cellStyle name="Total 2 2 6 2 2" xfId="11673" xr:uid="{00000000-0005-0000-0000-0000332B0000}"/>
    <cellStyle name="Total 2 2 6 3" xfId="9556" xr:uid="{00000000-0005-0000-0000-0000342B0000}"/>
    <cellStyle name="Total 2 2 7" xfId="2954" xr:uid="{00000000-0005-0000-0000-0000352B0000}"/>
    <cellStyle name="Total 2 2 7 2" xfId="9211" xr:uid="{00000000-0005-0000-0000-0000362B0000}"/>
    <cellStyle name="Total 2 2 8" xfId="5177" xr:uid="{00000000-0005-0000-0000-0000372B0000}"/>
    <cellStyle name="Total 2 2 8 2" xfId="11416" xr:uid="{00000000-0005-0000-0000-0000382B0000}"/>
    <cellStyle name="Total 2 2 9" xfId="7367" xr:uid="{00000000-0005-0000-0000-0000392B0000}"/>
    <cellStyle name="Total 2 20" xfId="4975" xr:uid="{00000000-0005-0000-0000-00003A2B0000}"/>
    <cellStyle name="Total 2 20 2" xfId="11214" xr:uid="{00000000-0005-0000-0000-00003B2B0000}"/>
    <cellStyle name="Total 2 21" xfId="7167" xr:uid="{00000000-0005-0000-0000-00003C2B0000}"/>
    <cellStyle name="Total 2 3" xfId="773" xr:uid="{00000000-0005-0000-0000-00003D2B0000}"/>
    <cellStyle name="Total 2 3 2" xfId="1353" xr:uid="{00000000-0005-0000-0000-00003E2B0000}"/>
    <cellStyle name="Total 2 3 2 2" xfId="3606" xr:uid="{00000000-0005-0000-0000-00003F2B0000}"/>
    <cellStyle name="Total 2 3 2 2 2" xfId="9863" xr:uid="{00000000-0005-0000-0000-0000402B0000}"/>
    <cellStyle name="Total 2 3 2 3" xfId="5753" xr:uid="{00000000-0005-0000-0000-0000412B0000}"/>
    <cellStyle name="Total 2 3 2 3 2" xfId="11980" xr:uid="{00000000-0005-0000-0000-0000422B0000}"/>
    <cellStyle name="Total 2 3 2 4" xfId="7674" xr:uid="{00000000-0005-0000-0000-0000432B0000}"/>
    <cellStyle name="Total 2 3 3" xfId="1552" xr:uid="{00000000-0005-0000-0000-0000442B0000}"/>
    <cellStyle name="Total 2 3 3 2" xfId="3766" xr:uid="{00000000-0005-0000-0000-0000452B0000}"/>
    <cellStyle name="Total 2 3 3 2 2" xfId="10005" xr:uid="{00000000-0005-0000-0000-0000462B0000}"/>
    <cellStyle name="Total 2 3 3 3" xfId="5895" xr:uid="{00000000-0005-0000-0000-0000472B0000}"/>
    <cellStyle name="Total 2 3 3 3 2" xfId="12122" xr:uid="{00000000-0005-0000-0000-0000482B0000}"/>
    <cellStyle name="Total 2 3 3 4" xfId="7816" xr:uid="{00000000-0005-0000-0000-0000492B0000}"/>
    <cellStyle name="Total 2 3 4" xfId="2064" xr:uid="{00000000-0005-0000-0000-00004A2B0000}"/>
    <cellStyle name="Total 2 3 4 2" xfId="4276" xr:uid="{00000000-0005-0000-0000-00004B2B0000}"/>
    <cellStyle name="Total 2 3 4 2 2" xfId="10515" xr:uid="{00000000-0005-0000-0000-00004C2B0000}"/>
    <cellStyle name="Total 2 3 4 3" xfId="6405" xr:uid="{00000000-0005-0000-0000-00004D2B0000}"/>
    <cellStyle name="Total 2 3 4 3 2" xfId="12632" xr:uid="{00000000-0005-0000-0000-00004E2B0000}"/>
    <cellStyle name="Total 2 3 4 4" xfId="8326" xr:uid="{00000000-0005-0000-0000-00004F2B0000}"/>
    <cellStyle name="Total 2 3 5" xfId="2324" xr:uid="{00000000-0005-0000-0000-0000502B0000}"/>
    <cellStyle name="Total 2 3 5 2" xfId="4534" xr:uid="{00000000-0005-0000-0000-0000512B0000}"/>
    <cellStyle name="Total 2 3 5 2 2" xfId="10773" xr:uid="{00000000-0005-0000-0000-0000522B0000}"/>
    <cellStyle name="Total 2 3 5 3" xfId="6663" xr:uid="{00000000-0005-0000-0000-0000532B0000}"/>
    <cellStyle name="Total 2 3 5 3 2" xfId="12890" xr:uid="{00000000-0005-0000-0000-0000542B0000}"/>
    <cellStyle name="Total 2 3 5 4" xfId="8584" xr:uid="{00000000-0005-0000-0000-0000552B0000}"/>
    <cellStyle name="Total 2 3 6" xfId="3132" xr:uid="{00000000-0005-0000-0000-0000562B0000}"/>
    <cellStyle name="Total 2 3 6 2" xfId="5276" xr:uid="{00000000-0005-0000-0000-0000572B0000}"/>
    <cellStyle name="Total 2 3 6 2 2" xfId="11506" xr:uid="{00000000-0005-0000-0000-0000582B0000}"/>
    <cellStyle name="Total 2 3 6 3" xfId="9389" xr:uid="{00000000-0005-0000-0000-0000592B0000}"/>
    <cellStyle name="Total 2 3 7" xfId="2787" xr:uid="{00000000-0005-0000-0000-00005A2B0000}"/>
    <cellStyle name="Total 2 3 7 2" xfId="9044" xr:uid="{00000000-0005-0000-0000-00005B2B0000}"/>
    <cellStyle name="Total 2 3 8" xfId="5178" xr:uid="{00000000-0005-0000-0000-00005C2B0000}"/>
    <cellStyle name="Total 2 3 8 2" xfId="11417" xr:uid="{00000000-0005-0000-0000-00005D2B0000}"/>
    <cellStyle name="Total 2 3 9" xfId="7200" xr:uid="{00000000-0005-0000-0000-00005E2B0000}"/>
    <cellStyle name="Total 2 4" xfId="780" xr:uid="{00000000-0005-0000-0000-00005F2B0000}"/>
    <cellStyle name="Total 2 4 2" xfId="1354" xr:uid="{00000000-0005-0000-0000-0000602B0000}"/>
    <cellStyle name="Total 2 4 2 2" xfId="3607" xr:uid="{00000000-0005-0000-0000-0000612B0000}"/>
    <cellStyle name="Total 2 4 2 2 2" xfId="9864" xr:uid="{00000000-0005-0000-0000-0000622B0000}"/>
    <cellStyle name="Total 2 4 2 3" xfId="5754" xr:uid="{00000000-0005-0000-0000-0000632B0000}"/>
    <cellStyle name="Total 2 4 2 3 2" xfId="11981" xr:uid="{00000000-0005-0000-0000-0000642B0000}"/>
    <cellStyle name="Total 2 4 2 4" xfId="7675" xr:uid="{00000000-0005-0000-0000-0000652B0000}"/>
    <cellStyle name="Total 2 4 3" xfId="1559" xr:uid="{00000000-0005-0000-0000-0000662B0000}"/>
    <cellStyle name="Total 2 4 3 2" xfId="3773" xr:uid="{00000000-0005-0000-0000-0000672B0000}"/>
    <cellStyle name="Total 2 4 3 2 2" xfId="10012" xr:uid="{00000000-0005-0000-0000-0000682B0000}"/>
    <cellStyle name="Total 2 4 3 3" xfId="5902" xr:uid="{00000000-0005-0000-0000-0000692B0000}"/>
    <cellStyle name="Total 2 4 3 3 2" xfId="12129" xr:uid="{00000000-0005-0000-0000-00006A2B0000}"/>
    <cellStyle name="Total 2 4 3 4" xfId="7823" xr:uid="{00000000-0005-0000-0000-00006B2B0000}"/>
    <cellStyle name="Total 2 4 4" xfId="2065" xr:uid="{00000000-0005-0000-0000-00006C2B0000}"/>
    <cellStyle name="Total 2 4 4 2" xfId="4277" xr:uid="{00000000-0005-0000-0000-00006D2B0000}"/>
    <cellStyle name="Total 2 4 4 2 2" xfId="10516" xr:uid="{00000000-0005-0000-0000-00006E2B0000}"/>
    <cellStyle name="Total 2 4 4 3" xfId="6406" xr:uid="{00000000-0005-0000-0000-00006F2B0000}"/>
    <cellStyle name="Total 2 4 4 3 2" xfId="12633" xr:uid="{00000000-0005-0000-0000-0000702B0000}"/>
    <cellStyle name="Total 2 4 4 4" xfId="8327" xr:uid="{00000000-0005-0000-0000-0000712B0000}"/>
    <cellStyle name="Total 2 4 5" xfId="2317" xr:uid="{00000000-0005-0000-0000-0000722B0000}"/>
    <cellStyle name="Total 2 4 5 2" xfId="4527" xr:uid="{00000000-0005-0000-0000-0000732B0000}"/>
    <cellStyle name="Total 2 4 5 2 2" xfId="10766" xr:uid="{00000000-0005-0000-0000-0000742B0000}"/>
    <cellStyle name="Total 2 4 5 3" xfId="6656" xr:uid="{00000000-0005-0000-0000-0000752B0000}"/>
    <cellStyle name="Total 2 4 5 3 2" xfId="12883" xr:uid="{00000000-0005-0000-0000-0000762B0000}"/>
    <cellStyle name="Total 2 4 5 4" xfId="8577" xr:uid="{00000000-0005-0000-0000-0000772B0000}"/>
    <cellStyle name="Total 2 4 6" xfId="3139" xr:uid="{00000000-0005-0000-0000-0000782B0000}"/>
    <cellStyle name="Total 2 4 6 2" xfId="5283" xr:uid="{00000000-0005-0000-0000-0000792B0000}"/>
    <cellStyle name="Total 2 4 6 2 2" xfId="11513" xr:uid="{00000000-0005-0000-0000-00007A2B0000}"/>
    <cellStyle name="Total 2 4 6 3" xfId="9396" xr:uid="{00000000-0005-0000-0000-00007B2B0000}"/>
    <cellStyle name="Total 2 4 7" xfId="2794" xr:uid="{00000000-0005-0000-0000-00007C2B0000}"/>
    <cellStyle name="Total 2 4 7 2" xfId="9051" xr:uid="{00000000-0005-0000-0000-00007D2B0000}"/>
    <cellStyle name="Total 2 4 8" xfId="5179" xr:uid="{00000000-0005-0000-0000-00007E2B0000}"/>
    <cellStyle name="Total 2 4 8 2" xfId="11418" xr:uid="{00000000-0005-0000-0000-00007F2B0000}"/>
    <cellStyle name="Total 2 4 9" xfId="7207" xr:uid="{00000000-0005-0000-0000-0000802B0000}"/>
    <cellStyle name="Total 2 5" xfId="921" xr:uid="{00000000-0005-0000-0000-0000812B0000}"/>
    <cellStyle name="Total 2 5 2" xfId="1355" xr:uid="{00000000-0005-0000-0000-0000822B0000}"/>
    <cellStyle name="Total 2 5 2 2" xfId="3608" xr:uid="{00000000-0005-0000-0000-0000832B0000}"/>
    <cellStyle name="Total 2 5 2 2 2" xfId="9865" xr:uid="{00000000-0005-0000-0000-0000842B0000}"/>
    <cellStyle name="Total 2 5 2 3" xfId="5755" xr:uid="{00000000-0005-0000-0000-0000852B0000}"/>
    <cellStyle name="Total 2 5 2 3 2" xfId="11982" xr:uid="{00000000-0005-0000-0000-0000862B0000}"/>
    <cellStyle name="Total 2 5 2 4" xfId="7676" xr:uid="{00000000-0005-0000-0000-0000872B0000}"/>
    <cellStyle name="Total 2 5 3" xfId="1700" xr:uid="{00000000-0005-0000-0000-0000882B0000}"/>
    <cellStyle name="Total 2 5 3 2" xfId="3914" xr:uid="{00000000-0005-0000-0000-0000892B0000}"/>
    <cellStyle name="Total 2 5 3 2 2" xfId="10153" xr:uid="{00000000-0005-0000-0000-00008A2B0000}"/>
    <cellStyle name="Total 2 5 3 3" xfId="6043" xr:uid="{00000000-0005-0000-0000-00008B2B0000}"/>
    <cellStyle name="Total 2 5 3 3 2" xfId="12270" xr:uid="{00000000-0005-0000-0000-00008C2B0000}"/>
    <cellStyle name="Total 2 5 3 4" xfId="7964" xr:uid="{00000000-0005-0000-0000-00008D2B0000}"/>
    <cellStyle name="Total 2 5 4" xfId="2066" xr:uid="{00000000-0005-0000-0000-00008E2B0000}"/>
    <cellStyle name="Total 2 5 4 2" xfId="4278" xr:uid="{00000000-0005-0000-0000-00008F2B0000}"/>
    <cellStyle name="Total 2 5 4 2 2" xfId="10517" xr:uid="{00000000-0005-0000-0000-0000902B0000}"/>
    <cellStyle name="Total 2 5 4 3" xfId="6407" xr:uid="{00000000-0005-0000-0000-0000912B0000}"/>
    <cellStyle name="Total 2 5 4 3 2" xfId="12634" xr:uid="{00000000-0005-0000-0000-0000922B0000}"/>
    <cellStyle name="Total 2 5 4 4" xfId="8328" xr:uid="{00000000-0005-0000-0000-0000932B0000}"/>
    <cellStyle name="Total 2 5 5" xfId="2412" xr:uid="{00000000-0005-0000-0000-0000942B0000}"/>
    <cellStyle name="Total 2 5 5 2" xfId="4622" xr:uid="{00000000-0005-0000-0000-0000952B0000}"/>
    <cellStyle name="Total 2 5 5 2 2" xfId="10861" xr:uid="{00000000-0005-0000-0000-0000962B0000}"/>
    <cellStyle name="Total 2 5 5 3" xfId="6751" xr:uid="{00000000-0005-0000-0000-0000972B0000}"/>
    <cellStyle name="Total 2 5 5 3 2" xfId="12978" xr:uid="{00000000-0005-0000-0000-0000982B0000}"/>
    <cellStyle name="Total 2 5 5 4" xfId="8672" xr:uid="{00000000-0005-0000-0000-0000992B0000}"/>
    <cellStyle name="Total 2 5 6" xfId="3280" xr:uid="{00000000-0005-0000-0000-00009A2B0000}"/>
    <cellStyle name="Total 2 5 6 2" xfId="5424" xr:uid="{00000000-0005-0000-0000-00009B2B0000}"/>
    <cellStyle name="Total 2 5 6 2 2" xfId="11654" xr:uid="{00000000-0005-0000-0000-00009C2B0000}"/>
    <cellStyle name="Total 2 5 6 3" xfId="9537" xr:uid="{00000000-0005-0000-0000-00009D2B0000}"/>
    <cellStyle name="Total 2 5 7" xfId="2935" xr:uid="{00000000-0005-0000-0000-00009E2B0000}"/>
    <cellStyle name="Total 2 5 7 2" xfId="9192" xr:uid="{00000000-0005-0000-0000-00009F2B0000}"/>
    <cellStyle name="Total 2 5 8" xfId="5180" xr:uid="{00000000-0005-0000-0000-0000A02B0000}"/>
    <cellStyle name="Total 2 5 8 2" xfId="11419" xr:uid="{00000000-0005-0000-0000-0000A12B0000}"/>
    <cellStyle name="Total 2 5 9" xfId="7348" xr:uid="{00000000-0005-0000-0000-0000A22B0000}"/>
    <cellStyle name="Total 2 6" xfId="768" xr:uid="{00000000-0005-0000-0000-0000A32B0000}"/>
    <cellStyle name="Total 2 6 2" xfId="1356" xr:uid="{00000000-0005-0000-0000-0000A42B0000}"/>
    <cellStyle name="Total 2 6 2 2" xfId="3609" xr:uid="{00000000-0005-0000-0000-0000A52B0000}"/>
    <cellStyle name="Total 2 6 2 2 2" xfId="9866" xr:uid="{00000000-0005-0000-0000-0000A62B0000}"/>
    <cellStyle name="Total 2 6 2 3" xfId="5756" xr:uid="{00000000-0005-0000-0000-0000A72B0000}"/>
    <cellStyle name="Total 2 6 2 3 2" xfId="11983" xr:uid="{00000000-0005-0000-0000-0000A82B0000}"/>
    <cellStyle name="Total 2 6 2 4" xfId="7677" xr:uid="{00000000-0005-0000-0000-0000A92B0000}"/>
    <cellStyle name="Total 2 6 3" xfId="1547" xr:uid="{00000000-0005-0000-0000-0000AA2B0000}"/>
    <cellStyle name="Total 2 6 3 2" xfId="3761" xr:uid="{00000000-0005-0000-0000-0000AB2B0000}"/>
    <cellStyle name="Total 2 6 3 2 2" xfId="10000" xr:uid="{00000000-0005-0000-0000-0000AC2B0000}"/>
    <cellStyle name="Total 2 6 3 3" xfId="5890" xr:uid="{00000000-0005-0000-0000-0000AD2B0000}"/>
    <cellStyle name="Total 2 6 3 3 2" xfId="12117" xr:uid="{00000000-0005-0000-0000-0000AE2B0000}"/>
    <cellStyle name="Total 2 6 3 4" xfId="7811" xr:uid="{00000000-0005-0000-0000-0000AF2B0000}"/>
    <cellStyle name="Total 2 6 4" xfId="2067" xr:uid="{00000000-0005-0000-0000-0000B02B0000}"/>
    <cellStyle name="Total 2 6 4 2" xfId="4279" xr:uid="{00000000-0005-0000-0000-0000B12B0000}"/>
    <cellStyle name="Total 2 6 4 2 2" xfId="10518" xr:uid="{00000000-0005-0000-0000-0000B22B0000}"/>
    <cellStyle name="Total 2 6 4 3" xfId="6408" xr:uid="{00000000-0005-0000-0000-0000B32B0000}"/>
    <cellStyle name="Total 2 6 4 3 2" xfId="12635" xr:uid="{00000000-0005-0000-0000-0000B42B0000}"/>
    <cellStyle name="Total 2 6 4 4" xfId="8329" xr:uid="{00000000-0005-0000-0000-0000B52B0000}"/>
    <cellStyle name="Total 2 6 5" xfId="2329" xr:uid="{00000000-0005-0000-0000-0000B62B0000}"/>
    <cellStyle name="Total 2 6 5 2" xfId="4539" xr:uid="{00000000-0005-0000-0000-0000B72B0000}"/>
    <cellStyle name="Total 2 6 5 2 2" xfId="10778" xr:uid="{00000000-0005-0000-0000-0000B82B0000}"/>
    <cellStyle name="Total 2 6 5 3" xfId="6668" xr:uid="{00000000-0005-0000-0000-0000B92B0000}"/>
    <cellStyle name="Total 2 6 5 3 2" xfId="12895" xr:uid="{00000000-0005-0000-0000-0000BA2B0000}"/>
    <cellStyle name="Total 2 6 5 4" xfId="8589" xr:uid="{00000000-0005-0000-0000-0000BB2B0000}"/>
    <cellStyle name="Total 2 6 6" xfId="3127" xr:uid="{00000000-0005-0000-0000-0000BC2B0000}"/>
    <cellStyle name="Total 2 6 6 2" xfId="5271" xr:uid="{00000000-0005-0000-0000-0000BD2B0000}"/>
    <cellStyle name="Total 2 6 6 2 2" xfId="11501" xr:uid="{00000000-0005-0000-0000-0000BE2B0000}"/>
    <cellStyle name="Total 2 6 6 3" xfId="9384" xr:uid="{00000000-0005-0000-0000-0000BF2B0000}"/>
    <cellStyle name="Total 2 6 7" xfId="2782" xr:uid="{00000000-0005-0000-0000-0000C02B0000}"/>
    <cellStyle name="Total 2 6 7 2" xfId="9039" xr:uid="{00000000-0005-0000-0000-0000C12B0000}"/>
    <cellStyle name="Total 2 6 8" xfId="5181" xr:uid="{00000000-0005-0000-0000-0000C22B0000}"/>
    <cellStyle name="Total 2 6 8 2" xfId="11420" xr:uid="{00000000-0005-0000-0000-0000C32B0000}"/>
    <cellStyle name="Total 2 6 9" xfId="7195" xr:uid="{00000000-0005-0000-0000-0000C42B0000}"/>
    <cellStyle name="Total 2 7" xfId="913" xr:uid="{00000000-0005-0000-0000-0000C52B0000}"/>
    <cellStyle name="Total 2 7 2" xfId="1357" xr:uid="{00000000-0005-0000-0000-0000C62B0000}"/>
    <cellStyle name="Total 2 7 2 2" xfId="3610" xr:uid="{00000000-0005-0000-0000-0000C72B0000}"/>
    <cellStyle name="Total 2 7 2 2 2" xfId="9867" xr:uid="{00000000-0005-0000-0000-0000C82B0000}"/>
    <cellStyle name="Total 2 7 2 3" xfId="5757" xr:uid="{00000000-0005-0000-0000-0000C92B0000}"/>
    <cellStyle name="Total 2 7 2 3 2" xfId="11984" xr:uid="{00000000-0005-0000-0000-0000CA2B0000}"/>
    <cellStyle name="Total 2 7 2 4" xfId="7678" xr:uid="{00000000-0005-0000-0000-0000CB2B0000}"/>
    <cellStyle name="Total 2 7 3" xfId="1692" xr:uid="{00000000-0005-0000-0000-0000CC2B0000}"/>
    <cellStyle name="Total 2 7 3 2" xfId="3906" xr:uid="{00000000-0005-0000-0000-0000CD2B0000}"/>
    <cellStyle name="Total 2 7 3 2 2" xfId="10145" xr:uid="{00000000-0005-0000-0000-0000CE2B0000}"/>
    <cellStyle name="Total 2 7 3 3" xfId="6035" xr:uid="{00000000-0005-0000-0000-0000CF2B0000}"/>
    <cellStyle name="Total 2 7 3 3 2" xfId="12262" xr:uid="{00000000-0005-0000-0000-0000D02B0000}"/>
    <cellStyle name="Total 2 7 3 4" xfId="7956" xr:uid="{00000000-0005-0000-0000-0000D12B0000}"/>
    <cellStyle name="Total 2 7 4" xfId="2068" xr:uid="{00000000-0005-0000-0000-0000D22B0000}"/>
    <cellStyle name="Total 2 7 4 2" xfId="4280" xr:uid="{00000000-0005-0000-0000-0000D32B0000}"/>
    <cellStyle name="Total 2 7 4 2 2" xfId="10519" xr:uid="{00000000-0005-0000-0000-0000D42B0000}"/>
    <cellStyle name="Total 2 7 4 3" xfId="6409" xr:uid="{00000000-0005-0000-0000-0000D52B0000}"/>
    <cellStyle name="Total 2 7 4 3 2" xfId="12636" xr:uid="{00000000-0005-0000-0000-0000D62B0000}"/>
    <cellStyle name="Total 2 7 4 4" xfId="8330" xr:uid="{00000000-0005-0000-0000-0000D72B0000}"/>
    <cellStyle name="Total 2 7 5" xfId="2199" xr:uid="{00000000-0005-0000-0000-0000D82B0000}"/>
    <cellStyle name="Total 2 7 5 2" xfId="4409" xr:uid="{00000000-0005-0000-0000-0000D92B0000}"/>
    <cellStyle name="Total 2 7 5 2 2" xfId="10648" xr:uid="{00000000-0005-0000-0000-0000DA2B0000}"/>
    <cellStyle name="Total 2 7 5 3" xfId="6538" xr:uid="{00000000-0005-0000-0000-0000DB2B0000}"/>
    <cellStyle name="Total 2 7 5 3 2" xfId="12765" xr:uid="{00000000-0005-0000-0000-0000DC2B0000}"/>
    <cellStyle name="Total 2 7 5 4" xfId="8459" xr:uid="{00000000-0005-0000-0000-0000DD2B0000}"/>
    <cellStyle name="Total 2 7 6" xfId="3272" xr:uid="{00000000-0005-0000-0000-0000DE2B0000}"/>
    <cellStyle name="Total 2 7 6 2" xfId="5416" xr:uid="{00000000-0005-0000-0000-0000DF2B0000}"/>
    <cellStyle name="Total 2 7 6 2 2" xfId="11646" xr:uid="{00000000-0005-0000-0000-0000E02B0000}"/>
    <cellStyle name="Total 2 7 6 3" xfId="9529" xr:uid="{00000000-0005-0000-0000-0000E12B0000}"/>
    <cellStyle name="Total 2 7 7" xfId="2927" xr:uid="{00000000-0005-0000-0000-0000E22B0000}"/>
    <cellStyle name="Total 2 7 7 2" xfId="9184" xr:uid="{00000000-0005-0000-0000-0000E32B0000}"/>
    <cellStyle name="Total 2 7 8" xfId="5182" xr:uid="{00000000-0005-0000-0000-0000E42B0000}"/>
    <cellStyle name="Total 2 7 8 2" xfId="11421" xr:uid="{00000000-0005-0000-0000-0000E52B0000}"/>
    <cellStyle name="Total 2 7 9" xfId="7340" xr:uid="{00000000-0005-0000-0000-0000E62B0000}"/>
    <cellStyle name="Total 2 8" xfId="795" xr:uid="{00000000-0005-0000-0000-0000E72B0000}"/>
    <cellStyle name="Total 2 8 2" xfId="1358" xr:uid="{00000000-0005-0000-0000-0000E82B0000}"/>
    <cellStyle name="Total 2 8 2 2" xfId="3611" xr:uid="{00000000-0005-0000-0000-0000E92B0000}"/>
    <cellStyle name="Total 2 8 2 2 2" xfId="9868" xr:uid="{00000000-0005-0000-0000-0000EA2B0000}"/>
    <cellStyle name="Total 2 8 2 3" xfId="5758" xr:uid="{00000000-0005-0000-0000-0000EB2B0000}"/>
    <cellStyle name="Total 2 8 2 3 2" xfId="11985" xr:uid="{00000000-0005-0000-0000-0000EC2B0000}"/>
    <cellStyle name="Total 2 8 2 4" xfId="7679" xr:uid="{00000000-0005-0000-0000-0000ED2B0000}"/>
    <cellStyle name="Total 2 8 3" xfId="1574" xr:uid="{00000000-0005-0000-0000-0000EE2B0000}"/>
    <cellStyle name="Total 2 8 3 2" xfId="3788" xr:uid="{00000000-0005-0000-0000-0000EF2B0000}"/>
    <cellStyle name="Total 2 8 3 2 2" xfId="10027" xr:uid="{00000000-0005-0000-0000-0000F02B0000}"/>
    <cellStyle name="Total 2 8 3 3" xfId="5917" xr:uid="{00000000-0005-0000-0000-0000F12B0000}"/>
    <cellStyle name="Total 2 8 3 3 2" xfId="12144" xr:uid="{00000000-0005-0000-0000-0000F22B0000}"/>
    <cellStyle name="Total 2 8 3 4" xfId="7838" xr:uid="{00000000-0005-0000-0000-0000F32B0000}"/>
    <cellStyle name="Total 2 8 4" xfId="2069" xr:uid="{00000000-0005-0000-0000-0000F42B0000}"/>
    <cellStyle name="Total 2 8 4 2" xfId="4281" xr:uid="{00000000-0005-0000-0000-0000F52B0000}"/>
    <cellStyle name="Total 2 8 4 2 2" xfId="10520" xr:uid="{00000000-0005-0000-0000-0000F62B0000}"/>
    <cellStyle name="Total 2 8 4 3" xfId="6410" xr:uid="{00000000-0005-0000-0000-0000F72B0000}"/>
    <cellStyle name="Total 2 8 4 3 2" xfId="12637" xr:uid="{00000000-0005-0000-0000-0000F82B0000}"/>
    <cellStyle name="Total 2 8 4 4" xfId="8331" xr:uid="{00000000-0005-0000-0000-0000F92B0000}"/>
    <cellStyle name="Total 2 8 5" xfId="2303" xr:uid="{00000000-0005-0000-0000-0000FA2B0000}"/>
    <cellStyle name="Total 2 8 5 2" xfId="4513" xr:uid="{00000000-0005-0000-0000-0000FB2B0000}"/>
    <cellStyle name="Total 2 8 5 2 2" xfId="10752" xr:uid="{00000000-0005-0000-0000-0000FC2B0000}"/>
    <cellStyle name="Total 2 8 5 3" xfId="6642" xr:uid="{00000000-0005-0000-0000-0000FD2B0000}"/>
    <cellStyle name="Total 2 8 5 3 2" xfId="12869" xr:uid="{00000000-0005-0000-0000-0000FE2B0000}"/>
    <cellStyle name="Total 2 8 5 4" xfId="8563" xr:uid="{00000000-0005-0000-0000-0000FF2B0000}"/>
    <cellStyle name="Total 2 8 6" xfId="3154" xr:uid="{00000000-0005-0000-0000-0000002C0000}"/>
    <cellStyle name="Total 2 8 6 2" xfId="5298" xr:uid="{00000000-0005-0000-0000-0000012C0000}"/>
    <cellStyle name="Total 2 8 6 2 2" xfId="11528" xr:uid="{00000000-0005-0000-0000-0000022C0000}"/>
    <cellStyle name="Total 2 8 6 3" xfId="9411" xr:uid="{00000000-0005-0000-0000-0000032C0000}"/>
    <cellStyle name="Total 2 8 7" xfId="2809" xr:uid="{00000000-0005-0000-0000-0000042C0000}"/>
    <cellStyle name="Total 2 8 7 2" xfId="9066" xr:uid="{00000000-0005-0000-0000-0000052C0000}"/>
    <cellStyle name="Total 2 8 8" xfId="5183" xr:uid="{00000000-0005-0000-0000-0000062C0000}"/>
    <cellStyle name="Total 2 8 8 2" xfId="11422" xr:uid="{00000000-0005-0000-0000-0000072C0000}"/>
    <cellStyle name="Total 2 8 9" xfId="7222" xr:uid="{00000000-0005-0000-0000-0000082C0000}"/>
    <cellStyle name="Total 2 9" xfId="1087" xr:uid="{00000000-0005-0000-0000-0000092C0000}"/>
    <cellStyle name="Total 2 9 2" xfId="3403" xr:uid="{00000000-0005-0000-0000-00000A2C0000}"/>
    <cellStyle name="Total 2 9 2 2" xfId="9660" xr:uid="{00000000-0005-0000-0000-00000B2C0000}"/>
    <cellStyle name="Total 2 9 3" xfId="5550" xr:uid="{00000000-0005-0000-0000-00000C2C0000}"/>
    <cellStyle name="Total 2 9 3 2" xfId="11777" xr:uid="{00000000-0005-0000-0000-00000D2C0000}"/>
    <cellStyle name="Total 2 9 4" xfId="7471" xr:uid="{00000000-0005-0000-0000-00000E2C0000}"/>
    <cellStyle name="Total 3" xfId="672" xr:uid="{00000000-0005-0000-0000-00000F2C0000}"/>
    <cellStyle name="Total 3 10" xfId="1521" xr:uid="{00000000-0005-0000-0000-0000102C0000}"/>
    <cellStyle name="Total 3 10 2" xfId="3735" xr:uid="{00000000-0005-0000-0000-0000112C0000}"/>
    <cellStyle name="Total 3 10 2 2" xfId="9974" xr:uid="{00000000-0005-0000-0000-0000122C0000}"/>
    <cellStyle name="Total 3 10 3" xfId="5864" xr:uid="{00000000-0005-0000-0000-0000132C0000}"/>
    <cellStyle name="Total 3 10 3 2" xfId="12091" xr:uid="{00000000-0005-0000-0000-0000142C0000}"/>
    <cellStyle name="Total 3 10 4" xfId="7785" xr:uid="{00000000-0005-0000-0000-0000152C0000}"/>
    <cellStyle name="Total 3 11" xfId="1862" xr:uid="{00000000-0005-0000-0000-0000162C0000}"/>
    <cellStyle name="Total 3 11 2" xfId="4074" xr:uid="{00000000-0005-0000-0000-0000172C0000}"/>
    <cellStyle name="Total 3 11 2 2" xfId="10313" xr:uid="{00000000-0005-0000-0000-0000182C0000}"/>
    <cellStyle name="Total 3 11 3" xfId="6203" xr:uid="{00000000-0005-0000-0000-0000192C0000}"/>
    <cellStyle name="Total 3 11 3 2" xfId="12430" xr:uid="{00000000-0005-0000-0000-00001A2C0000}"/>
    <cellStyle name="Total 3 11 4" xfId="8124" xr:uid="{00000000-0005-0000-0000-00001B2C0000}"/>
    <cellStyle name="Total 3 12" xfId="2398" xr:uid="{00000000-0005-0000-0000-00001C2C0000}"/>
    <cellStyle name="Total 3 12 2" xfId="4608" xr:uid="{00000000-0005-0000-0000-00001D2C0000}"/>
    <cellStyle name="Total 3 12 2 2" xfId="10847" xr:uid="{00000000-0005-0000-0000-00001E2C0000}"/>
    <cellStyle name="Total 3 12 3" xfId="6737" xr:uid="{00000000-0005-0000-0000-00001F2C0000}"/>
    <cellStyle name="Total 3 12 3 2" xfId="12964" xr:uid="{00000000-0005-0000-0000-0000202C0000}"/>
    <cellStyle name="Total 3 12 4" xfId="8658" xr:uid="{00000000-0005-0000-0000-0000212C0000}"/>
    <cellStyle name="Total 3 13" xfId="2669" xr:uid="{00000000-0005-0000-0000-0000222C0000}"/>
    <cellStyle name="Total 3 13 2" xfId="4861" xr:uid="{00000000-0005-0000-0000-0000232C0000}"/>
    <cellStyle name="Total 3 13 2 2" xfId="11100" xr:uid="{00000000-0005-0000-0000-0000242C0000}"/>
    <cellStyle name="Total 3 13 3" xfId="7007" xr:uid="{00000000-0005-0000-0000-0000252C0000}"/>
    <cellStyle name="Total 3 13 3 2" xfId="13234" xr:uid="{00000000-0005-0000-0000-0000262C0000}"/>
    <cellStyle name="Total 3 13 4" xfId="8928" xr:uid="{00000000-0005-0000-0000-0000272C0000}"/>
    <cellStyle name="Total 3 14" xfId="2667" xr:uid="{00000000-0005-0000-0000-0000282C0000}"/>
    <cellStyle name="Total 3 14 2" xfId="4859" xr:uid="{00000000-0005-0000-0000-0000292C0000}"/>
    <cellStyle name="Total 3 14 2 2" xfId="11098" xr:uid="{00000000-0005-0000-0000-00002A2C0000}"/>
    <cellStyle name="Total 3 14 3" xfId="7005" xr:uid="{00000000-0005-0000-0000-00002B2C0000}"/>
    <cellStyle name="Total 3 14 3 2" xfId="13232" xr:uid="{00000000-0005-0000-0000-00002C2C0000}"/>
    <cellStyle name="Total 3 14 4" xfId="8926" xr:uid="{00000000-0005-0000-0000-00002D2C0000}"/>
    <cellStyle name="Total 3 15" xfId="2713" xr:uid="{00000000-0005-0000-0000-00002E2C0000}"/>
    <cellStyle name="Total 3 15 2" xfId="4902" xr:uid="{00000000-0005-0000-0000-00002F2C0000}"/>
    <cellStyle name="Total 3 15 2 2" xfId="11141" xr:uid="{00000000-0005-0000-0000-0000302C0000}"/>
    <cellStyle name="Total 3 15 3" xfId="7049" xr:uid="{00000000-0005-0000-0000-0000312C0000}"/>
    <cellStyle name="Total 3 15 3 2" xfId="13276" xr:uid="{00000000-0005-0000-0000-0000322C0000}"/>
    <cellStyle name="Total 3 15 4" xfId="8970" xr:uid="{00000000-0005-0000-0000-0000332C0000}"/>
    <cellStyle name="Total 3 16" xfId="2670" xr:uid="{00000000-0005-0000-0000-0000342C0000}"/>
    <cellStyle name="Total 3 16 2" xfId="4862" xr:uid="{00000000-0005-0000-0000-0000352C0000}"/>
    <cellStyle name="Total 3 16 2 2" xfId="11101" xr:uid="{00000000-0005-0000-0000-0000362C0000}"/>
    <cellStyle name="Total 3 16 3" xfId="7008" xr:uid="{00000000-0005-0000-0000-0000372C0000}"/>
    <cellStyle name="Total 3 16 3 2" xfId="13235" xr:uid="{00000000-0005-0000-0000-0000382C0000}"/>
    <cellStyle name="Total 3 16 4" xfId="8929" xr:uid="{00000000-0005-0000-0000-0000392C0000}"/>
    <cellStyle name="Total 3 17" xfId="2725" xr:uid="{00000000-0005-0000-0000-00003A2C0000}"/>
    <cellStyle name="Total 3 17 2" xfId="4906" xr:uid="{00000000-0005-0000-0000-00003B2C0000}"/>
    <cellStyle name="Total 3 17 2 2" xfId="11145" xr:uid="{00000000-0005-0000-0000-00003C2C0000}"/>
    <cellStyle name="Total 3 17 3" xfId="7061" xr:uid="{00000000-0005-0000-0000-00003D2C0000}"/>
    <cellStyle name="Total 3 17 3 2" xfId="13288" xr:uid="{00000000-0005-0000-0000-00003E2C0000}"/>
    <cellStyle name="Total 3 17 4" xfId="8982" xr:uid="{00000000-0005-0000-0000-00003F2C0000}"/>
    <cellStyle name="Total 3 18" xfId="2735" xr:uid="{00000000-0005-0000-0000-0000402C0000}"/>
    <cellStyle name="Total 3 18 2" xfId="4916" xr:uid="{00000000-0005-0000-0000-0000412C0000}"/>
    <cellStyle name="Total 3 18 2 2" xfId="11155" xr:uid="{00000000-0005-0000-0000-0000422C0000}"/>
    <cellStyle name="Total 3 18 3" xfId="7071" xr:uid="{00000000-0005-0000-0000-0000432C0000}"/>
    <cellStyle name="Total 3 18 3 2" xfId="13298" xr:uid="{00000000-0005-0000-0000-0000442C0000}"/>
    <cellStyle name="Total 3 18 4" xfId="8992" xr:uid="{00000000-0005-0000-0000-0000452C0000}"/>
    <cellStyle name="Total 3 19" xfId="2739" xr:uid="{00000000-0005-0000-0000-0000462C0000}"/>
    <cellStyle name="Total 3 19 2" xfId="7075" xr:uid="{00000000-0005-0000-0000-0000472C0000}"/>
    <cellStyle name="Total 3 19 2 2" xfId="13302" xr:uid="{00000000-0005-0000-0000-0000482C0000}"/>
    <cellStyle name="Total 3 19 3" xfId="8996" xr:uid="{00000000-0005-0000-0000-0000492C0000}"/>
    <cellStyle name="Total 3 2" xfId="941" xr:uid="{00000000-0005-0000-0000-00004A2C0000}"/>
    <cellStyle name="Total 3 2 2" xfId="1359" xr:uid="{00000000-0005-0000-0000-00004B2C0000}"/>
    <cellStyle name="Total 3 2 2 2" xfId="3612" xr:uid="{00000000-0005-0000-0000-00004C2C0000}"/>
    <cellStyle name="Total 3 2 2 2 2" xfId="9869" xr:uid="{00000000-0005-0000-0000-00004D2C0000}"/>
    <cellStyle name="Total 3 2 2 3" xfId="5759" xr:uid="{00000000-0005-0000-0000-00004E2C0000}"/>
    <cellStyle name="Total 3 2 2 3 2" xfId="11986" xr:uid="{00000000-0005-0000-0000-00004F2C0000}"/>
    <cellStyle name="Total 3 2 2 4" xfId="7680" xr:uid="{00000000-0005-0000-0000-0000502C0000}"/>
    <cellStyle name="Total 3 2 3" xfId="1720" xr:uid="{00000000-0005-0000-0000-0000512C0000}"/>
    <cellStyle name="Total 3 2 3 2" xfId="3934" xr:uid="{00000000-0005-0000-0000-0000522C0000}"/>
    <cellStyle name="Total 3 2 3 2 2" xfId="10173" xr:uid="{00000000-0005-0000-0000-0000532C0000}"/>
    <cellStyle name="Total 3 2 3 3" xfId="6063" xr:uid="{00000000-0005-0000-0000-0000542C0000}"/>
    <cellStyle name="Total 3 2 3 3 2" xfId="12290" xr:uid="{00000000-0005-0000-0000-0000552C0000}"/>
    <cellStyle name="Total 3 2 3 4" xfId="7984" xr:uid="{00000000-0005-0000-0000-0000562C0000}"/>
    <cellStyle name="Total 3 2 4" xfId="2070" xr:uid="{00000000-0005-0000-0000-0000572C0000}"/>
    <cellStyle name="Total 3 2 4 2" xfId="4282" xr:uid="{00000000-0005-0000-0000-0000582C0000}"/>
    <cellStyle name="Total 3 2 4 2 2" xfId="10521" xr:uid="{00000000-0005-0000-0000-0000592C0000}"/>
    <cellStyle name="Total 3 2 4 3" xfId="6411" xr:uid="{00000000-0005-0000-0000-00005A2C0000}"/>
    <cellStyle name="Total 3 2 4 3 2" xfId="12638" xr:uid="{00000000-0005-0000-0000-00005B2C0000}"/>
    <cellStyle name="Total 3 2 4 4" xfId="8332" xr:uid="{00000000-0005-0000-0000-00005C2C0000}"/>
    <cellStyle name="Total 3 2 5" xfId="2139" xr:uid="{00000000-0005-0000-0000-00005D2C0000}"/>
    <cellStyle name="Total 3 2 5 2" xfId="4349" xr:uid="{00000000-0005-0000-0000-00005E2C0000}"/>
    <cellStyle name="Total 3 2 5 2 2" xfId="10588" xr:uid="{00000000-0005-0000-0000-00005F2C0000}"/>
    <cellStyle name="Total 3 2 5 3" xfId="6478" xr:uid="{00000000-0005-0000-0000-0000602C0000}"/>
    <cellStyle name="Total 3 2 5 3 2" xfId="12705" xr:uid="{00000000-0005-0000-0000-0000612C0000}"/>
    <cellStyle name="Total 3 2 5 4" xfId="8399" xr:uid="{00000000-0005-0000-0000-0000622C0000}"/>
    <cellStyle name="Total 3 2 6" xfId="3300" xr:uid="{00000000-0005-0000-0000-0000632C0000}"/>
    <cellStyle name="Total 3 2 6 2" xfId="5444" xr:uid="{00000000-0005-0000-0000-0000642C0000}"/>
    <cellStyle name="Total 3 2 6 2 2" xfId="11674" xr:uid="{00000000-0005-0000-0000-0000652C0000}"/>
    <cellStyle name="Total 3 2 6 3" xfId="9557" xr:uid="{00000000-0005-0000-0000-0000662C0000}"/>
    <cellStyle name="Total 3 2 7" xfId="2955" xr:uid="{00000000-0005-0000-0000-0000672C0000}"/>
    <cellStyle name="Total 3 2 7 2" xfId="9212" xr:uid="{00000000-0005-0000-0000-0000682C0000}"/>
    <cellStyle name="Total 3 2 8" xfId="5184" xr:uid="{00000000-0005-0000-0000-0000692C0000}"/>
    <cellStyle name="Total 3 2 8 2" xfId="11423" xr:uid="{00000000-0005-0000-0000-00006A2C0000}"/>
    <cellStyle name="Total 3 2 9" xfId="7368" xr:uid="{00000000-0005-0000-0000-00006B2C0000}"/>
    <cellStyle name="Total 3 20" xfId="4976" xr:uid="{00000000-0005-0000-0000-00006C2C0000}"/>
    <cellStyle name="Total 3 20 2" xfId="11215" xr:uid="{00000000-0005-0000-0000-00006D2C0000}"/>
    <cellStyle name="Total 3 21" xfId="7168" xr:uid="{00000000-0005-0000-0000-00006E2C0000}"/>
    <cellStyle name="Total 3 3" xfId="772" xr:uid="{00000000-0005-0000-0000-00006F2C0000}"/>
    <cellStyle name="Total 3 3 2" xfId="1360" xr:uid="{00000000-0005-0000-0000-0000702C0000}"/>
    <cellStyle name="Total 3 3 2 2" xfId="3613" xr:uid="{00000000-0005-0000-0000-0000712C0000}"/>
    <cellStyle name="Total 3 3 2 2 2" xfId="9870" xr:uid="{00000000-0005-0000-0000-0000722C0000}"/>
    <cellStyle name="Total 3 3 2 3" xfId="5760" xr:uid="{00000000-0005-0000-0000-0000732C0000}"/>
    <cellStyle name="Total 3 3 2 3 2" xfId="11987" xr:uid="{00000000-0005-0000-0000-0000742C0000}"/>
    <cellStyle name="Total 3 3 2 4" xfId="7681" xr:uid="{00000000-0005-0000-0000-0000752C0000}"/>
    <cellStyle name="Total 3 3 3" xfId="1551" xr:uid="{00000000-0005-0000-0000-0000762C0000}"/>
    <cellStyle name="Total 3 3 3 2" xfId="3765" xr:uid="{00000000-0005-0000-0000-0000772C0000}"/>
    <cellStyle name="Total 3 3 3 2 2" xfId="10004" xr:uid="{00000000-0005-0000-0000-0000782C0000}"/>
    <cellStyle name="Total 3 3 3 3" xfId="5894" xr:uid="{00000000-0005-0000-0000-0000792C0000}"/>
    <cellStyle name="Total 3 3 3 3 2" xfId="12121" xr:uid="{00000000-0005-0000-0000-00007A2C0000}"/>
    <cellStyle name="Total 3 3 3 4" xfId="7815" xr:uid="{00000000-0005-0000-0000-00007B2C0000}"/>
    <cellStyle name="Total 3 3 4" xfId="2071" xr:uid="{00000000-0005-0000-0000-00007C2C0000}"/>
    <cellStyle name="Total 3 3 4 2" xfId="4283" xr:uid="{00000000-0005-0000-0000-00007D2C0000}"/>
    <cellStyle name="Total 3 3 4 2 2" xfId="10522" xr:uid="{00000000-0005-0000-0000-00007E2C0000}"/>
    <cellStyle name="Total 3 3 4 3" xfId="6412" xr:uid="{00000000-0005-0000-0000-00007F2C0000}"/>
    <cellStyle name="Total 3 3 4 3 2" xfId="12639" xr:uid="{00000000-0005-0000-0000-0000802C0000}"/>
    <cellStyle name="Total 3 3 4 4" xfId="8333" xr:uid="{00000000-0005-0000-0000-0000812C0000}"/>
    <cellStyle name="Total 3 3 5" xfId="2325" xr:uid="{00000000-0005-0000-0000-0000822C0000}"/>
    <cellStyle name="Total 3 3 5 2" xfId="4535" xr:uid="{00000000-0005-0000-0000-0000832C0000}"/>
    <cellStyle name="Total 3 3 5 2 2" xfId="10774" xr:uid="{00000000-0005-0000-0000-0000842C0000}"/>
    <cellStyle name="Total 3 3 5 3" xfId="6664" xr:uid="{00000000-0005-0000-0000-0000852C0000}"/>
    <cellStyle name="Total 3 3 5 3 2" xfId="12891" xr:uid="{00000000-0005-0000-0000-0000862C0000}"/>
    <cellStyle name="Total 3 3 5 4" xfId="8585" xr:uid="{00000000-0005-0000-0000-0000872C0000}"/>
    <cellStyle name="Total 3 3 6" xfId="3131" xr:uid="{00000000-0005-0000-0000-0000882C0000}"/>
    <cellStyle name="Total 3 3 6 2" xfId="5275" xr:uid="{00000000-0005-0000-0000-0000892C0000}"/>
    <cellStyle name="Total 3 3 6 2 2" xfId="11505" xr:uid="{00000000-0005-0000-0000-00008A2C0000}"/>
    <cellStyle name="Total 3 3 6 3" xfId="9388" xr:uid="{00000000-0005-0000-0000-00008B2C0000}"/>
    <cellStyle name="Total 3 3 7" xfId="2786" xr:uid="{00000000-0005-0000-0000-00008C2C0000}"/>
    <cellStyle name="Total 3 3 7 2" xfId="9043" xr:uid="{00000000-0005-0000-0000-00008D2C0000}"/>
    <cellStyle name="Total 3 3 8" xfId="5185" xr:uid="{00000000-0005-0000-0000-00008E2C0000}"/>
    <cellStyle name="Total 3 3 8 2" xfId="11424" xr:uid="{00000000-0005-0000-0000-00008F2C0000}"/>
    <cellStyle name="Total 3 3 9" xfId="7199" xr:uid="{00000000-0005-0000-0000-0000902C0000}"/>
    <cellStyle name="Total 3 4" xfId="779" xr:uid="{00000000-0005-0000-0000-0000912C0000}"/>
    <cellStyle name="Total 3 4 2" xfId="1361" xr:uid="{00000000-0005-0000-0000-0000922C0000}"/>
    <cellStyle name="Total 3 4 2 2" xfId="3614" xr:uid="{00000000-0005-0000-0000-0000932C0000}"/>
    <cellStyle name="Total 3 4 2 2 2" xfId="9871" xr:uid="{00000000-0005-0000-0000-0000942C0000}"/>
    <cellStyle name="Total 3 4 2 3" xfId="5761" xr:uid="{00000000-0005-0000-0000-0000952C0000}"/>
    <cellStyle name="Total 3 4 2 3 2" xfId="11988" xr:uid="{00000000-0005-0000-0000-0000962C0000}"/>
    <cellStyle name="Total 3 4 2 4" xfId="7682" xr:uid="{00000000-0005-0000-0000-0000972C0000}"/>
    <cellStyle name="Total 3 4 3" xfId="1558" xr:uid="{00000000-0005-0000-0000-0000982C0000}"/>
    <cellStyle name="Total 3 4 3 2" xfId="3772" xr:uid="{00000000-0005-0000-0000-0000992C0000}"/>
    <cellStyle name="Total 3 4 3 2 2" xfId="10011" xr:uid="{00000000-0005-0000-0000-00009A2C0000}"/>
    <cellStyle name="Total 3 4 3 3" xfId="5901" xr:uid="{00000000-0005-0000-0000-00009B2C0000}"/>
    <cellStyle name="Total 3 4 3 3 2" xfId="12128" xr:uid="{00000000-0005-0000-0000-00009C2C0000}"/>
    <cellStyle name="Total 3 4 3 4" xfId="7822" xr:uid="{00000000-0005-0000-0000-00009D2C0000}"/>
    <cellStyle name="Total 3 4 4" xfId="2072" xr:uid="{00000000-0005-0000-0000-00009E2C0000}"/>
    <cellStyle name="Total 3 4 4 2" xfId="4284" xr:uid="{00000000-0005-0000-0000-00009F2C0000}"/>
    <cellStyle name="Total 3 4 4 2 2" xfId="10523" xr:uid="{00000000-0005-0000-0000-0000A02C0000}"/>
    <cellStyle name="Total 3 4 4 3" xfId="6413" xr:uid="{00000000-0005-0000-0000-0000A12C0000}"/>
    <cellStyle name="Total 3 4 4 3 2" xfId="12640" xr:uid="{00000000-0005-0000-0000-0000A22C0000}"/>
    <cellStyle name="Total 3 4 4 4" xfId="8334" xr:uid="{00000000-0005-0000-0000-0000A32C0000}"/>
    <cellStyle name="Total 3 4 5" xfId="2318" xr:uid="{00000000-0005-0000-0000-0000A42C0000}"/>
    <cellStyle name="Total 3 4 5 2" xfId="4528" xr:uid="{00000000-0005-0000-0000-0000A52C0000}"/>
    <cellStyle name="Total 3 4 5 2 2" xfId="10767" xr:uid="{00000000-0005-0000-0000-0000A62C0000}"/>
    <cellStyle name="Total 3 4 5 3" xfId="6657" xr:uid="{00000000-0005-0000-0000-0000A72C0000}"/>
    <cellStyle name="Total 3 4 5 3 2" xfId="12884" xr:uid="{00000000-0005-0000-0000-0000A82C0000}"/>
    <cellStyle name="Total 3 4 5 4" xfId="8578" xr:uid="{00000000-0005-0000-0000-0000A92C0000}"/>
    <cellStyle name="Total 3 4 6" xfId="3138" xr:uid="{00000000-0005-0000-0000-0000AA2C0000}"/>
    <cellStyle name="Total 3 4 6 2" xfId="5282" xr:uid="{00000000-0005-0000-0000-0000AB2C0000}"/>
    <cellStyle name="Total 3 4 6 2 2" xfId="11512" xr:uid="{00000000-0005-0000-0000-0000AC2C0000}"/>
    <cellStyle name="Total 3 4 6 3" xfId="9395" xr:uid="{00000000-0005-0000-0000-0000AD2C0000}"/>
    <cellStyle name="Total 3 4 7" xfId="2793" xr:uid="{00000000-0005-0000-0000-0000AE2C0000}"/>
    <cellStyle name="Total 3 4 7 2" xfId="9050" xr:uid="{00000000-0005-0000-0000-0000AF2C0000}"/>
    <cellStyle name="Total 3 4 8" xfId="5186" xr:uid="{00000000-0005-0000-0000-0000B02C0000}"/>
    <cellStyle name="Total 3 4 8 2" xfId="11425" xr:uid="{00000000-0005-0000-0000-0000B12C0000}"/>
    <cellStyle name="Total 3 4 9" xfId="7206" xr:uid="{00000000-0005-0000-0000-0000B22C0000}"/>
    <cellStyle name="Total 3 5" xfId="922" xr:uid="{00000000-0005-0000-0000-0000B32C0000}"/>
    <cellStyle name="Total 3 5 2" xfId="1362" xr:uid="{00000000-0005-0000-0000-0000B42C0000}"/>
    <cellStyle name="Total 3 5 2 2" xfId="3615" xr:uid="{00000000-0005-0000-0000-0000B52C0000}"/>
    <cellStyle name="Total 3 5 2 2 2" xfId="9872" xr:uid="{00000000-0005-0000-0000-0000B62C0000}"/>
    <cellStyle name="Total 3 5 2 3" xfId="5762" xr:uid="{00000000-0005-0000-0000-0000B72C0000}"/>
    <cellStyle name="Total 3 5 2 3 2" xfId="11989" xr:uid="{00000000-0005-0000-0000-0000B82C0000}"/>
    <cellStyle name="Total 3 5 2 4" xfId="7683" xr:uid="{00000000-0005-0000-0000-0000B92C0000}"/>
    <cellStyle name="Total 3 5 3" xfId="1701" xr:uid="{00000000-0005-0000-0000-0000BA2C0000}"/>
    <cellStyle name="Total 3 5 3 2" xfId="3915" xr:uid="{00000000-0005-0000-0000-0000BB2C0000}"/>
    <cellStyle name="Total 3 5 3 2 2" xfId="10154" xr:uid="{00000000-0005-0000-0000-0000BC2C0000}"/>
    <cellStyle name="Total 3 5 3 3" xfId="6044" xr:uid="{00000000-0005-0000-0000-0000BD2C0000}"/>
    <cellStyle name="Total 3 5 3 3 2" xfId="12271" xr:uid="{00000000-0005-0000-0000-0000BE2C0000}"/>
    <cellStyle name="Total 3 5 3 4" xfId="7965" xr:uid="{00000000-0005-0000-0000-0000BF2C0000}"/>
    <cellStyle name="Total 3 5 4" xfId="2073" xr:uid="{00000000-0005-0000-0000-0000C02C0000}"/>
    <cellStyle name="Total 3 5 4 2" xfId="4285" xr:uid="{00000000-0005-0000-0000-0000C12C0000}"/>
    <cellStyle name="Total 3 5 4 2 2" xfId="10524" xr:uid="{00000000-0005-0000-0000-0000C22C0000}"/>
    <cellStyle name="Total 3 5 4 3" xfId="6414" xr:uid="{00000000-0005-0000-0000-0000C32C0000}"/>
    <cellStyle name="Total 3 5 4 3 2" xfId="12641" xr:uid="{00000000-0005-0000-0000-0000C42C0000}"/>
    <cellStyle name="Total 3 5 4 4" xfId="8335" xr:uid="{00000000-0005-0000-0000-0000C52C0000}"/>
    <cellStyle name="Total 3 5 5" xfId="2135" xr:uid="{00000000-0005-0000-0000-0000C62C0000}"/>
    <cellStyle name="Total 3 5 5 2" xfId="4345" xr:uid="{00000000-0005-0000-0000-0000C72C0000}"/>
    <cellStyle name="Total 3 5 5 2 2" xfId="10584" xr:uid="{00000000-0005-0000-0000-0000C82C0000}"/>
    <cellStyle name="Total 3 5 5 3" xfId="6474" xr:uid="{00000000-0005-0000-0000-0000C92C0000}"/>
    <cellStyle name="Total 3 5 5 3 2" xfId="12701" xr:uid="{00000000-0005-0000-0000-0000CA2C0000}"/>
    <cellStyle name="Total 3 5 5 4" xfId="8395" xr:uid="{00000000-0005-0000-0000-0000CB2C0000}"/>
    <cellStyle name="Total 3 5 6" xfId="3281" xr:uid="{00000000-0005-0000-0000-0000CC2C0000}"/>
    <cellStyle name="Total 3 5 6 2" xfId="5425" xr:uid="{00000000-0005-0000-0000-0000CD2C0000}"/>
    <cellStyle name="Total 3 5 6 2 2" xfId="11655" xr:uid="{00000000-0005-0000-0000-0000CE2C0000}"/>
    <cellStyle name="Total 3 5 6 3" xfId="9538" xr:uid="{00000000-0005-0000-0000-0000CF2C0000}"/>
    <cellStyle name="Total 3 5 7" xfId="2936" xr:uid="{00000000-0005-0000-0000-0000D02C0000}"/>
    <cellStyle name="Total 3 5 7 2" xfId="9193" xr:uid="{00000000-0005-0000-0000-0000D12C0000}"/>
    <cellStyle name="Total 3 5 8" xfId="5187" xr:uid="{00000000-0005-0000-0000-0000D22C0000}"/>
    <cellStyle name="Total 3 5 8 2" xfId="11426" xr:uid="{00000000-0005-0000-0000-0000D32C0000}"/>
    <cellStyle name="Total 3 5 9" xfId="7349" xr:uid="{00000000-0005-0000-0000-0000D42C0000}"/>
    <cellStyle name="Total 3 6" xfId="977" xr:uid="{00000000-0005-0000-0000-0000D52C0000}"/>
    <cellStyle name="Total 3 6 2" xfId="1363" xr:uid="{00000000-0005-0000-0000-0000D62C0000}"/>
    <cellStyle name="Total 3 6 2 2" xfId="3616" xr:uid="{00000000-0005-0000-0000-0000D72C0000}"/>
    <cellStyle name="Total 3 6 2 2 2" xfId="9873" xr:uid="{00000000-0005-0000-0000-0000D82C0000}"/>
    <cellStyle name="Total 3 6 2 3" xfId="5763" xr:uid="{00000000-0005-0000-0000-0000D92C0000}"/>
    <cellStyle name="Total 3 6 2 3 2" xfId="11990" xr:uid="{00000000-0005-0000-0000-0000DA2C0000}"/>
    <cellStyle name="Total 3 6 2 4" xfId="7684" xr:uid="{00000000-0005-0000-0000-0000DB2C0000}"/>
    <cellStyle name="Total 3 6 3" xfId="1751" xr:uid="{00000000-0005-0000-0000-0000DC2C0000}"/>
    <cellStyle name="Total 3 6 3 2" xfId="3965" xr:uid="{00000000-0005-0000-0000-0000DD2C0000}"/>
    <cellStyle name="Total 3 6 3 2 2" xfId="10204" xr:uid="{00000000-0005-0000-0000-0000DE2C0000}"/>
    <cellStyle name="Total 3 6 3 3" xfId="6094" xr:uid="{00000000-0005-0000-0000-0000DF2C0000}"/>
    <cellStyle name="Total 3 6 3 3 2" xfId="12321" xr:uid="{00000000-0005-0000-0000-0000E02C0000}"/>
    <cellStyle name="Total 3 6 3 4" xfId="8015" xr:uid="{00000000-0005-0000-0000-0000E12C0000}"/>
    <cellStyle name="Total 3 6 4" xfId="2074" xr:uid="{00000000-0005-0000-0000-0000E22C0000}"/>
    <cellStyle name="Total 3 6 4 2" xfId="4286" xr:uid="{00000000-0005-0000-0000-0000E32C0000}"/>
    <cellStyle name="Total 3 6 4 2 2" xfId="10525" xr:uid="{00000000-0005-0000-0000-0000E42C0000}"/>
    <cellStyle name="Total 3 6 4 3" xfId="6415" xr:uid="{00000000-0005-0000-0000-0000E52C0000}"/>
    <cellStyle name="Total 3 6 4 3 2" xfId="12642" xr:uid="{00000000-0005-0000-0000-0000E62C0000}"/>
    <cellStyle name="Total 3 6 4 4" xfId="8336" xr:uid="{00000000-0005-0000-0000-0000E72C0000}"/>
    <cellStyle name="Total 3 6 5" xfId="2162" xr:uid="{00000000-0005-0000-0000-0000E82C0000}"/>
    <cellStyle name="Total 3 6 5 2" xfId="4372" xr:uid="{00000000-0005-0000-0000-0000E92C0000}"/>
    <cellStyle name="Total 3 6 5 2 2" xfId="10611" xr:uid="{00000000-0005-0000-0000-0000EA2C0000}"/>
    <cellStyle name="Total 3 6 5 3" xfId="6501" xr:uid="{00000000-0005-0000-0000-0000EB2C0000}"/>
    <cellStyle name="Total 3 6 5 3 2" xfId="12728" xr:uid="{00000000-0005-0000-0000-0000EC2C0000}"/>
    <cellStyle name="Total 3 6 5 4" xfId="8422" xr:uid="{00000000-0005-0000-0000-0000ED2C0000}"/>
    <cellStyle name="Total 3 6 6" xfId="3331" xr:uid="{00000000-0005-0000-0000-0000EE2C0000}"/>
    <cellStyle name="Total 3 6 6 2" xfId="5477" xr:uid="{00000000-0005-0000-0000-0000EF2C0000}"/>
    <cellStyle name="Total 3 6 6 2 2" xfId="11705" xr:uid="{00000000-0005-0000-0000-0000F02C0000}"/>
    <cellStyle name="Total 3 6 6 3" xfId="9588" xr:uid="{00000000-0005-0000-0000-0000F12C0000}"/>
    <cellStyle name="Total 3 6 7" xfId="2986" xr:uid="{00000000-0005-0000-0000-0000F22C0000}"/>
    <cellStyle name="Total 3 6 7 2" xfId="9243" xr:uid="{00000000-0005-0000-0000-0000F32C0000}"/>
    <cellStyle name="Total 3 6 8" xfId="5188" xr:uid="{00000000-0005-0000-0000-0000F42C0000}"/>
    <cellStyle name="Total 3 6 8 2" xfId="11427" xr:uid="{00000000-0005-0000-0000-0000F52C0000}"/>
    <cellStyle name="Total 3 6 9" xfId="7399" xr:uid="{00000000-0005-0000-0000-0000F62C0000}"/>
    <cellStyle name="Total 3 7" xfId="984" xr:uid="{00000000-0005-0000-0000-0000F72C0000}"/>
    <cellStyle name="Total 3 7 2" xfId="1364" xr:uid="{00000000-0005-0000-0000-0000F82C0000}"/>
    <cellStyle name="Total 3 7 2 2" xfId="3617" xr:uid="{00000000-0005-0000-0000-0000F92C0000}"/>
    <cellStyle name="Total 3 7 2 2 2" xfId="9874" xr:uid="{00000000-0005-0000-0000-0000FA2C0000}"/>
    <cellStyle name="Total 3 7 2 3" xfId="5764" xr:uid="{00000000-0005-0000-0000-0000FB2C0000}"/>
    <cellStyle name="Total 3 7 2 3 2" xfId="11991" xr:uid="{00000000-0005-0000-0000-0000FC2C0000}"/>
    <cellStyle name="Total 3 7 2 4" xfId="7685" xr:uid="{00000000-0005-0000-0000-0000FD2C0000}"/>
    <cellStyle name="Total 3 7 3" xfId="1758" xr:uid="{00000000-0005-0000-0000-0000FE2C0000}"/>
    <cellStyle name="Total 3 7 3 2" xfId="3972" xr:uid="{00000000-0005-0000-0000-0000FF2C0000}"/>
    <cellStyle name="Total 3 7 3 2 2" xfId="10211" xr:uid="{00000000-0005-0000-0000-0000002D0000}"/>
    <cellStyle name="Total 3 7 3 3" xfId="6101" xr:uid="{00000000-0005-0000-0000-0000012D0000}"/>
    <cellStyle name="Total 3 7 3 3 2" xfId="12328" xr:uid="{00000000-0005-0000-0000-0000022D0000}"/>
    <cellStyle name="Total 3 7 3 4" xfId="8022" xr:uid="{00000000-0005-0000-0000-0000032D0000}"/>
    <cellStyle name="Total 3 7 4" xfId="2075" xr:uid="{00000000-0005-0000-0000-0000042D0000}"/>
    <cellStyle name="Total 3 7 4 2" xfId="4287" xr:uid="{00000000-0005-0000-0000-0000052D0000}"/>
    <cellStyle name="Total 3 7 4 2 2" xfId="10526" xr:uid="{00000000-0005-0000-0000-0000062D0000}"/>
    <cellStyle name="Total 3 7 4 3" xfId="6416" xr:uid="{00000000-0005-0000-0000-0000072D0000}"/>
    <cellStyle name="Total 3 7 4 3 2" xfId="12643" xr:uid="{00000000-0005-0000-0000-0000082D0000}"/>
    <cellStyle name="Total 3 7 4 4" xfId="8337" xr:uid="{00000000-0005-0000-0000-0000092D0000}"/>
    <cellStyle name="Total 3 7 5" xfId="2155" xr:uid="{00000000-0005-0000-0000-00000A2D0000}"/>
    <cellStyle name="Total 3 7 5 2" xfId="4365" xr:uid="{00000000-0005-0000-0000-00000B2D0000}"/>
    <cellStyle name="Total 3 7 5 2 2" xfId="10604" xr:uid="{00000000-0005-0000-0000-00000C2D0000}"/>
    <cellStyle name="Total 3 7 5 3" xfId="6494" xr:uid="{00000000-0005-0000-0000-00000D2D0000}"/>
    <cellStyle name="Total 3 7 5 3 2" xfId="12721" xr:uid="{00000000-0005-0000-0000-00000E2D0000}"/>
    <cellStyle name="Total 3 7 5 4" xfId="8415" xr:uid="{00000000-0005-0000-0000-00000F2D0000}"/>
    <cellStyle name="Total 3 7 6" xfId="3338" xr:uid="{00000000-0005-0000-0000-0000102D0000}"/>
    <cellStyle name="Total 3 7 6 2" xfId="5484" xr:uid="{00000000-0005-0000-0000-0000112D0000}"/>
    <cellStyle name="Total 3 7 6 2 2" xfId="11712" xr:uid="{00000000-0005-0000-0000-0000122D0000}"/>
    <cellStyle name="Total 3 7 6 3" xfId="9595" xr:uid="{00000000-0005-0000-0000-0000132D0000}"/>
    <cellStyle name="Total 3 7 7" xfId="2993" xr:uid="{00000000-0005-0000-0000-0000142D0000}"/>
    <cellStyle name="Total 3 7 7 2" xfId="9250" xr:uid="{00000000-0005-0000-0000-0000152D0000}"/>
    <cellStyle name="Total 3 7 8" xfId="5189" xr:uid="{00000000-0005-0000-0000-0000162D0000}"/>
    <cellStyle name="Total 3 7 8 2" xfId="11428" xr:uid="{00000000-0005-0000-0000-0000172D0000}"/>
    <cellStyle name="Total 3 7 9" xfId="7406" xr:uid="{00000000-0005-0000-0000-0000182D0000}"/>
    <cellStyle name="Total 3 8" xfId="991" xr:uid="{00000000-0005-0000-0000-0000192D0000}"/>
    <cellStyle name="Total 3 8 2" xfId="1365" xr:uid="{00000000-0005-0000-0000-00001A2D0000}"/>
    <cellStyle name="Total 3 8 2 2" xfId="3618" xr:uid="{00000000-0005-0000-0000-00001B2D0000}"/>
    <cellStyle name="Total 3 8 2 2 2" xfId="9875" xr:uid="{00000000-0005-0000-0000-00001C2D0000}"/>
    <cellStyle name="Total 3 8 2 3" xfId="5765" xr:uid="{00000000-0005-0000-0000-00001D2D0000}"/>
    <cellStyle name="Total 3 8 2 3 2" xfId="11992" xr:uid="{00000000-0005-0000-0000-00001E2D0000}"/>
    <cellStyle name="Total 3 8 2 4" xfId="7686" xr:uid="{00000000-0005-0000-0000-00001F2D0000}"/>
    <cellStyle name="Total 3 8 3" xfId="1765" xr:uid="{00000000-0005-0000-0000-0000202D0000}"/>
    <cellStyle name="Total 3 8 3 2" xfId="3979" xr:uid="{00000000-0005-0000-0000-0000212D0000}"/>
    <cellStyle name="Total 3 8 3 2 2" xfId="10218" xr:uid="{00000000-0005-0000-0000-0000222D0000}"/>
    <cellStyle name="Total 3 8 3 3" xfId="6108" xr:uid="{00000000-0005-0000-0000-0000232D0000}"/>
    <cellStyle name="Total 3 8 3 3 2" xfId="12335" xr:uid="{00000000-0005-0000-0000-0000242D0000}"/>
    <cellStyle name="Total 3 8 3 4" xfId="8029" xr:uid="{00000000-0005-0000-0000-0000252D0000}"/>
    <cellStyle name="Total 3 8 4" xfId="2076" xr:uid="{00000000-0005-0000-0000-0000262D0000}"/>
    <cellStyle name="Total 3 8 4 2" xfId="4288" xr:uid="{00000000-0005-0000-0000-0000272D0000}"/>
    <cellStyle name="Total 3 8 4 2 2" xfId="10527" xr:uid="{00000000-0005-0000-0000-0000282D0000}"/>
    <cellStyle name="Total 3 8 4 3" xfId="6417" xr:uid="{00000000-0005-0000-0000-0000292D0000}"/>
    <cellStyle name="Total 3 8 4 3 2" xfId="12644" xr:uid="{00000000-0005-0000-0000-00002A2D0000}"/>
    <cellStyle name="Total 3 8 4 4" xfId="8338" xr:uid="{00000000-0005-0000-0000-00002B2D0000}"/>
    <cellStyle name="Total 3 8 5" xfId="2128" xr:uid="{00000000-0005-0000-0000-00002C2D0000}"/>
    <cellStyle name="Total 3 8 5 2" xfId="4338" xr:uid="{00000000-0005-0000-0000-00002D2D0000}"/>
    <cellStyle name="Total 3 8 5 2 2" xfId="10577" xr:uid="{00000000-0005-0000-0000-00002E2D0000}"/>
    <cellStyle name="Total 3 8 5 3" xfId="6467" xr:uid="{00000000-0005-0000-0000-00002F2D0000}"/>
    <cellStyle name="Total 3 8 5 3 2" xfId="12694" xr:uid="{00000000-0005-0000-0000-0000302D0000}"/>
    <cellStyle name="Total 3 8 5 4" xfId="8388" xr:uid="{00000000-0005-0000-0000-0000312D0000}"/>
    <cellStyle name="Total 3 8 6" xfId="3345" xr:uid="{00000000-0005-0000-0000-0000322D0000}"/>
    <cellStyle name="Total 3 8 6 2" xfId="5491" xr:uid="{00000000-0005-0000-0000-0000332D0000}"/>
    <cellStyle name="Total 3 8 6 2 2" xfId="11719" xr:uid="{00000000-0005-0000-0000-0000342D0000}"/>
    <cellStyle name="Total 3 8 6 3" xfId="9602" xr:uid="{00000000-0005-0000-0000-0000352D0000}"/>
    <cellStyle name="Total 3 8 7" xfId="3000" xr:uid="{00000000-0005-0000-0000-0000362D0000}"/>
    <cellStyle name="Total 3 8 7 2" xfId="9257" xr:uid="{00000000-0005-0000-0000-0000372D0000}"/>
    <cellStyle name="Total 3 8 8" xfId="5190" xr:uid="{00000000-0005-0000-0000-0000382D0000}"/>
    <cellStyle name="Total 3 8 8 2" xfId="11429" xr:uid="{00000000-0005-0000-0000-0000392D0000}"/>
    <cellStyle name="Total 3 8 9" xfId="7413" xr:uid="{00000000-0005-0000-0000-00003A2D0000}"/>
    <cellStyle name="Total 3 9" xfId="1088" xr:uid="{00000000-0005-0000-0000-00003B2D0000}"/>
    <cellStyle name="Total 3 9 2" xfId="3404" xr:uid="{00000000-0005-0000-0000-00003C2D0000}"/>
    <cellStyle name="Total 3 9 2 2" xfId="9661" xr:uid="{00000000-0005-0000-0000-00003D2D0000}"/>
    <cellStyle name="Total 3 9 3" xfId="5551" xr:uid="{00000000-0005-0000-0000-00003E2D0000}"/>
    <cellStyle name="Total 3 9 3 2" xfId="11778" xr:uid="{00000000-0005-0000-0000-00003F2D0000}"/>
    <cellStyle name="Total 3 9 4" xfId="7472" xr:uid="{00000000-0005-0000-0000-0000402D0000}"/>
    <cellStyle name="Total 4" xfId="1366" xr:uid="{00000000-0005-0000-0000-0000412D0000}"/>
    <cellStyle name="Total 4 2" xfId="1489" xr:uid="{00000000-0005-0000-0000-0000422D0000}"/>
    <cellStyle name="Total 4 2 2" xfId="3703" xr:uid="{00000000-0005-0000-0000-0000432D0000}"/>
    <cellStyle name="Total 4 2 2 2" xfId="9942" xr:uid="{00000000-0005-0000-0000-0000442D0000}"/>
    <cellStyle name="Total 4 2 3" xfId="5832" xr:uid="{00000000-0005-0000-0000-0000452D0000}"/>
    <cellStyle name="Total 4 2 3 2" xfId="12059" xr:uid="{00000000-0005-0000-0000-0000462D0000}"/>
    <cellStyle name="Total 4 2 4" xfId="7753" xr:uid="{00000000-0005-0000-0000-0000472D0000}"/>
    <cellStyle name="Total 4 3" xfId="2077" xr:uid="{00000000-0005-0000-0000-0000482D0000}"/>
    <cellStyle name="Total 4 3 2" xfId="4289" xr:uid="{00000000-0005-0000-0000-0000492D0000}"/>
    <cellStyle name="Total 4 3 2 2" xfId="10528" xr:uid="{00000000-0005-0000-0000-00004A2D0000}"/>
    <cellStyle name="Total 4 3 3" xfId="6418" xr:uid="{00000000-0005-0000-0000-00004B2D0000}"/>
    <cellStyle name="Total 4 3 3 2" xfId="12645" xr:uid="{00000000-0005-0000-0000-00004C2D0000}"/>
    <cellStyle name="Total 4 3 4" xfId="8339" xr:uid="{00000000-0005-0000-0000-00004D2D0000}"/>
    <cellStyle name="Total 4 4" xfId="2390" xr:uid="{00000000-0005-0000-0000-00004E2D0000}"/>
    <cellStyle name="Total 4 4 2" xfId="4600" xr:uid="{00000000-0005-0000-0000-00004F2D0000}"/>
    <cellStyle name="Total 4 4 2 2" xfId="10839" xr:uid="{00000000-0005-0000-0000-0000502D0000}"/>
    <cellStyle name="Total 4 4 3" xfId="6729" xr:uid="{00000000-0005-0000-0000-0000512D0000}"/>
    <cellStyle name="Total 4 4 3 2" xfId="12956" xr:uid="{00000000-0005-0000-0000-0000522D0000}"/>
    <cellStyle name="Total 4 4 4" xfId="8650" xr:uid="{00000000-0005-0000-0000-0000532D0000}"/>
    <cellStyle name="Total 4 5" xfId="3619" xr:uid="{00000000-0005-0000-0000-0000542D0000}"/>
    <cellStyle name="Total 4 5 2" xfId="5766" xr:uid="{00000000-0005-0000-0000-0000552D0000}"/>
    <cellStyle name="Total 4 5 2 2" xfId="11993" xr:uid="{00000000-0005-0000-0000-0000562D0000}"/>
    <cellStyle name="Total 4 5 3" xfId="9876" xr:uid="{00000000-0005-0000-0000-0000572D0000}"/>
    <cellStyle name="Total 4 6" xfId="2759" xr:uid="{00000000-0005-0000-0000-0000582D0000}"/>
    <cellStyle name="Total 4 6 2" xfId="9016" xr:uid="{00000000-0005-0000-0000-0000592D0000}"/>
    <cellStyle name="Total 4 7" xfId="5191" xr:uid="{00000000-0005-0000-0000-00005A2D0000}"/>
    <cellStyle name="Total 4 7 2" xfId="11430" xr:uid="{00000000-0005-0000-0000-00005B2D0000}"/>
    <cellStyle name="Total 4 8" xfId="7687" xr:uid="{00000000-0005-0000-0000-00005C2D0000}"/>
    <cellStyle name="Total 5" xfId="7130" xr:uid="{00000000-0005-0000-0000-00005D2D0000}"/>
    <cellStyle name="Vérification" xfId="673" xr:uid="{00000000-0005-0000-0000-00005E2D0000}"/>
    <cellStyle name="Vérification 2" xfId="674" xr:uid="{00000000-0005-0000-0000-00005F2D0000}"/>
    <cellStyle name="Vérification 2 2" xfId="675" xr:uid="{00000000-0005-0000-0000-0000602D0000}"/>
    <cellStyle name="Vérification 3" xfId="676" xr:uid="{00000000-0005-0000-0000-0000612D0000}"/>
    <cellStyle name="Vérification 3 2" xfId="677" xr:uid="{00000000-0005-0000-0000-0000622D0000}"/>
    <cellStyle name="Warning Text 2" xfId="678" xr:uid="{00000000-0005-0000-0000-0000632D0000}"/>
    <cellStyle name="Warning Text 3" xfId="679" xr:uid="{00000000-0005-0000-0000-0000642D0000}"/>
    <cellStyle name="Warning Text 4" xfId="1367" xr:uid="{00000000-0005-0000-0000-0000652D0000}"/>
    <cellStyle name="Warning Text 5" xfId="7125" xr:uid="{00000000-0005-0000-0000-0000662D0000}"/>
    <cellStyle name="アクセント 1" xfId="32" builtinId="29" customBuiltin="1"/>
    <cellStyle name="アクセント 1 2" xfId="711" xr:uid="{00000000-0005-0000-0000-0000682D0000}"/>
    <cellStyle name="アクセント 2" xfId="33" builtinId="33" customBuiltin="1"/>
    <cellStyle name="アクセント 2 2" xfId="712" xr:uid="{00000000-0005-0000-0000-00006A2D0000}"/>
    <cellStyle name="アクセント 3" xfId="34" builtinId="37" customBuiltin="1"/>
    <cellStyle name="アクセント 3 2" xfId="713" xr:uid="{00000000-0005-0000-0000-00006C2D0000}"/>
    <cellStyle name="アクセント 4" xfId="35" builtinId="41" customBuiltin="1"/>
    <cellStyle name="アクセント 4 2" xfId="714" xr:uid="{00000000-0005-0000-0000-00006E2D0000}"/>
    <cellStyle name="アクセント 5" xfId="36" builtinId="45" customBuiltin="1"/>
    <cellStyle name="アクセント 5 2" xfId="715" xr:uid="{00000000-0005-0000-0000-0000702D0000}"/>
    <cellStyle name="アクセント 6" xfId="37" builtinId="49" customBuiltin="1"/>
    <cellStyle name="アクセント 6 2" xfId="716" xr:uid="{00000000-0005-0000-0000-0000722D0000}"/>
    <cellStyle name="スタイル 1" xfId="1089" xr:uid="{00000000-0005-0000-0000-0000732D0000}"/>
    <cellStyle name="タイトル" xfId="38" builtinId="15" customBuiltin="1"/>
    <cellStyle name="タイトル 2" xfId="717" xr:uid="{00000000-0005-0000-0000-0000752D0000}"/>
    <cellStyle name="チェック セル" xfId="39" builtinId="23" customBuiltin="1"/>
    <cellStyle name="チェック セル 2" xfId="718" xr:uid="{00000000-0005-0000-0000-0000772D0000}"/>
    <cellStyle name="どちらでもない" xfId="40" builtinId="28" customBuiltin="1"/>
    <cellStyle name="どちらでもない 2" xfId="719" xr:uid="{00000000-0005-0000-0000-0000792D0000}"/>
    <cellStyle name="ハイパーリンク" xfId="41" builtinId="8"/>
    <cellStyle name="メモ" xfId="42" builtinId="10" customBuiltin="1"/>
    <cellStyle name="メモ 2" xfId="720" xr:uid="{00000000-0005-0000-0000-00007C2D0000}"/>
    <cellStyle name="メモ 2 10" xfId="1522" xr:uid="{00000000-0005-0000-0000-00007D2D0000}"/>
    <cellStyle name="メモ 2 10 2" xfId="3736" xr:uid="{00000000-0005-0000-0000-00007E2D0000}"/>
    <cellStyle name="メモ 2 10 2 2" xfId="9975" xr:uid="{00000000-0005-0000-0000-00007F2D0000}"/>
    <cellStyle name="メモ 2 10 3" xfId="5865" xr:uid="{00000000-0005-0000-0000-0000802D0000}"/>
    <cellStyle name="メモ 2 10 3 2" xfId="12092" xr:uid="{00000000-0005-0000-0000-0000812D0000}"/>
    <cellStyle name="メモ 2 10 4" xfId="7786" xr:uid="{00000000-0005-0000-0000-0000822D0000}"/>
    <cellStyle name="メモ 2 11" xfId="2078" xr:uid="{00000000-0005-0000-0000-0000832D0000}"/>
    <cellStyle name="メモ 2 11 2" xfId="4290" xr:uid="{00000000-0005-0000-0000-0000842D0000}"/>
    <cellStyle name="メモ 2 11 2 2" xfId="10529" xr:uid="{00000000-0005-0000-0000-0000852D0000}"/>
    <cellStyle name="メモ 2 11 3" xfId="6419" xr:uid="{00000000-0005-0000-0000-0000862D0000}"/>
    <cellStyle name="メモ 2 11 3 2" xfId="12646" xr:uid="{00000000-0005-0000-0000-0000872D0000}"/>
    <cellStyle name="メモ 2 11 4" xfId="8340" xr:uid="{00000000-0005-0000-0000-0000882D0000}"/>
    <cellStyle name="メモ 2 12" xfId="2353" xr:uid="{00000000-0005-0000-0000-0000892D0000}"/>
    <cellStyle name="メモ 2 12 2" xfId="4563" xr:uid="{00000000-0005-0000-0000-00008A2D0000}"/>
    <cellStyle name="メモ 2 12 2 2" xfId="10802" xr:uid="{00000000-0005-0000-0000-00008B2D0000}"/>
    <cellStyle name="メモ 2 12 3" xfId="6692" xr:uid="{00000000-0005-0000-0000-00008C2D0000}"/>
    <cellStyle name="メモ 2 12 3 2" xfId="12919" xr:uid="{00000000-0005-0000-0000-00008D2D0000}"/>
    <cellStyle name="メモ 2 12 4" xfId="8613" xr:uid="{00000000-0005-0000-0000-00008E2D0000}"/>
    <cellStyle name="メモ 2 13" xfId="2676" xr:uid="{00000000-0005-0000-0000-00008F2D0000}"/>
    <cellStyle name="メモ 2 13 2" xfId="4868" xr:uid="{00000000-0005-0000-0000-0000902D0000}"/>
    <cellStyle name="メモ 2 13 2 2" xfId="11107" xr:uid="{00000000-0005-0000-0000-0000912D0000}"/>
    <cellStyle name="メモ 2 13 3" xfId="7014" xr:uid="{00000000-0005-0000-0000-0000922D0000}"/>
    <cellStyle name="メモ 2 13 3 2" xfId="13241" xr:uid="{00000000-0005-0000-0000-0000932D0000}"/>
    <cellStyle name="メモ 2 13 4" xfId="8935" xr:uid="{00000000-0005-0000-0000-0000942D0000}"/>
    <cellStyle name="メモ 2 14" xfId="2689" xr:uid="{00000000-0005-0000-0000-0000952D0000}"/>
    <cellStyle name="メモ 2 14 2" xfId="4879" xr:uid="{00000000-0005-0000-0000-0000962D0000}"/>
    <cellStyle name="メモ 2 14 2 2" xfId="11118" xr:uid="{00000000-0005-0000-0000-0000972D0000}"/>
    <cellStyle name="メモ 2 14 3" xfId="7025" xr:uid="{00000000-0005-0000-0000-0000982D0000}"/>
    <cellStyle name="メモ 2 14 3 2" xfId="13252" xr:uid="{00000000-0005-0000-0000-0000992D0000}"/>
    <cellStyle name="メモ 2 14 4" xfId="8946" xr:uid="{00000000-0005-0000-0000-00009A2D0000}"/>
    <cellStyle name="メモ 2 15" xfId="2677" xr:uid="{00000000-0005-0000-0000-00009B2D0000}"/>
    <cellStyle name="メモ 2 15 2" xfId="4869" xr:uid="{00000000-0005-0000-0000-00009C2D0000}"/>
    <cellStyle name="メモ 2 15 2 2" xfId="11108" xr:uid="{00000000-0005-0000-0000-00009D2D0000}"/>
    <cellStyle name="メモ 2 15 3" xfId="7015" xr:uid="{00000000-0005-0000-0000-00009E2D0000}"/>
    <cellStyle name="メモ 2 15 3 2" xfId="13242" xr:uid="{00000000-0005-0000-0000-00009F2D0000}"/>
    <cellStyle name="メモ 2 15 4" xfId="8936" xr:uid="{00000000-0005-0000-0000-0000A02D0000}"/>
    <cellStyle name="メモ 2 16" xfId="2722" xr:uid="{00000000-0005-0000-0000-0000A12D0000}"/>
    <cellStyle name="メモ 2 16 2" xfId="4903" xr:uid="{00000000-0005-0000-0000-0000A22D0000}"/>
    <cellStyle name="メモ 2 16 2 2" xfId="11142" xr:uid="{00000000-0005-0000-0000-0000A32D0000}"/>
    <cellStyle name="メモ 2 16 3" xfId="7058" xr:uid="{00000000-0005-0000-0000-0000A42D0000}"/>
    <cellStyle name="メモ 2 16 3 2" xfId="13285" xr:uid="{00000000-0005-0000-0000-0000A52D0000}"/>
    <cellStyle name="メモ 2 16 4" xfId="8979" xr:uid="{00000000-0005-0000-0000-0000A62D0000}"/>
    <cellStyle name="メモ 2 17" xfId="2729" xr:uid="{00000000-0005-0000-0000-0000A72D0000}"/>
    <cellStyle name="メモ 2 17 2" xfId="4910" xr:uid="{00000000-0005-0000-0000-0000A82D0000}"/>
    <cellStyle name="メモ 2 17 2 2" xfId="11149" xr:uid="{00000000-0005-0000-0000-0000A92D0000}"/>
    <cellStyle name="メモ 2 17 3" xfId="7065" xr:uid="{00000000-0005-0000-0000-0000AA2D0000}"/>
    <cellStyle name="メモ 2 17 3 2" xfId="13292" xr:uid="{00000000-0005-0000-0000-0000AB2D0000}"/>
    <cellStyle name="メモ 2 17 4" xfId="8986" xr:uid="{00000000-0005-0000-0000-0000AC2D0000}"/>
    <cellStyle name="メモ 2 18" xfId="2736" xr:uid="{00000000-0005-0000-0000-0000AD2D0000}"/>
    <cellStyle name="メモ 2 18 2" xfId="4917" xr:uid="{00000000-0005-0000-0000-0000AE2D0000}"/>
    <cellStyle name="メモ 2 18 2 2" xfId="11156" xr:uid="{00000000-0005-0000-0000-0000AF2D0000}"/>
    <cellStyle name="メモ 2 18 3" xfId="7072" xr:uid="{00000000-0005-0000-0000-0000B02D0000}"/>
    <cellStyle name="メモ 2 18 3 2" xfId="13299" xr:uid="{00000000-0005-0000-0000-0000B12D0000}"/>
    <cellStyle name="メモ 2 18 4" xfId="8993" xr:uid="{00000000-0005-0000-0000-0000B22D0000}"/>
    <cellStyle name="メモ 2 19" xfId="2745" xr:uid="{00000000-0005-0000-0000-0000B32D0000}"/>
    <cellStyle name="メモ 2 19 2" xfId="4922" xr:uid="{00000000-0005-0000-0000-0000B42D0000}"/>
    <cellStyle name="メモ 2 19 2 2" xfId="11161" xr:uid="{00000000-0005-0000-0000-0000B52D0000}"/>
    <cellStyle name="メモ 2 19 3" xfId="7081" xr:uid="{00000000-0005-0000-0000-0000B62D0000}"/>
    <cellStyle name="メモ 2 19 3 2" xfId="13308" xr:uid="{00000000-0005-0000-0000-0000B72D0000}"/>
    <cellStyle name="メモ 2 19 4" xfId="9002" xr:uid="{00000000-0005-0000-0000-0000B82D0000}"/>
    <cellStyle name="メモ 2 2" xfId="957" xr:uid="{00000000-0005-0000-0000-0000B92D0000}"/>
    <cellStyle name="メモ 2 2 2" xfId="1369" xr:uid="{00000000-0005-0000-0000-0000BA2D0000}"/>
    <cellStyle name="メモ 2 2 2 2" xfId="3621" xr:uid="{00000000-0005-0000-0000-0000BB2D0000}"/>
    <cellStyle name="メモ 2 2 2 2 2" xfId="9878" xr:uid="{00000000-0005-0000-0000-0000BC2D0000}"/>
    <cellStyle name="メモ 2 2 2 3" xfId="5768" xr:uid="{00000000-0005-0000-0000-0000BD2D0000}"/>
    <cellStyle name="メモ 2 2 2 3 2" xfId="11995" xr:uid="{00000000-0005-0000-0000-0000BE2D0000}"/>
    <cellStyle name="メモ 2 2 2 4" xfId="7689" xr:uid="{00000000-0005-0000-0000-0000BF2D0000}"/>
    <cellStyle name="メモ 2 2 3" xfId="1731" xr:uid="{00000000-0005-0000-0000-0000C02D0000}"/>
    <cellStyle name="メモ 2 2 3 2" xfId="3945" xr:uid="{00000000-0005-0000-0000-0000C12D0000}"/>
    <cellStyle name="メモ 2 2 3 2 2" xfId="10184" xr:uid="{00000000-0005-0000-0000-0000C22D0000}"/>
    <cellStyle name="メモ 2 2 3 3" xfId="6074" xr:uid="{00000000-0005-0000-0000-0000C32D0000}"/>
    <cellStyle name="メモ 2 2 3 3 2" xfId="12301" xr:uid="{00000000-0005-0000-0000-0000C42D0000}"/>
    <cellStyle name="メモ 2 2 3 4" xfId="7995" xr:uid="{00000000-0005-0000-0000-0000C52D0000}"/>
    <cellStyle name="メモ 2 2 4" xfId="2079" xr:uid="{00000000-0005-0000-0000-0000C62D0000}"/>
    <cellStyle name="メモ 2 2 4 2" xfId="4291" xr:uid="{00000000-0005-0000-0000-0000C72D0000}"/>
    <cellStyle name="メモ 2 2 4 2 2" xfId="10530" xr:uid="{00000000-0005-0000-0000-0000C82D0000}"/>
    <cellStyle name="メモ 2 2 4 3" xfId="6420" xr:uid="{00000000-0005-0000-0000-0000C92D0000}"/>
    <cellStyle name="メモ 2 2 4 3 2" xfId="12647" xr:uid="{00000000-0005-0000-0000-0000CA2D0000}"/>
    <cellStyle name="メモ 2 2 4 4" xfId="8341" xr:uid="{00000000-0005-0000-0000-0000CB2D0000}"/>
    <cellStyle name="メモ 2 2 5" xfId="2182" xr:uid="{00000000-0005-0000-0000-0000CC2D0000}"/>
    <cellStyle name="メモ 2 2 5 2" xfId="4392" xr:uid="{00000000-0005-0000-0000-0000CD2D0000}"/>
    <cellStyle name="メモ 2 2 5 2 2" xfId="10631" xr:uid="{00000000-0005-0000-0000-0000CE2D0000}"/>
    <cellStyle name="メモ 2 2 5 3" xfId="6521" xr:uid="{00000000-0005-0000-0000-0000CF2D0000}"/>
    <cellStyle name="メモ 2 2 5 3 2" xfId="12748" xr:uid="{00000000-0005-0000-0000-0000D02D0000}"/>
    <cellStyle name="メモ 2 2 5 4" xfId="8442" xr:uid="{00000000-0005-0000-0000-0000D12D0000}"/>
    <cellStyle name="メモ 2 2 6" xfId="3311" xr:uid="{00000000-0005-0000-0000-0000D22D0000}"/>
    <cellStyle name="メモ 2 2 6 2" xfId="5457" xr:uid="{00000000-0005-0000-0000-0000D32D0000}"/>
    <cellStyle name="メモ 2 2 6 2 2" xfId="11685" xr:uid="{00000000-0005-0000-0000-0000D42D0000}"/>
    <cellStyle name="メモ 2 2 6 3" xfId="9568" xr:uid="{00000000-0005-0000-0000-0000D52D0000}"/>
    <cellStyle name="メモ 2 2 7" xfId="2966" xr:uid="{00000000-0005-0000-0000-0000D62D0000}"/>
    <cellStyle name="メモ 2 2 7 2" xfId="9223" xr:uid="{00000000-0005-0000-0000-0000D72D0000}"/>
    <cellStyle name="メモ 2 2 8" xfId="5193" xr:uid="{00000000-0005-0000-0000-0000D82D0000}"/>
    <cellStyle name="メモ 2 2 8 2" xfId="11432" xr:uid="{00000000-0005-0000-0000-0000D92D0000}"/>
    <cellStyle name="メモ 2 2 9" xfId="7379" xr:uid="{00000000-0005-0000-0000-0000DA2D0000}"/>
    <cellStyle name="メモ 2 20" xfId="2750" xr:uid="{00000000-0005-0000-0000-0000DB2D0000}"/>
    <cellStyle name="メモ 2 20 2" xfId="7086" xr:uid="{00000000-0005-0000-0000-0000DC2D0000}"/>
    <cellStyle name="メモ 2 20 2 2" xfId="13313" xr:uid="{00000000-0005-0000-0000-0000DD2D0000}"/>
    <cellStyle name="メモ 2 20 3" xfId="9007" xr:uid="{00000000-0005-0000-0000-0000DE2D0000}"/>
    <cellStyle name="メモ 2 21" xfId="3102" xr:uid="{00000000-0005-0000-0000-0000DF2D0000}"/>
    <cellStyle name="メモ 2 21 2" xfId="5244" xr:uid="{00000000-0005-0000-0000-0000E02D0000}"/>
    <cellStyle name="メモ 2 21 2 2" xfId="11476" xr:uid="{00000000-0005-0000-0000-0000E12D0000}"/>
    <cellStyle name="メモ 2 21 3" xfId="9359" xr:uid="{00000000-0005-0000-0000-0000E22D0000}"/>
    <cellStyle name="メモ 2 22" xfId="5192" xr:uid="{00000000-0005-0000-0000-0000E32D0000}"/>
    <cellStyle name="メモ 2 22 2" xfId="11431" xr:uid="{00000000-0005-0000-0000-0000E42D0000}"/>
    <cellStyle name="メモ 2 23" xfId="7170" xr:uid="{00000000-0005-0000-0000-0000E52D0000}"/>
    <cellStyle name="メモ 2 3" xfId="969" xr:uid="{00000000-0005-0000-0000-0000E62D0000}"/>
    <cellStyle name="メモ 2 3 2" xfId="1370" xr:uid="{00000000-0005-0000-0000-0000E72D0000}"/>
    <cellStyle name="メモ 2 3 2 2" xfId="3622" xr:uid="{00000000-0005-0000-0000-0000E82D0000}"/>
    <cellStyle name="メモ 2 3 2 2 2" xfId="9879" xr:uid="{00000000-0005-0000-0000-0000E92D0000}"/>
    <cellStyle name="メモ 2 3 2 3" xfId="5769" xr:uid="{00000000-0005-0000-0000-0000EA2D0000}"/>
    <cellStyle name="メモ 2 3 2 3 2" xfId="11996" xr:uid="{00000000-0005-0000-0000-0000EB2D0000}"/>
    <cellStyle name="メモ 2 3 2 4" xfId="7690" xr:uid="{00000000-0005-0000-0000-0000EC2D0000}"/>
    <cellStyle name="メモ 2 3 3" xfId="1743" xr:uid="{00000000-0005-0000-0000-0000ED2D0000}"/>
    <cellStyle name="メモ 2 3 3 2" xfId="3957" xr:uid="{00000000-0005-0000-0000-0000EE2D0000}"/>
    <cellStyle name="メモ 2 3 3 2 2" xfId="10196" xr:uid="{00000000-0005-0000-0000-0000EF2D0000}"/>
    <cellStyle name="メモ 2 3 3 3" xfId="6086" xr:uid="{00000000-0005-0000-0000-0000F02D0000}"/>
    <cellStyle name="メモ 2 3 3 3 2" xfId="12313" xr:uid="{00000000-0005-0000-0000-0000F12D0000}"/>
    <cellStyle name="メモ 2 3 3 4" xfId="8007" xr:uid="{00000000-0005-0000-0000-0000F22D0000}"/>
    <cellStyle name="メモ 2 3 4" xfId="2080" xr:uid="{00000000-0005-0000-0000-0000F32D0000}"/>
    <cellStyle name="メモ 2 3 4 2" xfId="4292" xr:uid="{00000000-0005-0000-0000-0000F42D0000}"/>
    <cellStyle name="メモ 2 3 4 2 2" xfId="10531" xr:uid="{00000000-0005-0000-0000-0000F52D0000}"/>
    <cellStyle name="メモ 2 3 4 3" xfId="6421" xr:uid="{00000000-0005-0000-0000-0000F62D0000}"/>
    <cellStyle name="メモ 2 3 4 3 2" xfId="12648" xr:uid="{00000000-0005-0000-0000-0000F72D0000}"/>
    <cellStyle name="メモ 2 3 4 4" xfId="8342" xr:uid="{00000000-0005-0000-0000-0000F82D0000}"/>
    <cellStyle name="メモ 2 3 5" xfId="2170" xr:uid="{00000000-0005-0000-0000-0000F92D0000}"/>
    <cellStyle name="メモ 2 3 5 2" xfId="4380" xr:uid="{00000000-0005-0000-0000-0000FA2D0000}"/>
    <cellStyle name="メモ 2 3 5 2 2" xfId="10619" xr:uid="{00000000-0005-0000-0000-0000FB2D0000}"/>
    <cellStyle name="メモ 2 3 5 3" xfId="6509" xr:uid="{00000000-0005-0000-0000-0000FC2D0000}"/>
    <cellStyle name="メモ 2 3 5 3 2" xfId="12736" xr:uid="{00000000-0005-0000-0000-0000FD2D0000}"/>
    <cellStyle name="メモ 2 3 5 4" xfId="8430" xr:uid="{00000000-0005-0000-0000-0000FE2D0000}"/>
    <cellStyle name="メモ 2 3 6" xfId="3323" xr:uid="{00000000-0005-0000-0000-0000FF2D0000}"/>
    <cellStyle name="メモ 2 3 6 2" xfId="5469" xr:uid="{00000000-0005-0000-0000-0000002E0000}"/>
    <cellStyle name="メモ 2 3 6 2 2" xfId="11697" xr:uid="{00000000-0005-0000-0000-0000012E0000}"/>
    <cellStyle name="メモ 2 3 6 3" xfId="9580" xr:uid="{00000000-0005-0000-0000-0000022E0000}"/>
    <cellStyle name="メモ 2 3 7" xfId="2978" xr:uid="{00000000-0005-0000-0000-0000032E0000}"/>
    <cellStyle name="メモ 2 3 7 2" xfId="9235" xr:uid="{00000000-0005-0000-0000-0000042E0000}"/>
    <cellStyle name="メモ 2 3 8" xfId="5194" xr:uid="{00000000-0005-0000-0000-0000052E0000}"/>
    <cellStyle name="メモ 2 3 8 2" xfId="11433" xr:uid="{00000000-0005-0000-0000-0000062E0000}"/>
    <cellStyle name="メモ 2 3 9" xfId="7391" xr:uid="{00000000-0005-0000-0000-0000072E0000}"/>
    <cellStyle name="メモ 2 4" xfId="777" xr:uid="{00000000-0005-0000-0000-0000082E0000}"/>
    <cellStyle name="メモ 2 4 2" xfId="1371" xr:uid="{00000000-0005-0000-0000-0000092E0000}"/>
    <cellStyle name="メモ 2 4 2 2" xfId="3623" xr:uid="{00000000-0005-0000-0000-00000A2E0000}"/>
    <cellStyle name="メモ 2 4 2 2 2" xfId="9880" xr:uid="{00000000-0005-0000-0000-00000B2E0000}"/>
    <cellStyle name="メモ 2 4 2 3" xfId="5770" xr:uid="{00000000-0005-0000-0000-00000C2E0000}"/>
    <cellStyle name="メモ 2 4 2 3 2" xfId="11997" xr:uid="{00000000-0005-0000-0000-00000D2E0000}"/>
    <cellStyle name="メモ 2 4 2 4" xfId="7691" xr:uid="{00000000-0005-0000-0000-00000E2E0000}"/>
    <cellStyle name="メモ 2 4 3" xfId="1556" xr:uid="{00000000-0005-0000-0000-00000F2E0000}"/>
    <cellStyle name="メモ 2 4 3 2" xfId="3770" xr:uid="{00000000-0005-0000-0000-0000102E0000}"/>
    <cellStyle name="メモ 2 4 3 2 2" xfId="10009" xr:uid="{00000000-0005-0000-0000-0000112E0000}"/>
    <cellStyle name="メモ 2 4 3 3" xfId="5899" xr:uid="{00000000-0005-0000-0000-0000122E0000}"/>
    <cellStyle name="メモ 2 4 3 3 2" xfId="12126" xr:uid="{00000000-0005-0000-0000-0000132E0000}"/>
    <cellStyle name="メモ 2 4 3 4" xfId="7820" xr:uid="{00000000-0005-0000-0000-0000142E0000}"/>
    <cellStyle name="メモ 2 4 4" xfId="2081" xr:uid="{00000000-0005-0000-0000-0000152E0000}"/>
    <cellStyle name="メモ 2 4 4 2" xfId="4293" xr:uid="{00000000-0005-0000-0000-0000162E0000}"/>
    <cellStyle name="メモ 2 4 4 2 2" xfId="10532" xr:uid="{00000000-0005-0000-0000-0000172E0000}"/>
    <cellStyle name="メモ 2 4 4 3" xfId="6422" xr:uid="{00000000-0005-0000-0000-0000182E0000}"/>
    <cellStyle name="メモ 2 4 4 3 2" xfId="12649" xr:uid="{00000000-0005-0000-0000-0000192E0000}"/>
    <cellStyle name="メモ 2 4 4 4" xfId="8343" xr:uid="{00000000-0005-0000-0000-00001A2E0000}"/>
    <cellStyle name="メモ 2 4 5" xfId="2320" xr:uid="{00000000-0005-0000-0000-00001B2E0000}"/>
    <cellStyle name="メモ 2 4 5 2" xfId="4530" xr:uid="{00000000-0005-0000-0000-00001C2E0000}"/>
    <cellStyle name="メモ 2 4 5 2 2" xfId="10769" xr:uid="{00000000-0005-0000-0000-00001D2E0000}"/>
    <cellStyle name="メモ 2 4 5 3" xfId="6659" xr:uid="{00000000-0005-0000-0000-00001E2E0000}"/>
    <cellStyle name="メモ 2 4 5 3 2" xfId="12886" xr:uid="{00000000-0005-0000-0000-00001F2E0000}"/>
    <cellStyle name="メモ 2 4 5 4" xfId="8580" xr:uid="{00000000-0005-0000-0000-0000202E0000}"/>
    <cellStyle name="メモ 2 4 6" xfId="3136" xr:uid="{00000000-0005-0000-0000-0000212E0000}"/>
    <cellStyle name="メモ 2 4 6 2" xfId="5280" xr:uid="{00000000-0005-0000-0000-0000222E0000}"/>
    <cellStyle name="メモ 2 4 6 2 2" xfId="11510" xr:uid="{00000000-0005-0000-0000-0000232E0000}"/>
    <cellStyle name="メモ 2 4 6 3" xfId="9393" xr:uid="{00000000-0005-0000-0000-0000242E0000}"/>
    <cellStyle name="メモ 2 4 7" xfId="2791" xr:uid="{00000000-0005-0000-0000-0000252E0000}"/>
    <cellStyle name="メモ 2 4 7 2" xfId="9048" xr:uid="{00000000-0005-0000-0000-0000262E0000}"/>
    <cellStyle name="メモ 2 4 8" xfId="5195" xr:uid="{00000000-0005-0000-0000-0000272E0000}"/>
    <cellStyle name="メモ 2 4 8 2" xfId="11434" xr:uid="{00000000-0005-0000-0000-0000282E0000}"/>
    <cellStyle name="メモ 2 4 9" xfId="7204" xr:uid="{00000000-0005-0000-0000-0000292E0000}"/>
    <cellStyle name="メモ 2 5" xfId="979" xr:uid="{00000000-0005-0000-0000-00002A2E0000}"/>
    <cellStyle name="メモ 2 5 2" xfId="1372" xr:uid="{00000000-0005-0000-0000-00002B2E0000}"/>
    <cellStyle name="メモ 2 5 2 2" xfId="3624" xr:uid="{00000000-0005-0000-0000-00002C2E0000}"/>
    <cellStyle name="メモ 2 5 2 2 2" xfId="9881" xr:uid="{00000000-0005-0000-0000-00002D2E0000}"/>
    <cellStyle name="メモ 2 5 2 3" xfId="5771" xr:uid="{00000000-0005-0000-0000-00002E2E0000}"/>
    <cellStyle name="メモ 2 5 2 3 2" xfId="11998" xr:uid="{00000000-0005-0000-0000-00002F2E0000}"/>
    <cellStyle name="メモ 2 5 2 4" xfId="7692" xr:uid="{00000000-0005-0000-0000-0000302E0000}"/>
    <cellStyle name="メモ 2 5 3" xfId="1753" xr:uid="{00000000-0005-0000-0000-0000312E0000}"/>
    <cellStyle name="メモ 2 5 3 2" xfId="3967" xr:uid="{00000000-0005-0000-0000-0000322E0000}"/>
    <cellStyle name="メモ 2 5 3 2 2" xfId="10206" xr:uid="{00000000-0005-0000-0000-0000332E0000}"/>
    <cellStyle name="メモ 2 5 3 3" xfId="6096" xr:uid="{00000000-0005-0000-0000-0000342E0000}"/>
    <cellStyle name="メモ 2 5 3 3 2" xfId="12323" xr:uid="{00000000-0005-0000-0000-0000352E0000}"/>
    <cellStyle name="メモ 2 5 3 4" xfId="8017" xr:uid="{00000000-0005-0000-0000-0000362E0000}"/>
    <cellStyle name="メモ 2 5 4" xfId="2082" xr:uid="{00000000-0005-0000-0000-0000372E0000}"/>
    <cellStyle name="メモ 2 5 4 2" xfId="4294" xr:uid="{00000000-0005-0000-0000-0000382E0000}"/>
    <cellStyle name="メモ 2 5 4 2 2" xfId="10533" xr:uid="{00000000-0005-0000-0000-0000392E0000}"/>
    <cellStyle name="メモ 2 5 4 3" xfId="6423" xr:uid="{00000000-0005-0000-0000-00003A2E0000}"/>
    <cellStyle name="メモ 2 5 4 3 2" xfId="12650" xr:uid="{00000000-0005-0000-0000-00003B2E0000}"/>
    <cellStyle name="メモ 2 5 4 4" xfId="8344" xr:uid="{00000000-0005-0000-0000-00003C2E0000}"/>
    <cellStyle name="メモ 2 5 5" xfId="2160" xr:uid="{00000000-0005-0000-0000-00003D2E0000}"/>
    <cellStyle name="メモ 2 5 5 2" xfId="4370" xr:uid="{00000000-0005-0000-0000-00003E2E0000}"/>
    <cellStyle name="メモ 2 5 5 2 2" xfId="10609" xr:uid="{00000000-0005-0000-0000-00003F2E0000}"/>
    <cellStyle name="メモ 2 5 5 3" xfId="6499" xr:uid="{00000000-0005-0000-0000-0000402E0000}"/>
    <cellStyle name="メモ 2 5 5 3 2" xfId="12726" xr:uid="{00000000-0005-0000-0000-0000412E0000}"/>
    <cellStyle name="メモ 2 5 5 4" xfId="8420" xr:uid="{00000000-0005-0000-0000-0000422E0000}"/>
    <cellStyle name="メモ 2 5 6" xfId="3333" xr:uid="{00000000-0005-0000-0000-0000432E0000}"/>
    <cellStyle name="メモ 2 5 6 2" xfId="5479" xr:uid="{00000000-0005-0000-0000-0000442E0000}"/>
    <cellStyle name="メモ 2 5 6 2 2" xfId="11707" xr:uid="{00000000-0005-0000-0000-0000452E0000}"/>
    <cellStyle name="メモ 2 5 6 3" xfId="9590" xr:uid="{00000000-0005-0000-0000-0000462E0000}"/>
    <cellStyle name="メモ 2 5 7" xfId="2988" xr:uid="{00000000-0005-0000-0000-0000472E0000}"/>
    <cellStyle name="メモ 2 5 7 2" xfId="9245" xr:uid="{00000000-0005-0000-0000-0000482E0000}"/>
    <cellStyle name="メモ 2 5 8" xfId="5196" xr:uid="{00000000-0005-0000-0000-0000492E0000}"/>
    <cellStyle name="メモ 2 5 8 2" xfId="11435" xr:uid="{00000000-0005-0000-0000-00004A2E0000}"/>
    <cellStyle name="メモ 2 5 9" xfId="7401" xr:uid="{00000000-0005-0000-0000-00004B2E0000}"/>
    <cellStyle name="メモ 2 6" xfId="986" xr:uid="{00000000-0005-0000-0000-00004C2E0000}"/>
    <cellStyle name="メモ 2 6 2" xfId="1373" xr:uid="{00000000-0005-0000-0000-00004D2E0000}"/>
    <cellStyle name="メモ 2 6 2 2" xfId="3625" xr:uid="{00000000-0005-0000-0000-00004E2E0000}"/>
    <cellStyle name="メモ 2 6 2 2 2" xfId="9882" xr:uid="{00000000-0005-0000-0000-00004F2E0000}"/>
    <cellStyle name="メモ 2 6 2 3" xfId="5772" xr:uid="{00000000-0005-0000-0000-0000502E0000}"/>
    <cellStyle name="メモ 2 6 2 3 2" xfId="11999" xr:uid="{00000000-0005-0000-0000-0000512E0000}"/>
    <cellStyle name="メモ 2 6 2 4" xfId="7693" xr:uid="{00000000-0005-0000-0000-0000522E0000}"/>
    <cellStyle name="メモ 2 6 3" xfId="1760" xr:uid="{00000000-0005-0000-0000-0000532E0000}"/>
    <cellStyle name="メモ 2 6 3 2" xfId="3974" xr:uid="{00000000-0005-0000-0000-0000542E0000}"/>
    <cellStyle name="メモ 2 6 3 2 2" xfId="10213" xr:uid="{00000000-0005-0000-0000-0000552E0000}"/>
    <cellStyle name="メモ 2 6 3 3" xfId="6103" xr:uid="{00000000-0005-0000-0000-0000562E0000}"/>
    <cellStyle name="メモ 2 6 3 3 2" xfId="12330" xr:uid="{00000000-0005-0000-0000-0000572E0000}"/>
    <cellStyle name="メモ 2 6 3 4" xfId="8024" xr:uid="{00000000-0005-0000-0000-0000582E0000}"/>
    <cellStyle name="メモ 2 6 4" xfId="2083" xr:uid="{00000000-0005-0000-0000-0000592E0000}"/>
    <cellStyle name="メモ 2 6 4 2" xfId="4295" xr:uid="{00000000-0005-0000-0000-00005A2E0000}"/>
    <cellStyle name="メモ 2 6 4 2 2" xfId="10534" xr:uid="{00000000-0005-0000-0000-00005B2E0000}"/>
    <cellStyle name="メモ 2 6 4 3" xfId="6424" xr:uid="{00000000-0005-0000-0000-00005C2E0000}"/>
    <cellStyle name="メモ 2 6 4 3 2" xfId="12651" xr:uid="{00000000-0005-0000-0000-00005D2E0000}"/>
    <cellStyle name="メモ 2 6 4 4" xfId="8345" xr:uid="{00000000-0005-0000-0000-00005E2E0000}"/>
    <cellStyle name="メモ 2 6 5" xfId="2376" xr:uid="{00000000-0005-0000-0000-00005F2E0000}"/>
    <cellStyle name="メモ 2 6 5 2" xfId="4586" xr:uid="{00000000-0005-0000-0000-0000602E0000}"/>
    <cellStyle name="メモ 2 6 5 2 2" xfId="10825" xr:uid="{00000000-0005-0000-0000-0000612E0000}"/>
    <cellStyle name="メモ 2 6 5 3" xfId="6715" xr:uid="{00000000-0005-0000-0000-0000622E0000}"/>
    <cellStyle name="メモ 2 6 5 3 2" xfId="12942" xr:uid="{00000000-0005-0000-0000-0000632E0000}"/>
    <cellStyle name="メモ 2 6 5 4" xfId="8636" xr:uid="{00000000-0005-0000-0000-0000642E0000}"/>
    <cellStyle name="メモ 2 6 6" xfId="3340" xr:uid="{00000000-0005-0000-0000-0000652E0000}"/>
    <cellStyle name="メモ 2 6 6 2" xfId="5486" xr:uid="{00000000-0005-0000-0000-0000662E0000}"/>
    <cellStyle name="メモ 2 6 6 2 2" xfId="11714" xr:uid="{00000000-0005-0000-0000-0000672E0000}"/>
    <cellStyle name="メモ 2 6 6 3" xfId="9597" xr:uid="{00000000-0005-0000-0000-0000682E0000}"/>
    <cellStyle name="メモ 2 6 7" xfId="2995" xr:uid="{00000000-0005-0000-0000-0000692E0000}"/>
    <cellStyle name="メモ 2 6 7 2" xfId="9252" xr:uid="{00000000-0005-0000-0000-00006A2E0000}"/>
    <cellStyle name="メモ 2 6 8" xfId="5197" xr:uid="{00000000-0005-0000-0000-00006B2E0000}"/>
    <cellStyle name="メモ 2 6 8 2" xfId="11436" xr:uid="{00000000-0005-0000-0000-00006C2E0000}"/>
    <cellStyle name="メモ 2 6 9" xfId="7408" xr:uid="{00000000-0005-0000-0000-00006D2E0000}"/>
    <cellStyle name="メモ 2 7" xfId="993" xr:uid="{00000000-0005-0000-0000-00006E2E0000}"/>
    <cellStyle name="メモ 2 7 2" xfId="1374" xr:uid="{00000000-0005-0000-0000-00006F2E0000}"/>
    <cellStyle name="メモ 2 7 2 2" xfId="3626" xr:uid="{00000000-0005-0000-0000-0000702E0000}"/>
    <cellStyle name="メモ 2 7 2 2 2" xfId="9883" xr:uid="{00000000-0005-0000-0000-0000712E0000}"/>
    <cellStyle name="メモ 2 7 2 3" xfId="5773" xr:uid="{00000000-0005-0000-0000-0000722E0000}"/>
    <cellStyle name="メモ 2 7 2 3 2" xfId="12000" xr:uid="{00000000-0005-0000-0000-0000732E0000}"/>
    <cellStyle name="メモ 2 7 2 4" xfId="7694" xr:uid="{00000000-0005-0000-0000-0000742E0000}"/>
    <cellStyle name="メモ 2 7 3" xfId="1767" xr:uid="{00000000-0005-0000-0000-0000752E0000}"/>
    <cellStyle name="メモ 2 7 3 2" xfId="3981" xr:uid="{00000000-0005-0000-0000-0000762E0000}"/>
    <cellStyle name="メモ 2 7 3 2 2" xfId="10220" xr:uid="{00000000-0005-0000-0000-0000772E0000}"/>
    <cellStyle name="メモ 2 7 3 3" xfId="6110" xr:uid="{00000000-0005-0000-0000-0000782E0000}"/>
    <cellStyle name="メモ 2 7 3 3 2" xfId="12337" xr:uid="{00000000-0005-0000-0000-0000792E0000}"/>
    <cellStyle name="メモ 2 7 3 4" xfId="8031" xr:uid="{00000000-0005-0000-0000-00007A2E0000}"/>
    <cellStyle name="メモ 2 7 4" xfId="2084" xr:uid="{00000000-0005-0000-0000-00007B2E0000}"/>
    <cellStyle name="メモ 2 7 4 2" xfId="4296" xr:uid="{00000000-0005-0000-0000-00007C2E0000}"/>
    <cellStyle name="メモ 2 7 4 2 2" xfId="10535" xr:uid="{00000000-0005-0000-0000-00007D2E0000}"/>
    <cellStyle name="メモ 2 7 4 3" xfId="6425" xr:uid="{00000000-0005-0000-0000-00007E2E0000}"/>
    <cellStyle name="メモ 2 7 4 3 2" xfId="12652" xr:uid="{00000000-0005-0000-0000-00007F2E0000}"/>
    <cellStyle name="メモ 2 7 4 4" xfId="8346" xr:uid="{00000000-0005-0000-0000-0000802E0000}"/>
    <cellStyle name="メモ 2 7 5" xfId="2404" xr:uid="{00000000-0005-0000-0000-0000812E0000}"/>
    <cellStyle name="メモ 2 7 5 2" xfId="4614" xr:uid="{00000000-0005-0000-0000-0000822E0000}"/>
    <cellStyle name="メモ 2 7 5 2 2" xfId="10853" xr:uid="{00000000-0005-0000-0000-0000832E0000}"/>
    <cellStyle name="メモ 2 7 5 3" xfId="6743" xr:uid="{00000000-0005-0000-0000-0000842E0000}"/>
    <cellStyle name="メモ 2 7 5 3 2" xfId="12970" xr:uid="{00000000-0005-0000-0000-0000852E0000}"/>
    <cellStyle name="メモ 2 7 5 4" xfId="8664" xr:uid="{00000000-0005-0000-0000-0000862E0000}"/>
    <cellStyle name="メモ 2 7 6" xfId="3347" xr:uid="{00000000-0005-0000-0000-0000872E0000}"/>
    <cellStyle name="メモ 2 7 6 2" xfId="5493" xr:uid="{00000000-0005-0000-0000-0000882E0000}"/>
    <cellStyle name="メモ 2 7 6 2 2" xfId="11721" xr:uid="{00000000-0005-0000-0000-0000892E0000}"/>
    <cellStyle name="メモ 2 7 6 3" xfId="9604" xr:uid="{00000000-0005-0000-0000-00008A2E0000}"/>
    <cellStyle name="メモ 2 7 7" xfId="3002" xr:uid="{00000000-0005-0000-0000-00008B2E0000}"/>
    <cellStyle name="メモ 2 7 7 2" xfId="9259" xr:uid="{00000000-0005-0000-0000-00008C2E0000}"/>
    <cellStyle name="メモ 2 7 8" xfId="5198" xr:uid="{00000000-0005-0000-0000-00008D2E0000}"/>
    <cellStyle name="メモ 2 7 8 2" xfId="11437" xr:uid="{00000000-0005-0000-0000-00008E2E0000}"/>
    <cellStyle name="メモ 2 7 9" xfId="7415" xr:uid="{00000000-0005-0000-0000-00008F2E0000}"/>
    <cellStyle name="メモ 2 8" xfId="998" xr:uid="{00000000-0005-0000-0000-0000902E0000}"/>
    <cellStyle name="メモ 2 8 2" xfId="1375" xr:uid="{00000000-0005-0000-0000-0000912E0000}"/>
    <cellStyle name="メモ 2 8 2 2" xfId="3627" xr:uid="{00000000-0005-0000-0000-0000922E0000}"/>
    <cellStyle name="メモ 2 8 2 2 2" xfId="9884" xr:uid="{00000000-0005-0000-0000-0000932E0000}"/>
    <cellStyle name="メモ 2 8 2 3" xfId="5774" xr:uid="{00000000-0005-0000-0000-0000942E0000}"/>
    <cellStyle name="メモ 2 8 2 3 2" xfId="12001" xr:uid="{00000000-0005-0000-0000-0000952E0000}"/>
    <cellStyle name="メモ 2 8 2 4" xfId="7695" xr:uid="{00000000-0005-0000-0000-0000962E0000}"/>
    <cellStyle name="メモ 2 8 3" xfId="1772" xr:uid="{00000000-0005-0000-0000-0000972E0000}"/>
    <cellStyle name="メモ 2 8 3 2" xfId="3986" xr:uid="{00000000-0005-0000-0000-0000982E0000}"/>
    <cellStyle name="メモ 2 8 3 2 2" xfId="10225" xr:uid="{00000000-0005-0000-0000-0000992E0000}"/>
    <cellStyle name="メモ 2 8 3 3" xfId="6115" xr:uid="{00000000-0005-0000-0000-00009A2E0000}"/>
    <cellStyle name="メモ 2 8 3 3 2" xfId="12342" xr:uid="{00000000-0005-0000-0000-00009B2E0000}"/>
    <cellStyle name="メモ 2 8 3 4" xfId="8036" xr:uid="{00000000-0005-0000-0000-00009C2E0000}"/>
    <cellStyle name="メモ 2 8 4" xfId="2085" xr:uid="{00000000-0005-0000-0000-00009D2E0000}"/>
    <cellStyle name="メモ 2 8 4 2" xfId="4297" xr:uid="{00000000-0005-0000-0000-00009E2E0000}"/>
    <cellStyle name="メモ 2 8 4 2 2" xfId="10536" xr:uid="{00000000-0005-0000-0000-00009F2E0000}"/>
    <cellStyle name="メモ 2 8 4 3" xfId="6426" xr:uid="{00000000-0005-0000-0000-0000A02E0000}"/>
    <cellStyle name="メモ 2 8 4 3 2" xfId="12653" xr:uid="{00000000-0005-0000-0000-0000A12E0000}"/>
    <cellStyle name="メモ 2 8 4 4" xfId="8347" xr:uid="{00000000-0005-0000-0000-0000A22E0000}"/>
    <cellStyle name="メモ 2 8 5" xfId="2372" xr:uid="{00000000-0005-0000-0000-0000A32E0000}"/>
    <cellStyle name="メモ 2 8 5 2" xfId="4582" xr:uid="{00000000-0005-0000-0000-0000A42E0000}"/>
    <cellStyle name="メモ 2 8 5 2 2" xfId="10821" xr:uid="{00000000-0005-0000-0000-0000A52E0000}"/>
    <cellStyle name="メモ 2 8 5 3" xfId="6711" xr:uid="{00000000-0005-0000-0000-0000A62E0000}"/>
    <cellStyle name="メモ 2 8 5 3 2" xfId="12938" xr:uid="{00000000-0005-0000-0000-0000A72E0000}"/>
    <cellStyle name="メモ 2 8 5 4" xfId="8632" xr:uid="{00000000-0005-0000-0000-0000A82E0000}"/>
    <cellStyle name="メモ 2 8 6" xfId="3352" xr:uid="{00000000-0005-0000-0000-0000A92E0000}"/>
    <cellStyle name="メモ 2 8 6 2" xfId="5498" xr:uid="{00000000-0005-0000-0000-0000AA2E0000}"/>
    <cellStyle name="メモ 2 8 6 2 2" xfId="11726" xr:uid="{00000000-0005-0000-0000-0000AB2E0000}"/>
    <cellStyle name="メモ 2 8 6 3" xfId="9609" xr:uid="{00000000-0005-0000-0000-0000AC2E0000}"/>
    <cellStyle name="メモ 2 8 7" xfId="3007" xr:uid="{00000000-0005-0000-0000-0000AD2E0000}"/>
    <cellStyle name="メモ 2 8 7 2" xfId="9264" xr:uid="{00000000-0005-0000-0000-0000AE2E0000}"/>
    <cellStyle name="メモ 2 8 8" xfId="5199" xr:uid="{00000000-0005-0000-0000-0000AF2E0000}"/>
    <cellStyle name="メモ 2 8 8 2" xfId="11438" xr:uid="{00000000-0005-0000-0000-0000B02E0000}"/>
    <cellStyle name="メモ 2 8 9" xfId="7420" xr:uid="{00000000-0005-0000-0000-0000B12E0000}"/>
    <cellStyle name="メモ 2 9" xfId="1368" xr:uid="{00000000-0005-0000-0000-0000B22E0000}"/>
    <cellStyle name="メモ 2 9 2" xfId="3620" xr:uid="{00000000-0005-0000-0000-0000B32E0000}"/>
    <cellStyle name="メモ 2 9 2 2" xfId="9877" xr:uid="{00000000-0005-0000-0000-0000B42E0000}"/>
    <cellStyle name="メモ 2 9 3" xfId="5767" xr:uid="{00000000-0005-0000-0000-0000B52E0000}"/>
    <cellStyle name="メモ 2 9 3 2" xfId="11994" xr:uid="{00000000-0005-0000-0000-0000B62E0000}"/>
    <cellStyle name="メモ 2 9 4" xfId="7688" xr:uid="{00000000-0005-0000-0000-0000B72E0000}"/>
    <cellStyle name="メモ 3" xfId="758" xr:uid="{00000000-0005-0000-0000-0000B82E0000}"/>
    <cellStyle name="メモ 3 2" xfId="1376" xr:uid="{00000000-0005-0000-0000-0000B92E0000}"/>
    <cellStyle name="メモ 3 2 2" xfId="3628" xr:uid="{00000000-0005-0000-0000-0000BA2E0000}"/>
    <cellStyle name="メモ 3 2 2 2" xfId="9885" xr:uid="{00000000-0005-0000-0000-0000BB2E0000}"/>
    <cellStyle name="メモ 3 2 3" xfId="5775" xr:uid="{00000000-0005-0000-0000-0000BC2E0000}"/>
    <cellStyle name="メモ 3 2 3 2" xfId="12002" xr:uid="{00000000-0005-0000-0000-0000BD2E0000}"/>
    <cellStyle name="メモ 3 2 4" xfId="7696" xr:uid="{00000000-0005-0000-0000-0000BE2E0000}"/>
    <cellStyle name="メモ 3 3" xfId="1539" xr:uid="{00000000-0005-0000-0000-0000BF2E0000}"/>
    <cellStyle name="メモ 3 3 2" xfId="3753" xr:uid="{00000000-0005-0000-0000-0000C02E0000}"/>
    <cellStyle name="メモ 3 3 2 2" xfId="9992" xr:uid="{00000000-0005-0000-0000-0000C12E0000}"/>
    <cellStyle name="メモ 3 3 3" xfId="5882" xr:uid="{00000000-0005-0000-0000-0000C22E0000}"/>
    <cellStyle name="メモ 3 3 3 2" xfId="12109" xr:uid="{00000000-0005-0000-0000-0000C32E0000}"/>
    <cellStyle name="メモ 3 3 4" xfId="7803" xr:uid="{00000000-0005-0000-0000-0000C42E0000}"/>
    <cellStyle name="メモ 3 4" xfId="2086" xr:uid="{00000000-0005-0000-0000-0000C52E0000}"/>
    <cellStyle name="メモ 3 4 2" xfId="4298" xr:uid="{00000000-0005-0000-0000-0000C62E0000}"/>
    <cellStyle name="メモ 3 4 2 2" xfId="10537" xr:uid="{00000000-0005-0000-0000-0000C72E0000}"/>
    <cellStyle name="メモ 3 4 3" xfId="6427" xr:uid="{00000000-0005-0000-0000-0000C82E0000}"/>
    <cellStyle name="メモ 3 4 3 2" xfId="12654" xr:uid="{00000000-0005-0000-0000-0000C92E0000}"/>
    <cellStyle name="メモ 3 4 4" xfId="8348" xr:uid="{00000000-0005-0000-0000-0000CA2E0000}"/>
    <cellStyle name="メモ 3 5" xfId="2150" xr:uid="{00000000-0005-0000-0000-0000CB2E0000}"/>
    <cellStyle name="メモ 3 5 2" xfId="4360" xr:uid="{00000000-0005-0000-0000-0000CC2E0000}"/>
    <cellStyle name="メモ 3 5 2 2" xfId="10599" xr:uid="{00000000-0005-0000-0000-0000CD2E0000}"/>
    <cellStyle name="メモ 3 5 3" xfId="6489" xr:uid="{00000000-0005-0000-0000-0000CE2E0000}"/>
    <cellStyle name="メモ 3 5 3 2" xfId="12716" xr:uid="{00000000-0005-0000-0000-0000CF2E0000}"/>
    <cellStyle name="メモ 3 5 4" xfId="8410" xr:uid="{00000000-0005-0000-0000-0000D02E0000}"/>
    <cellStyle name="メモ 3 6" xfId="3119" xr:uid="{00000000-0005-0000-0000-0000D12E0000}"/>
    <cellStyle name="メモ 3 6 2" xfId="5263" xr:uid="{00000000-0005-0000-0000-0000D22E0000}"/>
    <cellStyle name="メモ 3 6 2 2" xfId="11493" xr:uid="{00000000-0005-0000-0000-0000D32E0000}"/>
    <cellStyle name="メモ 3 6 3" xfId="9376" xr:uid="{00000000-0005-0000-0000-0000D42E0000}"/>
    <cellStyle name="メモ 3 7" xfId="2774" xr:uid="{00000000-0005-0000-0000-0000D52E0000}"/>
    <cellStyle name="メモ 3 7 2" xfId="9031" xr:uid="{00000000-0005-0000-0000-0000D62E0000}"/>
    <cellStyle name="メモ 3 8" xfId="5200" xr:uid="{00000000-0005-0000-0000-0000D72E0000}"/>
    <cellStyle name="メモ 3 8 2" xfId="11439" xr:uid="{00000000-0005-0000-0000-0000D82E0000}"/>
    <cellStyle name="メモ 3 9" xfId="7187" xr:uid="{00000000-0005-0000-0000-0000D92E0000}"/>
    <cellStyle name="リンク セル" xfId="43" builtinId="24" customBuiltin="1"/>
    <cellStyle name="リンク セル 2" xfId="721" xr:uid="{00000000-0005-0000-0000-0000DB2E0000}"/>
    <cellStyle name="悪い" xfId="44" builtinId="27" customBuiltin="1"/>
    <cellStyle name="悪い 2" xfId="722" xr:uid="{00000000-0005-0000-0000-0000A5310000}"/>
    <cellStyle name="計算" xfId="45" builtinId="22" customBuiltin="1"/>
    <cellStyle name="計算 2" xfId="723" xr:uid="{00000000-0005-0000-0000-0000DF310000}"/>
    <cellStyle name="計算 2 10" xfId="1523" xr:uid="{00000000-0005-0000-0000-0000E0310000}"/>
    <cellStyle name="計算 2 10 2" xfId="3737" xr:uid="{00000000-0005-0000-0000-0000E1310000}"/>
    <cellStyle name="計算 2 10 2 2" xfId="9976" xr:uid="{00000000-0005-0000-0000-0000E2310000}"/>
    <cellStyle name="計算 2 10 3" xfId="5866" xr:uid="{00000000-0005-0000-0000-0000E3310000}"/>
    <cellStyle name="計算 2 10 3 2" xfId="12093" xr:uid="{00000000-0005-0000-0000-0000E4310000}"/>
    <cellStyle name="計算 2 10 4" xfId="7787" xr:uid="{00000000-0005-0000-0000-0000E5310000}"/>
    <cellStyle name="計算 2 11" xfId="2087" xr:uid="{00000000-0005-0000-0000-0000E6310000}"/>
    <cellStyle name="計算 2 11 2" xfId="4299" xr:uid="{00000000-0005-0000-0000-0000E7310000}"/>
    <cellStyle name="計算 2 11 2 2" xfId="10538" xr:uid="{00000000-0005-0000-0000-0000E8310000}"/>
    <cellStyle name="計算 2 11 3" xfId="6428" xr:uid="{00000000-0005-0000-0000-0000E9310000}"/>
    <cellStyle name="計算 2 11 3 2" xfId="12655" xr:uid="{00000000-0005-0000-0000-0000EA310000}"/>
    <cellStyle name="計算 2 11 4" xfId="8349" xr:uid="{00000000-0005-0000-0000-0000EB310000}"/>
    <cellStyle name="計算 2 12" xfId="2352" xr:uid="{00000000-0005-0000-0000-0000EC310000}"/>
    <cellStyle name="計算 2 12 2" xfId="4562" xr:uid="{00000000-0005-0000-0000-0000ED310000}"/>
    <cellStyle name="計算 2 12 2 2" xfId="10801" xr:uid="{00000000-0005-0000-0000-0000EE310000}"/>
    <cellStyle name="計算 2 12 3" xfId="6691" xr:uid="{00000000-0005-0000-0000-0000EF310000}"/>
    <cellStyle name="計算 2 12 3 2" xfId="12918" xr:uid="{00000000-0005-0000-0000-0000F0310000}"/>
    <cellStyle name="計算 2 12 4" xfId="8612" xr:uid="{00000000-0005-0000-0000-0000F1310000}"/>
    <cellStyle name="計算 2 13" xfId="2678" xr:uid="{00000000-0005-0000-0000-0000F2310000}"/>
    <cellStyle name="計算 2 13 2" xfId="4870" xr:uid="{00000000-0005-0000-0000-0000F3310000}"/>
    <cellStyle name="計算 2 13 2 2" xfId="11109" xr:uid="{00000000-0005-0000-0000-0000F4310000}"/>
    <cellStyle name="計算 2 13 3" xfId="7016" xr:uid="{00000000-0005-0000-0000-0000F5310000}"/>
    <cellStyle name="計算 2 13 3 2" xfId="13243" xr:uid="{00000000-0005-0000-0000-0000F6310000}"/>
    <cellStyle name="計算 2 13 4" xfId="8937" xr:uid="{00000000-0005-0000-0000-0000F7310000}"/>
    <cellStyle name="計算 2 14" xfId="2690" xr:uid="{00000000-0005-0000-0000-0000F8310000}"/>
    <cellStyle name="計算 2 14 2" xfId="4880" xr:uid="{00000000-0005-0000-0000-0000F9310000}"/>
    <cellStyle name="計算 2 14 2 2" xfId="11119" xr:uid="{00000000-0005-0000-0000-0000FA310000}"/>
    <cellStyle name="計算 2 14 3" xfId="7026" xr:uid="{00000000-0005-0000-0000-0000FB310000}"/>
    <cellStyle name="計算 2 14 3 2" xfId="13253" xr:uid="{00000000-0005-0000-0000-0000FC310000}"/>
    <cellStyle name="計算 2 14 4" xfId="8947" xr:uid="{00000000-0005-0000-0000-0000FD310000}"/>
    <cellStyle name="計算 2 15" xfId="2679" xr:uid="{00000000-0005-0000-0000-0000FE310000}"/>
    <cellStyle name="計算 2 15 2" xfId="4871" xr:uid="{00000000-0005-0000-0000-0000FF310000}"/>
    <cellStyle name="計算 2 15 2 2" xfId="11110" xr:uid="{00000000-0005-0000-0000-000000320000}"/>
    <cellStyle name="計算 2 15 3" xfId="7017" xr:uid="{00000000-0005-0000-0000-000001320000}"/>
    <cellStyle name="計算 2 15 3 2" xfId="13244" xr:uid="{00000000-0005-0000-0000-000002320000}"/>
    <cellStyle name="計算 2 15 4" xfId="8938" xr:uid="{00000000-0005-0000-0000-000003320000}"/>
    <cellStyle name="計算 2 16" xfId="2723" xr:uid="{00000000-0005-0000-0000-000004320000}"/>
    <cellStyle name="計算 2 16 2" xfId="4904" xr:uid="{00000000-0005-0000-0000-000005320000}"/>
    <cellStyle name="計算 2 16 2 2" xfId="11143" xr:uid="{00000000-0005-0000-0000-000006320000}"/>
    <cellStyle name="計算 2 16 3" xfId="7059" xr:uid="{00000000-0005-0000-0000-000007320000}"/>
    <cellStyle name="計算 2 16 3 2" xfId="13286" xr:uid="{00000000-0005-0000-0000-000008320000}"/>
    <cellStyle name="計算 2 16 4" xfId="8980" xr:uid="{00000000-0005-0000-0000-000009320000}"/>
    <cellStyle name="計算 2 17" xfId="2730" xr:uid="{00000000-0005-0000-0000-00000A320000}"/>
    <cellStyle name="計算 2 17 2" xfId="4911" xr:uid="{00000000-0005-0000-0000-00000B320000}"/>
    <cellStyle name="計算 2 17 2 2" xfId="11150" xr:uid="{00000000-0005-0000-0000-00000C320000}"/>
    <cellStyle name="計算 2 17 3" xfId="7066" xr:uid="{00000000-0005-0000-0000-00000D320000}"/>
    <cellStyle name="計算 2 17 3 2" xfId="13293" xr:uid="{00000000-0005-0000-0000-00000E320000}"/>
    <cellStyle name="計算 2 17 4" xfId="8987" xr:uid="{00000000-0005-0000-0000-00000F320000}"/>
    <cellStyle name="計算 2 18" xfId="2737" xr:uid="{00000000-0005-0000-0000-000010320000}"/>
    <cellStyle name="計算 2 18 2" xfId="4918" xr:uid="{00000000-0005-0000-0000-000011320000}"/>
    <cellStyle name="計算 2 18 2 2" xfId="11157" xr:uid="{00000000-0005-0000-0000-000012320000}"/>
    <cellStyle name="計算 2 18 3" xfId="7073" xr:uid="{00000000-0005-0000-0000-000013320000}"/>
    <cellStyle name="計算 2 18 3 2" xfId="13300" xr:uid="{00000000-0005-0000-0000-000014320000}"/>
    <cellStyle name="計算 2 18 4" xfId="8994" xr:uid="{00000000-0005-0000-0000-000015320000}"/>
    <cellStyle name="計算 2 19" xfId="2746" xr:uid="{00000000-0005-0000-0000-000016320000}"/>
    <cellStyle name="計算 2 19 2" xfId="4923" xr:uid="{00000000-0005-0000-0000-000017320000}"/>
    <cellStyle name="計算 2 19 2 2" xfId="11162" xr:uid="{00000000-0005-0000-0000-000018320000}"/>
    <cellStyle name="計算 2 19 3" xfId="7082" xr:uid="{00000000-0005-0000-0000-000019320000}"/>
    <cellStyle name="計算 2 19 3 2" xfId="13309" xr:uid="{00000000-0005-0000-0000-00001A320000}"/>
    <cellStyle name="計算 2 19 4" xfId="9003" xr:uid="{00000000-0005-0000-0000-00001B320000}"/>
    <cellStyle name="計算 2 2" xfId="958" xr:uid="{00000000-0005-0000-0000-00001C320000}"/>
    <cellStyle name="計算 2 2 2" xfId="1378" xr:uid="{00000000-0005-0000-0000-00001D320000}"/>
    <cellStyle name="計算 2 2 2 2" xfId="3630" xr:uid="{00000000-0005-0000-0000-00001E320000}"/>
    <cellStyle name="計算 2 2 2 2 2" xfId="9887" xr:uid="{00000000-0005-0000-0000-00001F320000}"/>
    <cellStyle name="計算 2 2 2 3" xfId="5777" xr:uid="{00000000-0005-0000-0000-000020320000}"/>
    <cellStyle name="計算 2 2 2 3 2" xfId="12004" xr:uid="{00000000-0005-0000-0000-000021320000}"/>
    <cellStyle name="計算 2 2 2 4" xfId="7698" xr:uid="{00000000-0005-0000-0000-000022320000}"/>
    <cellStyle name="計算 2 2 3" xfId="1732" xr:uid="{00000000-0005-0000-0000-000023320000}"/>
    <cellStyle name="計算 2 2 3 2" xfId="3946" xr:uid="{00000000-0005-0000-0000-000024320000}"/>
    <cellStyle name="計算 2 2 3 2 2" xfId="10185" xr:uid="{00000000-0005-0000-0000-000025320000}"/>
    <cellStyle name="計算 2 2 3 3" xfId="6075" xr:uid="{00000000-0005-0000-0000-000026320000}"/>
    <cellStyle name="計算 2 2 3 3 2" xfId="12302" xr:uid="{00000000-0005-0000-0000-000027320000}"/>
    <cellStyle name="計算 2 2 3 4" xfId="7996" xr:uid="{00000000-0005-0000-0000-000028320000}"/>
    <cellStyle name="計算 2 2 4" xfId="2088" xr:uid="{00000000-0005-0000-0000-000029320000}"/>
    <cellStyle name="計算 2 2 4 2" xfId="4300" xr:uid="{00000000-0005-0000-0000-00002A320000}"/>
    <cellStyle name="計算 2 2 4 2 2" xfId="10539" xr:uid="{00000000-0005-0000-0000-00002B320000}"/>
    <cellStyle name="計算 2 2 4 3" xfId="6429" xr:uid="{00000000-0005-0000-0000-00002C320000}"/>
    <cellStyle name="計算 2 2 4 3 2" xfId="12656" xr:uid="{00000000-0005-0000-0000-00002D320000}"/>
    <cellStyle name="計算 2 2 4 4" xfId="8350" xr:uid="{00000000-0005-0000-0000-00002E320000}"/>
    <cellStyle name="計算 2 2 5" xfId="2181" xr:uid="{00000000-0005-0000-0000-00002F320000}"/>
    <cellStyle name="計算 2 2 5 2" xfId="4391" xr:uid="{00000000-0005-0000-0000-000030320000}"/>
    <cellStyle name="計算 2 2 5 2 2" xfId="10630" xr:uid="{00000000-0005-0000-0000-000031320000}"/>
    <cellStyle name="計算 2 2 5 3" xfId="6520" xr:uid="{00000000-0005-0000-0000-000032320000}"/>
    <cellStyle name="計算 2 2 5 3 2" xfId="12747" xr:uid="{00000000-0005-0000-0000-000033320000}"/>
    <cellStyle name="計算 2 2 5 4" xfId="8441" xr:uid="{00000000-0005-0000-0000-000034320000}"/>
    <cellStyle name="計算 2 2 6" xfId="3312" xr:uid="{00000000-0005-0000-0000-000035320000}"/>
    <cellStyle name="計算 2 2 6 2" xfId="5458" xr:uid="{00000000-0005-0000-0000-000036320000}"/>
    <cellStyle name="計算 2 2 6 2 2" xfId="11686" xr:uid="{00000000-0005-0000-0000-000037320000}"/>
    <cellStyle name="計算 2 2 6 3" xfId="9569" xr:uid="{00000000-0005-0000-0000-000038320000}"/>
    <cellStyle name="計算 2 2 7" xfId="2967" xr:uid="{00000000-0005-0000-0000-000039320000}"/>
    <cellStyle name="計算 2 2 7 2" xfId="9224" xr:uid="{00000000-0005-0000-0000-00003A320000}"/>
    <cellStyle name="計算 2 2 8" xfId="5202" xr:uid="{00000000-0005-0000-0000-00003B320000}"/>
    <cellStyle name="計算 2 2 8 2" xfId="11441" xr:uid="{00000000-0005-0000-0000-00003C320000}"/>
    <cellStyle name="計算 2 2 9" xfId="7380" xr:uid="{00000000-0005-0000-0000-00003D320000}"/>
    <cellStyle name="計算 2 20" xfId="2751" xr:uid="{00000000-0005-0000-0000-00003E320000}"/>
    <cellStyle name="計算 2 20 2" xfId="4927" xr:uid="{00000000-0005-0000-0000-00003F320000}"/>
    <cellStyle name="計算 2 20 2 2" xfId="11166" xr:uid="{00000000-0005-0000-0000-000040320000}"/>
    <cellStyle name="計算 2 20 3" xfId="7087" xr:uid="{00000000-0005-0000-0000-000041320000}"/>
    <cellStyle name="計算 2 20 3 2" xfId="13314" xr:uid="{00000000-0005-0000-0000-000042320000}"/>
    <cellStyle name="計算 2 20 4" xfId="9008" xr:uid="{00000000-0005-0000-0000-000043320000}"/>
    <cellStyle name="計算 2 21" xfId="2755" xr:uid="{00000000-0005-0000-0000-000044320000}"/>
    <cellStyle name="計算 2 21 2" xfId="7091" xr:uid="{00000000-0005-0000-0000-000045320000}"/>
    <cellStyle name="計算 2 21 2 2" xfId="13318" xr:uid="{00000000-0005-0000-0000-000046320000}"/>
    <cellStyle name="計算 2 21 3" xfId="9012" xr:uid="{00000000-0005-0000-0000-000047320000}"/>
    <cellStyle name="計算 2 22" xfId="3103" xr:uid="{00000000-0005-0000-0000-000048320000}"/>
    <cellStyle name="計算 2 22 2" xfId="5245" xr:uid="{00000000-0005-0000-0000-000049320000}"/>
    <cellStyle name="計算 2 22 2 2" xfId="11477" xr:uid="{00000000-0005-0000-0000-00004A320000}"/>
    <cellStyle name="計算 2 22 3" xfId="9360" xr:uid="{00000000-0005-0000-0000-00004B320000}"/>
    <cellStyle name="計算 2 23" xfId="5201" xr:uid="{00000000-0005-0000-0000-00004C320000}"/>
    <cellStyle name="計算 2 23 2" xfId="11440" xr:uid="{00000000-0005-0000-0000-00004D320000}"/>
    <cellStyle name="計算 2 24" xfId="7171" xr:uid="{00000000-0005-0000-0000-00004E320000}"/>
    <cellStyle name="計算 2 3" xfId="970" xr:uid="{00000000-0005-0000-0000-00004F320000}"/>
    <cellStyle name="計算 2 3 2" xfId="1379" xr:uid="{00000000-0005-0000-0000-000050320000}"/>
    <cellStyle name="計算 2 3 2 2" xfId="3631" xr:uid="{00000000-0005-0000-0000-000051320000}"/>
    <cellStyle name="計算 2 3 2 2 2" xfId="9888" xr:uid="{00000000-0005-0000-0000-000052320000}"/>
    <cellStyle name="計算 2 3 2 3" xfId="5778" xr:uid="{00000000-0005-0000-0000-000053320000}"/>
    <cellStyle name="計算 2 3 2 3 2" xfId="12005" xr:uid="{00000000-0005-0000-0000-000054320000}"/>
    <cellStyle name="計算 2 3 2 4" xfId="7699" xr:uid="{00000000-0005-0000-0000-000055320000}"/>
    <cellStyle name="計算 2 3 3" xfId="1744" xr:uid="{00000000-0005-0000-0000-000056320000}"/>
    <cellStyle name="計算 2 3 3 2" xfId="3958" xr:uid="{00000000-0005-0000-0000-000057320000}"/>
    <cellStyle name="計算 2 3 3 2 2" xfId="10197" xr:uid="{00000000-0005-0000-0000-000058320000}"/>
    <cellStyle name="計算 2 3 3 3" xfId="6087" xr:uid="{00000000-0005-0000-0000-000059320000}"/>
    <cellStyle name="計算 2 3 3 3 2" xfId="12314" xr:uid="{00000000-0005-0000-0000-00005A320000}"/>
    <cellStyle name="計算 2 3 3 4" xfId="8008" xr:uid="{00000000-0005-0000-0000-00005B320000}"/>
    <cellStyle name="計算 2 3 4" xfId="2089" xr:uid="{00000000-0005-0000-0000-00005C320000}"/>
    <cellStyle name="計算 2 3 4 2" xfId="4301" xr:uid="{00000000-0005-0000-0000-00005D320000}"/>
    <cellStyle name="計算 2 3 4 2 2" xfId="10540" xr:uid="{00000000-0005-0000-0000-00005E320000}"/>
    <cellStyle name="計算 2 3 4 3" xfId="6430" xr:uid="{00000000-0005-0000-0000-00005F320000}"/>
    <cellStyle name="計算 2 3 4 3 2" xfId="12657" xr:uid="{00000000-0005-0000-0000-000060320000}"/>
    <cellStyle name="計算 2 3 4 4" xfId="8351" xr:uid="{00000000-0005-0000-0000-000061320000}"/>
    <cellStyle name="計算 2 3 5" xfId="2169" xr:uid="{00000000-0005-0000-0000-000062320000}"/>
    <cellStyle name="計算 2 3 5 2" xfId="4379" xr:uid="{00000000-0005-0000-0000-000063320000}"/>
    <cellStyle name="計算 2 3 5 2 2" xfId="10618" xr:uid="{00000000-0005-0000-0000-000064320000}"/>
    <cellStyle name="計算 2 3 5 3" xfId="6508" xr:uid="{00000000-0005-0000-0000-000065320000}"/>
    <cellStyle name="計算 2 3 5 3 2" xfId="12735" xr:uid="{00000000-0005-0000-0000-000066320000}"/>
    <cellStyle name="計算 2 3 5 4" xfId="8429" xr:uid="{00000000-0005-0000-0000-000067320000}"/>
    <cellStyle name="計算 2 3 6" xfId="3324" xr:uid="{00000000-0005-0000-0000-000068320000}"/>
    <cellStyle name="計算 2 3 6 2" xfId="5470" xr:uid="{00000000-0005-0000-0000-000069320000}"/>
    <cellStyle name="計算 2 3 6 2 2" xfId="11698" xr:uid="{00000000-0005-0000-0000-00006A320000}"/>
    <cellStyle name="計算 2 3 6 3" xfId="9581" xr:uid="{00000000-0005-0000-0000-00006B320000}"/>
    <cellStyle name="計算 2 3 7" xfId="2979" xr:uid="{00000000-0005-0000-0000-00006C320000}"/>
    <cellStyle name="計算 2 3 7 2" xfId="9236" xr:uid="{00000000-0005-0000-0000-00006D320000}"/>
    <cellStyle name="計算 2 3 8" xfId="5203" xr:uid="{00000000-0005-0000-0000-00006E320000}"/>
    <cellStyle name="計算 2 3 8 2" xfId="11442" xr:uid="{00000000-0005-0000-0000-00006F320000}"/>
    <cellStyle name="計算 2 3 9" xfId="7392" xr:uid="{00000000-0005-0000-0000-000070320000}"/>
    <cellStyle name="計算 2 4" xfId="776" xr:uid="{00000000-0005-0000-0000-000071320000}"/>
    <cellStyle name="計算 2 4 2" xfId="1380" xr:uid="{00000000-0005-0000-0000-000072320000}"/>
    <cellStyle name="計算 2 4 2 2" xfId="3632" xr:uid="{00000000-0005-0000-0000-000073320000}"/>
    <cellStyle name="計算 2 4 2 2 2" xfId="9889" xr:uid="{00000000-0005-0000-0000-000074320000}"/>
    <cellStyle name="計算 2 4 2 3" xfId="5779" xr:uid="{00000000-0005-0000-0000-000075320000}"/>
    <cellStyle name="計算 2 4 2 3 2" xfId="12006" xr:uid="{00000000-0005-0000-0000-000076320000}"/>
    <cellStyle name="計算 2 4 2 4" xfId="7700" xr:uid="{00000000-0005-0000-0000-000077320000}"/>
    <cellStyle name="計算 2 4 3" xfId="1555" xr:uid="{00000000-0005-0000-0000-000078320000}"/>
    <cellStyle name="計算 2 4 3 2" xfId="3769" xr:uid="{00000000-0005-0000-0000-000079320000}"/>
    <cellStyle name="計算 2 4 3 2 2" xfId="10008" xr:uid="{00000000-0005-0000-0000-00007A320000}"/>
    <cellStyle name="計算 2 4 3 3" xfId="5898" xr:uid="{00000000-0005-0000-0000-00007B320000}"/>
    <cellStyle name="計算 2 4 3 3 2" xfId="12125" xr:uid="{00000000-0005-0000-0000-00007C320000}"/>
    <cellStyle name="計算 2 4 3 4" xfId="7819" xr:uid="{00000000-0005-0000-0000-00007D320000}"/>
    <cellStyle name="計算 2 4 4" xfId="2090" xr:uid="{00000000-0005-0000-0000-00007E320000}"/>
    <cellStyle name="計算 2 4 4 2" xfId="4302" xr:uid="{00000000-0005-0000-0000-00007F320000}"/>
    <cellStyle name="計算 2 4 4 2 2" xfId="10541" xr:uid="{00000000-0005-0000-0000-000080320000}"/>
    <cellStyle name="計算 2 4 4 3" xfId="6431" xr:uid="{00000000-0005-0000-0000-000081320000}"/>
    <cellStyle name="計算 2 4 4 3 2" xfId="12658" xr:uid="{00000000-0005-0000-0000-000082320000}"/>
    <cellStyle name="計算 2 4 4 4" xfId="8352" xr:uid="{00000000-0005-0000-0000-000083320000}"/>
    <cellStyle name="計算 2 4 5" xfId="2321" xr:uid="{00000000-0005-0000-0000-000084320000}"/>
    <cellStyle name="計算 2 4 5 2" xfId="4531" xr:uid="{00000000-0005-0000-0000-000085320000}"/>
    <cellStyle name="計算 2 4 5 2 2" xfId="10770" xr:uid="{00000000-0005-0000-0000-000086320000}"/>
    <cellStyle name="計算 2 4 5 3" xfId="6660" xr:uid="{00000000-0005-0000-0000-000087320000}"/>
    <cellStyle name="計算 2 4 5 3 2" xfId="12887" xr:uid="{00000000-0005-0000-0000-000088320000}"/>
    <cellStyle name="計算 2 4 5 4" xfId="8581" xr:uid="{00000000-0005-0000-0000-000089320000}"/>
    <cellStyle name="計算 2 4 6" xfId="3135" xr:uid="{00000000-0005-0000-0000-00008A320000}"/>
    <cellStyle name="計算 2 4 6 2" xfId="5279" xr:uid="{00000000-0005-0000-0000-00008B320000}"/>
    <cellStyle name="計算 2 4 6 2 2" xfId="11509" xr:uid="{00000000-0005-0000-0000-00008C320000}"/>
    <cellStyle name="計算 2 4 6 3" xfId="9392" xr:uid="{00000000-0005-0000-0000-00008D320000}"/>
    <cellStyle name="計算 2 4 7" xfId="2790" xr:uid="{00000000-0005-0000-0000-00008E320000}"/>
    <cellStyle name="計算 2 4 7 2" xfId="9047" xr:uid="{00000000-0005-0000-0000-00008F320000}"/>
    <cellStyle name="計算 2 4 8" xfId="5204" xr:uid="{00000000-0005-0000-0000-000090320000}"/>
    <cellStyle name="計算 2 4 8 2" xfId="11443" xr:uid="{00000000-0005-0000-0000-000091320000}"/>
    <cellStyle name="計算 2 4 9" xfId="7203" xr:uid="{00000000-0005-0000-0000-000092320000}"/>
    <cellStyle name="計算 2 5" xfId="980" xr:uid="{00000000-0005-0000-0000-000093320000}"/>
    <cellStyle name="計算 2 5 2" xfId="1381" xr:uid="{00000000-0005-0000-0000-000094320000}"/>
    <cellStyle name="計算 2 5 2 2" xfId="3633" xr:uid="{00000000-0005-0000-0000-000095320000}"/>
    <cellStyle name="計算 2 5 2 2 2" xfId="9890" xr:uid="{00000000-0005-0000-0000-000096320000}"/>
    <cellStyle name="計算 2 5 2 3" xfId="5780" xr:uid="{00000000-0005-0000-0000-000097320000}"/>
    <cellStyle name="計算 2 5 2 3 2" xfId="12007" xr:uid="{00000000-0005-0000-0000-000098320000}"/>
    <cellStyle name="計算 2 5 2 4" xfId="7701" xr:uid="{00000000-0005-0000-0000-000099320000}"/>
    <cellStyle name="計算 2 5 3" xfId="1754" xr:uid="{00000000-0005-0000-0000-00009A320000}"/>
    <cellStyle name="計算 2 5 3 2" xfId="3968" xr:uid="{00000000-0005-0000-0000-00009B320000}"/>
    <cellStyle name="計算 2 5 3 2 2" xfId="10207" xr:uid="{00000000-0005-0000-0000-00009C320000}"/>
    <cellStyle name="計算 2 5 3 3" xfId="6097" xr:uid="{00000000-0005-0000-0000-00009D320000}"/>
    <cellStyle name="計算 2 5 3 3 2" xfId="12324" xr:uid="{00000000-0005-0000-0000-00009E320000}"/>
    <cellStyle name="計算 2 5 3 4" xfId="8018" xr:uid="{00000000-0005-0000-0000-00009F320000}"/>
    <cellStyle name="計算 2 5 4" xfId="2091" xr:uid="{00000000-0005-0000-0000-0000A0320000}"/>
    <cellStyle name="計算 2 5 4 2" xfId="4303" xr:uid="{00000000-0005-0000-0000-0000A1320000}"/>
    <cellStyle name="計算 2 5 4 2 2" xfId="10542" xr:uid="{00000000-0005-0000-0000-0000A2320000}"/>
    <cellStyle name="計算 2 5 4 3" xfId="6432" xr:uid="{00000000-0005-0000-0000-0000A3320000}"/>
    <cellStyle name="計算 2 5 4 3 2" xfId="12659" xr:uid="{00000000-0005-0000-0000-0000A4320000}"/>
    <cellStyle name="計算 2 5 4 4" xfId="8353" xr:uid="{00000000-0005-0000-0000-0000A5320000}"/>
    <cellStyle name="計算 2 5 5" xfId="2159" xr:uid="{00000000-0005-0000-0000-0000A6320000}"/>
    <cellStyle name="計算 2 5 5 2" xfId="4369" xr:uid="{00000000-0005-0000-0000-0000A7320000}"/>
    <cellStyle name="計算 2 5 5 2 2" xfId="10608" xr:uid="{00000000-0005-0000-0000-0000A8320000}"/>
    <cellStyle name="計算 2 5 5 3" xfId="6498" xr:uid="{00000000-0005-0000-0000-0000A9320000}"/>
    <cellStyle name="計算 2 5 5 3 2" xfId="12725" xr:uid="{00000000-0005-0000-0000-0000AA320000}"/>
    <cellStyle name="計算 2 5 5 4" xfId="8419" xr:uid="{00000000-0005-0000-0000-0000AB320000}"/>
    <cellStyle name="計算 2 5 6" xfId="3334" xr:uid="{00000000-0005-0000-0000-0000AC320000}"/>
    <cellStyle name="計算 2 5 6 2" xfId="5480" xr:uid="{00000000-0005-0000-0000-0000AD320000}"/>
    <cellStyle name="計算 2 5 6 2 2" xfId="11708" xr:uid="{00000000-0005-0000-0000-0000AE320000}"/>
    <cellStyle name="計算 2 5 6 3" xfId="9591" xr:uid="{00000000-0005-0000-0000-0000AF320000}"/>
    <cellStyle name="計算 2 5 7" xfId="2989" xr:uid="{00000000-0005-0000-0000-0000B0320000}"/>
    <cellStyle name="計算 2 5 7 2" xfId="9246" xr:uid="{00000000-0005-0000-0000-0000B1320000}"/>
    <cellStyle name="計算 2 5 8" xfId="5205" xr:uid="{00000000-0005-0000-0000-0000B2320000}"/>
    <cellStyle name="計算 2 5 8 2" xfId="11444" xr:uid="{00000000-0005-0000-0000-0000B3320000}"/>
    <cellStyle name="計算 2 5 9" xfId="7402" xr:uid="{00000000-0005-0000-0000-0000B4320000}"/>
    <cellStyle name="計算 2 6" xfId="987" xr:uid="{00000000-0005-0000-0000-0000B5320000}"/>
    <cellStyle name="計算 2 6 2" xfId="1382" xr:uid="{00000000-0005-0000-0000-0000B6320000}"/>
    <cellStyle name="計算 2 6 2 2" xfId="3634" xr:uid="{00000000-0005-0000-0000-0000B7320000}"/>
    <cellStyle name="計算 2 6 2 2 2" xfId="9891" xr:uid="{00000000-0005-0000-0000-0000B8320000}"/>
    <cellStyle name="計算 2 6 2 3" xfId="5781" xr:uid="{00000000-0005-0000-0000-0000B9320000}"/>
    <cellStyle name="計算 2 6 2 3 2" xfId="12008" xr:uid="{00000000-0005-0000-0000-0000BA320000}"/>
    <cellStyle name="計算 2 6 2 4" xfId="7702" xr:uid="{00000000-0005-0000-0000-0000BB320000}"/>
    <cellStyle name="計算 2 6 3" xfId="1761" xr:uid="{00000000-0005-0000-0000-0000BC320000}"/>
    <cellStyle name="計算 2 6 3 2" xfId="3975" xr:uid="{00000000-0005-0000-0000-0000BD320000}"/>
    <cellStyle name="計算 2 6 3 2 2" xfId="10214" xr:uid="{00000000-0005-0000-0000-0000BE320000}"/>
    <cellStyle name="計算 2 6 3 3" xfId="6104" xr:uid="{00000000-0005-0000-0000-0000BF320000}"/>
    <cellStyle name="計算 2 6 3 3 2" xfId="12331" xr:uid="{00000000-0005-0000-0000-0000C0320000}"/>
    <cellStyle name="計算 2 6 3 4" xfId="8025" xr:uid="{00000000-0005-0000-0000-0000C1320000}"/>
    <cellStyle name="計算 2 6 4" xfId="2092" xr:uid="{00000000-0005-0000-0000-0000C2320000}"/>
    <cellStyle name="計算 2 6 4 2" xfId="4304" xr:uid="{00000000-0005-0000-0000-0000C3320000}"/>
    <cellStyle name="計算 2 6 4 2 2" xfId="10543" xr:uid="{00000000-0005-0000-0000-0000C4320000}"/>
    <cellStyle name="計算 2 6 4 3" xfId="6433" xr:uid="{00000000-0005-0000-0000-0000C5320000}"/>
    <cellStyle name="計算 2 6 4 3 2" xfId="12660" xr:uid="{00000000-0005-0000-0000-0000C6320000}"/>
    <cellStyle name="計算 2 6 4 4" xfId="8354" xr:uid="{00000000-0005-0000-0000-0000C7320000}"/>
    <cellStyle name="計算 2 6 5" xfId="2406" xr:uid="{00000000-0005-0000-0000-0000C8320000}"/>
    <cellStyle name="計算 2 6 5 2" xfId="4616" xr:uid="{00000000-0005-0000-0000-0000C9320000}"/>
    <cellStyle name="計算 2 6 5 2 2" xfId="10855" xr:uid="{00000000-0005-0000-0000-0000CA320000}"/>
    <cellStyle name="計算 2 6 5 3" xfId="6745" xr:uid="{00000000-0005-0000-0000-0000CB320000}"/>
    <cellStyle name="計算 2 6 5 3 2" xfId="12972" xr:uid="{00000000-0005-0000-0000-0000CC320000}"/>
    <cellStyle name="計算 2 6 5 4" xfId="8666" xr:uid="{00000000-0005-0000-0000-0000CD320000}"/>
    <cellStyle name="計算 2 6 6" xfId="3341" xr:uid="{00000000-0005-0000-0000-0000CE320000}"/>
    <cellStyle name="計算 2 6 6 2" xfId="5487" xr:uid="{00000000-0005-0000-0000-0000CF320000}"/>
    <cellStyle name="計算 2 6 6 2 2" xfId="11715" xr:uid="{00000000-0005-0000-0000-0000D0320000}"/>
    <cellStyle name="計算 2 6 6 3" xfId="9598" xr:uid="{00000000-0005-0000-0000-0000D1320000}"/>
    <cellStyle name="計算 2 6 7" xfId="2996" xr:uid="{00000000-0005-0000-0000-0000D2320000}"/>
    <cellStyle name="計算 2 6 7 2" xfId="9253" xr:uid="{00000000-0005-0000-0000-0000D3320000}"/>
    <cellStyle name="計算 2 6 8" xfId="5206" xr:uid="{00000000-0005-0000-0000-0000D4320000}"/>
    <cellStyle name="計算 2 6 8 2" xfId="11445" xr:uid="{00000000-0005-0000-0000-0000D5320000}"/>
    <cellStyle name="計算 2 6 9" xfId="7409" xr:uid="{00000000-0005-0000-0000-0000D6320000}"/>
    <cellStyle name="計算 2 7" xfId="994" xr:uid="{00000000-0005-0000-0000-0000D7320000}"/>
    <cellStyle name="計算 2 7 2" xfId="1383" xr:uid="{00000000-0005-0000-0000-0000D8320000}"/>
    <cellStyle name="計算 2 7 2 2" xfId="3635" xr:uid="{00000000-0005-0000-0000-0000D9320000}"/>
    <cellStyle name="計算 2 7 2 2 2" xfId="9892" xr:uid="{00000000-0005-0000-0000-0000DA320000}"/>
    <cellStyle name="計算 2 7 2 3" xfId="5782" xr:uid="{00000000-0005-0000-0000-0000DB320000}"/>
    <cellStyle name="計算 2 7 2 3 2" xfId="12009" xr:uid="{00000000-0005-0000-0000-0000DC320000}"/>
    <cellStyle name="計算 2 7 2 4" xfId="7703" xr:uid="{00000000-0005-0000-0000-0000DD320000}"/>
    <cellStyle name="計算 2 7 3" xfId="1768" xr:uid="{00000000-0005-0000-0000-0000DE320000}"/>
    <cellStyle name="計算 2 7 3 2" xfId="3982" xr:uid="{00000000-0005-0000-0000-0000DF320000}"/>
    <cellStyle name="計算 2 7 3 2 2" xfId="10221" xr:uid="{00000000-0005-0000-0000-0000E0320000}"/>
    <cellStyle name="計算 2 7 3 3" xfId="6111" xr:uid="{00000000-0005-0000-0000-0000E1320000}"/>
    <cellStyle name="計算 2 7 3 3 2" xfId="12338" xr:uid="{00000000-0005-0000-0000-0000E2320000}"/>
    <cellStyle name="計算 2 7 3 4" xfId="8032" xr:uid="{00000000-0005-0000-0000-0000E3320000}"/>
    <cellStyle name="計算 2 7 4" xfId="2093" xr:uid="{00000000-0005-0000-0000-0000E4320000}"/>
    <cellStyle name="計算 2 7 4 2" xfId="4305" xr:uid="{00000000-0005-0000-0000-0000E5320000}"/>
    <cellStyle name="計算 2 7 4 2 2" xfId="10544" xr:uid="{00000000-0005-0000-0000-0000E6320000}"/>
    <cellStyle name="計算 2 7 4 3" xfId="6434" xr:uid="{00000000-0005-0000-0000-0000E7320000}"/>
    <cellStyle name="計算 2 7 4 3 2" xfId="12661" xr:uid="{00000000-0005-0000-0000-0000E8320000}"/>
    <cellStyle name="計算 2 7 4 4" xfId="8355" xr:uid="{00000000-0005-0000-0000-0000E9320000}"/>
    <cellStyle name="計算 2 7 5" xfId="2127" xr:uid="{00000000-0005-0000-0000-0000EA320000}"/>
    <cellStyle name="計算 2 7 5 2" xfId="4337" xr:uid="{00000000-0005-0000-0000-0000EB320000}"/>
    <cellStyle name="計算 2 7 5 2 2" xfId="10576" xr:uid="{00000000-0005-0000-0000-0000EC320000}"/>
    <cellStyle name="計算 2 7 5 3" xfId="6466" xr:uid="{00000000-0005-0000-0000-0000ED320000}"/>
    <cellStyle name="計算 2 7 5 3 2" xfId="12693" xr:uid="{00000000-0005-0000-0000-0000EE320000}"/>
    <cellStyle name="計算 2 7 5 4" xfId="8387" xr:uid="{00000000-0005-0000-0000-0000EF320000}"/>
    <cellStyle name="計算 2 7 6" xfId="3348" xr:uid="{00000000-0005-0000-0000-0000F0320000}"/>
    <cellStyle name="計算 2 7 6 2" xfId="5494" xr:uid="{00000000-0005-0000-0000-0000F1320000}"/>
    <cellStyle name="計算 2 7 6 2 2" xfId="11722" xr:uid="{00000000-0005-0000-0000-0000F2320000}"/>
    <cellStyle name="計算 2 7 6 3" xfId="9605" xr:uid="{00000000-0005-0000-0000-0000F3320000}"/>
    <cellStyle name="計算 2 7 7" xfId="3003" xr:uid="{00000000-0005-0000-0000-0000F4320000}"/>
    <cellStyle name="計算 2 7 7 2" xfId="9260" xr:uid="{00000000-0005-0000-0000-0000F5320000}"/>
    <cellStyle name="計算 2 7 8" xfId="5207" xr:uid="{00000000-0005-0000-0000-0000F6320000}"/>
    <cellStyle name="計算 2 7 8 2" xfId="11446" xr:uid="{00000000-0005-0000-0000-0000F7320000}"/>
    <cellStyle name="計算 2 7 9" xfId="7416" xr:uid="{00000000-0005-0000-0000-0000F8320000}"/>
    <cellStyle name="計算 2 8" xfId="999" xr:uid="{00000000-0005-0000-0000-0000F9320000}"/>
    <cellStyle name="計算 2 8 2" xfId="1384" xr:uid="{00000000-0005-0000-0000-0000FA320000}"/>
    <cellStyle name="計算 2 8 2 2" xfId="3636" xr:uid="{00000000-0005-0000-0000-0000FB320000}"/>
    <cellStyle name="計算 2 8 2 2 2" xfId="9893" xr:uid="{00000000-0005-0000-0000-0000FC320000}"/>
    <cellStyle name="計算 2 8 2 3" xfId="5783" xr:uid="{00000000-0005-0000-0000-0000FD320000}"/>
    <cellStyle name="計算 2 8 2 3 2" xfId="12010" xr:uid="{00000000-0005-0000-0000-0000FE320000}"/>
    <cellStyle name="計算 2 8 2 4" xfId="7704" xr:uid="{00000000-0005-0000-0000-0000FF320000}"/>
    <cellStyle name="計算 2 8 3" xfId="1773" xr:uid="{00000000-0005-0000-0000-000000330000}"/>
    <cellStyle name="計算 2 8 3 2" xfId="3987" xr:uid="{00000000-0005-0000-0000-000001330000}"/>
    <cellStyle name="計算 2 8 3 2 2" xfId="10226" xr:uid="{00000000-0005-0000-0000-000002330000}"/>
    <cellStyle name="計算 2 8 3 3" xfId="6116" xr:uid="{00000000-0005-0000-0000-000003330000}"/>
    <cellStyle name="計算 2 8 3 3 2" xfId="12343" xr:uid="{00000000-0005-0000-0000-000004330000}"/>
    <cellStyle name="計算 2 8 3 4" xfId="8037" xr:uid="{00000000-0005-0000-0000-000005330000}"/>
    <cellStyle name="計算 2 8 4" xfId="2094" xr:uid="{00000000-0005-0000-0000-000006330000}"/>
    <cellStyle name="計算 2 8 4 2" xfId="4306" xr:uid="{00000000-0005-0000-0000-000007330000}"/>
    <cellStyle name="計算 2 8 4 2 2" xfId="10545" xr:uid="{00000000-0005-0000-0000-000008330000}"/>
    <cellStyle name="計算 2 8 4 3" xfId="6435" xr:uid="{00000000-0005-0000-0000-000009330000}"/>
    <cellStyle name="計算 2 8 4 3 2" xfId="12662" xr:uid="{00000000-0005-0000-0000-00000A330000}"/>
    <cellStyle name="計算 2 8 4 4" xfId="8356" xr:uid="{00000000-0005-0000-0000-00000B330000}"/>
    <cellStyle name="計算 2 8 5" xfId="2402" xr:uid="{00000000-0005-0000-0000-00000C330000}"/>
    <cellStyle name="計算 2 8 5 2" xfId="4612" xr:uid="{00000000-0005-0000-0000-00000D330000}"/>
    <cellStyle name="計算 2 8 5 2 2" xfId="10851" xr:uid="{00000000-0005-0000-0000-00000E330000}"/>
    <cellStyle name="計算 2 8 5 3" xfId="6741" xr:uid="{00000000-0005-0000-0000-00000F330000}"/>
    <cellStyle name="計算 2 8 5 3 2" xfId="12968" xr:uid="{00000000-0005-0000-0000-000010330000}"/>
    <cellStyle name="計算 2 8 5 4" xfId="8662" xr:uid="{00000000-0005-0000-0000-000011330000}"/>
    <cellStyle name="計算 2 8 6" xfId="3353" xr:uid="{00000000-0005-0000-0000-000012330000}"/>
    <cellStyle name="計算 2 8 6 2" xfId="5499" xr:uid="{00000000-0005-0000-0000-000013330000}"/>
    <cellStyle name="計算 2 8 6 2 2" xfId="11727" xr:uid="{00000000-0005-0000-0000-000014330000}"/>
    <cellStyle name="計算 2 8 6 3" xfId="9610" xr:uid="{00000000-0005-0000-0000-000015330000}"/>
    <cellStyle name="計算 2 8 7" xfId="3008" xr:uid="{00000000-0005-0000-0000-000016330000}"/>
    <cellStyle name="計算 2 8 7 2" xfId="9265" xr:uid="{00000000-0005-0000-0000-000017330000}"/>
    <cellStyle name="計算 2 8 8" xfId="5208" xr:uid="{00000000-0005-0000-0000-000018330000}"/>
    <cellStyle name="計算 2 8 8 2" xfId="11447" xr:uid="{00000000-0005-0000-0000-000019330000}"/>
    <cellStyle name="計算 2 8 9" xfId="7421" xr:uid="{00000000-0005-0000-0000-00001A330000}"/>
    <cellStyle name="計算 2 9" xfId="1377" xr:uid="{00000000-0005-0000-0000-00001B330000}"/>
    <cellStyle name="計算 2 9 2" xfId="3629" xr:uid="{00000000-0005-0000-0000-00001C330000}"/>
    <cellStyle name="計算 2 9 2 2" xfId="9886" xr:uid="{00000000-0005-0000-0000-00001D330000}"/>
    <cellStyle name="計算 2 9 3" xfId="5776" xr:uid="{00000000-0005-0000-0000-00001E330000}"/>
    <cellStyle name="計算 2 9 3 2" xfId="12003" xr:uid="{00000000-0005-0000-0000-00001F330000}"/>
    <cellStyle name="計算 2 9 4" xfId="7697" xr:uid="{00000000-0005-0000-0000-000020330000}"/>
    <cellStyle name="計算 3" xfId="759" xr:uid="{00000000-0005-0000-0000-000021330000}"/>
    <cellStyle name="計算 3 2" xfId="1385" xr:uid="{00000000-0005-0000-0000-000022330000}"/>
    <cellStyle name="計算 3 2 2" xfId="3637" xr:uid="{00000000-0005-0000-0000-000023330000}"/>
    <cellStyle name="計算 3 2 2 2" xfId="9894" xr:uid="{00000000-0005-0000-0000-000024330000}"/>
    <cellStyle name="計算 3 2 3" xfId="5784" xr:uid="{00000000-0005-0000-0000-000025330000}"/>
    <cellStyle name="計算 3 2 3 2" xfId="12011" xr:uid="{00000000-0005-0000-0000-000026330000}"/>
    <cellStyle name="計算 3 2 4" xfId="7705" xr:uid="{00000000-0005-0000-0000-000027330000}"/>
    <cellStyle name="計算 3 3" xfId="1540" xr:uid="{00000000-0005-0000-0000-000028330000}"/>
    <cellStyle name="計算 3 3 2" xfId="3754" xr:uid="{00000000-0005-0000-0000-000029330000}"/>
    <cellStyle name="計算 3 3 2 2" xfId="9993" xr:uid="{00000000-0005-0000-0000-00002A330000}"/>
    <cellStyle name="計算 3 3 3" xfId="5883" xr:uid="{00000000-0005-0000-0000-00002B330000}"/>
    <cellStyle name="計算 3 3 3 2" xfId="12110" xr:uid="{00000000-0005-0000-0000-00002C330000}"/>
    <cellStyle name="計算 3 3 4" xfId="7804" xr:uid="{00000000-0005-0000-0000-00002D330000}"/>
    <cellStyle name="計算 3 4" xfId="2095" xr:uid="{00000000-0005-0000-0000-00002E330000}"/>
    <cellStyle name="計算 3 4 2" xfId="4307" xr:uid="{00000000-0005-0000-0000-00002F330000}"/>
    <cellStyle name="計算 3 4 2 2" xfId="10546" xr:uid="{00000000-0005-0000-0000-000030330000}"/>
    <cellStyle name="計算 3 4 3" xfId="6436" xr:uid="{00000000-0005-0000-0000-000031330000}"/>
    <cellStyle name="計算 3 4 3 2" xfId="12663" xr:uid="{00000000-0005-0000-0000-000032330000}"/>
    <cellStyle name="計算 3 4 4" xfId="8357" xr:uid="{00000000-0005-0000-0000-000033330000}"/>
    <cellStyle name="計算 3 5" xfId="2336" xr:uid="{00000000-0005-0000-0000-000034330000}"/>
    <cellStyle name="計算 3 5 2" xfId="4546" xr:uid="{00000000-0005-0000-0000-000035330000}"/>
    <cellStyle name="計算 3 5 2 2" xfId="10785" xr:uid="{00000000-0005-0000-0000-000036330000}"/>
    <cellStyle name="計算 3 5 3" xfId="6675" xr:uid="{00000000-0005-0000-0000-000037330000}"/>
    <cellStyle name="計算 3 5 3 2" xfId="12902" xr:uid="{00000000-0005-0000-0000-000038330000}"/>
    <cellStyle name="計算 3 5 4" xfId="8596" xr:uid="{00000000-0005-0000-0000-000039330000}"/>
    <cellStyle name="計算 3 6" xfId="3120" xr:uid="{00000000-0005-0000-0000-00003A330000}"/>
    <cellStyle name="計算 3 6 2" xfId="5264" xr:uid="{00000000-0005-0000-0000-00003B330000}"/>
    <cellStyle name="計算 3 6 2 2" xfId="11494" xr:uid="{00000000-0005-0000-0000-00003C330000}"/>
    <cellStyle name="計算 3 6 3" xfId="9377" xr:uid="{00000000-0005-0000-0000-00003D330000}"/>
    <cellStyle name="計算 3 7" xfId="2775" xr:uid="{00000000-0005-0000-0000-00003E330000}"/>
    <cellStyle name="計算 3 7 2" xfId="9032" xr:uid="{00000000-0005-0000-0000-00003F330000}"/>
    <cellStyle name="計算 3 8" xfId="5209" xr:uid="{00000000-0005-0000-0000-000040330000}"/>
    <cellStyle name="計算 3 8 2" xfId="11448" xr:uid="{00000000-0005-0000-0000-000041330000}"/>
    <cellStyle name="計算 3 9" xfId="7188" xr:uid="{00000000-0005-0000-0000-000042330000}"/>
    <cellStyle name="警告文" xfId="46" builtinId="11" customBuiltin="1"/>
    <cellStyle name="警告文 2" xfId="724" xr:uid="{00000000-0005-0000-0000-000046330000}"/>
    <cellStyle name="桁区切り 2" xfId="66" xr:uid="{00000000-0005-0000-0000-0000A7310000}"/>
    <cellStyle name="見出し 1" xfId="47" builtinId="16" customBuiltin="1"/>
    <cellStyle name="見出し 1 2" xfId="725" xr:uid="{00000000-0005-0000-0000-0000D7310000}"/>
    <cellStyle name="見出し 2" xfId="48" builtinId="17" customBuiltin="1"/>
    <cellStyle name="見出し 2 2" xfId="726" xr:uid="{00000000-0005-0000-0000-0000D9310000}"/>
    <cellStyle name="見出し 3" xfId="49" builtinId="18" customBuiltin="1"/>
    <cellStyle name="見出し 3 2" xfId="727" xr:uid="{00000000-0005-0000-0000-0000DB310000}"/>
    <cellStyle name="見出し 4" xfId="50" builtinId="19" customBuiltin="1"/>
    <cellStyle name="見出し 4 2" xfId="728" xr:uid="{00000000-0005-0000-0000-0000DD310000}"/>
    <cellStyle name="集計" xfId="51" builtinId="25" customBuiltin="1"/>
    <cellStyle name="集計 2" xfId="729" xr:uid="{00000000-0005-0000-0000-000052330000}"/>
    <cellStyle name="集計 2 10" xfId="1524" xr:uid="{00000000-0005-0000-0000-000053330000}"/>
    <cellStyle name="集計 2 10 2" xfId="3738" xr:uid="{00000000-0005-0000-0000-000054330000}"/>
    <cellStyle name="集計 2 10 2 2" xfId="9977" xr:uid="{00000000-0005-0000-0000-000055330000}"/>
    <cellStyle name="集計 2 10 3" xfId="5867" xr:uid="{00000000-0005-0000-0000-000056330000}"/>
    <cellStyle name="集計 2 10 3 2" xfId="12094" xr:uid="{00000000-0005-0000-0000-000057330000}"/>
    <cellStyle name="集計 2 10 4" xfId="7788" xr:uid="{00000000-0005-0000-0000-000058330000}"/>
    <cellStyle name="集計 2 11" xfId="2096" xr:uid="{00000000-0005-0000-0000-000059330000}"/>
    <cellStyle name="集計 2 11 2" xfId="4308" xr:uid="{00000000-0005-0000-0000-00005A330000}"/>
    <cellStyle name="集計 2 11 2 2" xfId="10547" xr:uid="{00000000-0005-0000-0000-00005B330000}"/>
    <cellStyle name="集計 2 11 3" xfId="6437" xr:uid="{00000000-0005-0000-0000-00005C330000}"/>
    <cellStyle name="集計 2 11 3 2" xfId="12664" xr:uid="{00000000-0005-0000-0000-00005D330000}"/>
    <cellStyle name="集計 2 11 4" xfId="8358" xr:uid="{00000000-0005-0000-0000-00005E330000}"/>
    <cellStyle name="集計 2 12" xfId="2351" xr:uid="{00000000-0005-0000-0000-00005F330000}"/>
    <cellStyle name="集計 2 12 2" xfId="4561" xr:uid="{00000000-0005-0000-0000-000060330000}"/>
    <cellStyle name="集計 2 12 2 2" xfId="10800" xr:uid="{00000000-0005-0000-0000-000061330000}"/>
    <cellStyle name="集計 2 12 3" xfId="6690" xr:uid="{00000000-0005-0000-0000-000062330000}"/>
    <cellStyle name="集計 2 12 3 2" xfId="12917" xr:uid="{00000000-0005-0000-0000-000063330000}"/>
    <cellStyle name="集計 2 12 4" xfId="8611" xr:uid="{00000000-0005-0000-0000-000064330000}"/>
    <cellStyle name="集計 2 13" xfId="2680" xr:uid="{00000000-0005-0000-0000-000065330000}"/>
    <cellStyle name="集計 2 13 2" xfId="4872" xr:uid="{00000000-0005-0000-0000-000066330000}"/>
    <cellStyle name="集計 2 13 2 2" xfId="11111" xr:uid="{00000000-0005-0000-0000-000067330000}"/>
    <cellStyle name="集計 2 13 3" xfId="7018" xr:uid="{00000000-0005-0000-0000-000068330000}"/>
    <cellStyle name="集計 2 13 3 2" xfId="13245" xr:uid="{00000000-0005-0000-0000-000069330000}"/>
    <cellStyle name="集計 2 13 4" xfId="8939" xr:uid="{00000000-0005-0000-0000-00006A330000}"/>
    <cellStyle name="集計 2 14" xfId="2703" xr:uid="{00000000-0005-0000-0000-00006B330000}"/>
    <cellStyle name="集計 2 14 2" xfId="4893" xr:uid="{00000000-0005-0000-0000-00006C330000}"/>
    <cellStyle name="集計 2 14 2 2" xfId="11132" xr:uid="{00000000-0005-0000-0000-00006D330000}"/>
    <cellStyle name="集計 2 14 3" xfId="7039" xr:uid="{00000000-0005-0000-0000-00006E330000}"/>
    <cellStyle name="集計 2 14 3 2" xfId="13266" xr:uid="{00000000-0005-0000-0000-00006F330000}"/>
    <cellStyle name="集計 2 14 4" xfId="8960" xr:uid="{00000000-0005-0000-0000-000070330000}"/>
    <cellStyle name="集計 2 15" xfId="2726" xr:uid="{00000000-0005-0000-0000-000071330000}"/>
    <cellStyle name="集計 2 15 2" xfId="4907" xr:uid="{00000000-0005-0000-0000-000072330000}"/>
    <cellStyle name="集計 2 15 2 2" xfId="11146" xr:uid="{00000000-0005-0000-0000-000073330000}"/>
    <cellStyle name="集計 2 15 3" xfId="7062" xr:uid="{00000000-0005-0000-0000-000074330000}"/>
    <cellStyle name="集計 2 15 3 2" xfId="13289" xr:uid="{00000000-0005-0000-0000-000075330000}"/>
    <cellStyle name="集計 2 15 4" xfId="8983" xr:uid="{00000000-0005-0000-0000-000076330000}"/>
    <cellStyle name="集計 2 16" xfId="2731" xr:uid="{00000000-0005-0000-0000-000077330000}"/>
    <cellStyle name="集計 2 16 2" xfId="4912" xr:uid="{00000000-0005-0000-0000-000078330000}"/>
    <cellStyle name="集計 2 16 2 2" xfId="11151" xr:uid="{00000000-0005-0000-0000-000079330000}"/>
    <cellStyle name="集計 2 16 3" xfId="7067" xr:uid="{00000000-0005-0000-0000-00007A330000}"/>
    <cellStyle name="集計 2 16 3 2" xfId="13294" xr:uid="{00000000-0005-0000-0000-00007B330000}"/>
    <cellStyle name="集計 2 16 4" xfId="8988" xr:uid="{00000000-0005-0000-0000-00007C330000}"/>
    <cellStyle name="集計 2 17" xfId="2740" xr:uid="{00000000-0005-0000-0000-00007D330000}"/>
    <cellStyle name="集計 2 17 2" xfId="4919" xr:uid="{00000000-0005-0000-0000-00007E330000}"/>
    <cellStyle name="集計 2 17 2 2" xfId="11158" xr:uid="{00000000-0005-0000-0000-00007F330000}"/>
    <cellStyle name="集計 2 17 3" xfId="7076" xr:uid="{00000000-0005-0000-0000-000080330000}"/>
    <cellStyle name="集計 2 17 3 2" xfId="13303" xr:uid="{00000000-0005-0000-0000-000081330000}"/>
    <cellStyle name="集計 2 17 4" xfId="8997" xr:uid="{00000000-0005-0000-0000-000082330000}"/>
    <cellStyle name="集計 2 18" xfId="2747" xr:uid="{00000000-0005-0000-0000-000083330000}"/>
    <cellStyle name="集計 2 18 2" xfId="4924" xr:uid="{00000000-0005-0000-0000-000084330000}"/>
    <cellStyle name="集計 2 18 2 2" xfId="11163" xr:uid="{00000000-0005-0000-0000-000085330000}"/>
    <cellStyle name="集計 2 18 3" xfId="7083" xr:uid="{00000000-0005-0000-0000-000086330000}"/>
    <cellStyle name="集計 2 18 3 2" xfId="13310" xr:uid="{00000000-0005-0000-0000-000087330000}"/>
    <cellStyle name="集計 2 18 4" xfId="9004" xr:uid="{00000000-0005-0000-0000-000088330000}"/>
    <cellStyle name="集計 2 19" xfId="2752" xr:uid="{00000000-0005-0000-0000-000089330000}"/>
    <cellStyle name="集計 2 19 2" xfId="7088" xr:uid="{00000000-0005-0000-0000-00008A330000}"/>
    <cellStyle name="集計 2 19 2 2" xfId="13315" xr:uid="{00000000-0005-0000-0000-00008B330000}"/>
    <cellStyle name="集計 2 19 3" xfId="9009" xr:uid="{00000000-0005-0000-0000-00008C330000}"/>
    <cellStyle name="集計 2 2" xfId="959" xr:uid="{00000000-0005-0000-0000-00008D330000}"/>
    <cellStyle name="集計 2 2 2" xfId="1387" xr:uid="{00000000-0005-0000-0000-00008E330000}"/>
    <cellStyle name="集計 2 2 2 2" xfId="3639" xr:uid="{00000000-0005-0000-0000-00008F330000}"/>
    <cellStyle name="集計 2 2 2 2 2" xfId="9896" xr:uid="{00000000-0005-0000-0000-000090330000}"/>
    <cellStyle name="集計 2 2 2 3" xfId="5786" xr:uid="{00000000-0005-0000-0000-000091330000}"/>
    <cellStyle name="集計 2 2 2 3 2" xfId="12013" xr:uid="{00000000-0005-0000-0000-000092330000}"/>
    <cellStyle name="集計 2 2 2 4" xfId="7707" xr:uid="{00000000-0005-0000-0000-000093330000}"/>
    <cellStyle name="集計 2 2 3" xfId="1733" xr:uid="{00000000-0005-0000-0000-000094330000}"/>
    <cellStyle name="集計 2 2 3 2" xfId="3947" xr:uid="{00000000-0005-0000-0000-000095330000}"/>
    <cellStyle name="集計 2 2 3 2 2" xfId="10186" xr:uid="{00000000-0005-0000-0000-000096330000}"/>
    <cellStyle name="集計 2 2 3 3" xfId="6076" xr:uid="{00000000-0005-0000-0000-000097330000}"/>
    <cellStyle name="集計 2 2 3 3 2" xfId="12303" xr:uid="{00000000-0005-0000-0000-000098330000}"/>
    <cellStyle name="集計 2 2 3 4" xfId="7997" xr:uid="{00000000-0005-0000-0000-000099330000}"/>
    <cellStyle name="集計 2 2 4" xfId="2097" xr:uid="{00000000-0005-0000-0000-00009A330000}"/>
    <cellStyle name="集計 2 2 4 2" xfId="4309" xr:uid="{00000000-0005-0000-0000-00009B330000}"/>
    <cellStyle name="集計 2 2 4 2 2" xfId="10548" xr:uid="{00000000-0005-0000-0000-00009C330000}"/>
    <cellStyle name="集計 2 2 4 3" xfId="6438" xr:uid="{00000000-0005-0000-0000-00009D330000}"/>
    <cellStyle name="集計 2 2 4 3 2" xfId="12665" xr:uid="{00000000-0005-0000-0000-00009E330000}"/>
    <cellStyle name="集計 2 2 4 4" xfId="8359" xr:uid="{00000000-0005-0000-0000-00009F330000}"/>
    <cellStyle name="集計 2 2 5" xfId="2180" xr:uid="{00000000-0005-0000-0000-0000A0330000}"/>
    <cellStyle name="集計 2 2 5 2" xfId="4390" xr:uid="{00000000-0005-0000-0000-0000A1330000}"/>
    <cellStyle name="集計 2 2 5 2 2" xfId="10629" xr:uid="{00000000-0005-0000-0000-0000A2330000}"/>
    <cellStyle name="集計 2 2 5 3" xfId="6519" xr:uid="{00000000-0005-0000-0000-0000A3330000}"/>
    <cellStyle name="集計 2 2 5 3 2" xfId="12746" xr:uid="{00000000-0005-0000-0000-0000A4330000}"/>
    <cellStyle name="集計 2 2 5 4" xfId="8440" xr:uid="{00000000-0005-0000-0000-0000A5330000}"/>
    <cellStyle name="集計 2 2 6" xfId="3313" xr:uid="{00000000-0005-0000-0000-0000A6330000}"/>
    <cellStyle name="集計 2 2 6 2" xfId="5459" xr:uid="{00000000-0005-0000-0000-0000A7330000}"/>
    <cellStyle name="集計 2 2 6 2 2" xfId="11687" xr:uid="{00000000-0005-0000-0000-0000A8330000}"/>
    <cellStyle name="集計 2 2 6 3" xfId="9570" xr:uid="{00000000-0005-0000-0000-0000A9330000}"/>
    <cellStyle name="集計 2 2 7" xfId="2968" xr:uid="{00000000-0005-0000-0000-0000AA330000}"/>
    <cellStyle name="集計 2 2 7 2" xfId="9225" xr:uid="{00000000-0005-0000-0000-0000AB330000}"/>
    <cellStyle name="集計 2 2 8" xfId="5211" xr:uid="{00000000-0005-0000-0000-0000AC330000}"/>
    <cellStyle name="集計 2 2 8 2" xfId="11450" xr:uid="{00000000-0005-0000-0000-0000AD330000}"/>
    <cellStyle name="集計 2 2 9" xfId="7381" xr:uid="{00000000-0005-0000-0000-0000AE330000}"/>
    <cellStyle name="集計 2 20" xfId="3104" xr:uid="{00000000-0005-0000-0000-0000AF330000}"/>
    <cellStyle name="集計 2 20 2" xfId="5246" xr:uid="{00000000-0005-0000-0000-0000B0330000}"/>
    <cellStyle name="集計 2 20 2 2" xfId="11478" xr:uid="{00000000-0005-0000-0000-0000B1330000}"/>
    <cellStyle name="集計 2 20 3" xfId="9361" xr:uid="{00000000-0005-0000-0000-0000B2330000}"/>
    <cellStyle name="集計 2 21" xfId="5210" xr:uid="{00000000-0005-0000-0000-0000B3330000}"/>
    <cellStyle name="集計 2 21 2" xfId="11449" xr:uid="{00000000-0005-0000-0000-0000B4330000}"/>
    <cellStyle name="集計 2 22" xfId="7172" xr:uid="{00000000-0005-0000-0000-0000B5330000}"/>
    <cellStyle name="集計 2 3" xfId="971" xr:uid="{00000000-0005-0000-0000-0000B6330000}"/>
    <cellStyle name="集計 2 3 2" xfId="1388" xr:uid="{00000000-0005-0000-0000-0000B7330000}"/>
    <cellStyle name="集計 2 3 2 2" xfId="3640" xr:uid="{00000000-0005-0000-0000-0000B8330000}"/>
    <cellStyle name="集計 2 3 2 2 2" xfId="9897" xr:uid="{00000000-0005-0000-0000-0000B9330000}"/>
    <cellStyle name="集計 2 3 2 3" xfId="5787" xr:uid="{00000000-0005-0000-0000-0000BA330000}"/>
    <cellStyle name="集計 2 3 2 3 2" xfId="12014" xr:uid="{00000000-0005-0000-0000-0000BB330000}"/>
    <cellStyle name="集計 2 3 2 4" xfId="7708" xr:uid="{00000000-0005-0000-0000-0000BC330000}"/>
    <cellStyle name="集計 2 3 3" xfId="1745" xr:uid="{00000000-0005-0000-0000-0000BD330000}"/>
    <cellStyle name="集計 2 3 3 2" xfId="3959" xr:uid="{00000000-0005-0000-0000-0000BE330000}"/>
    <cellStyle name="集計 2 3 3 2 2" xfId="10198" xr:uid="{00000000-0005-0000-0000-0000BF330000}"/>
    <cellStyle name="集計 2 3 3 3" xfId="6088" xr:uid="{00000000-0005-0000-0000-0000C0330000}"/>
    <cellStyle name="集計 2 3 3 3 2" xfId="12315" xr:uid="{00000000-0005-0000-0000-0000C1330000}"/>
    <cellStyle name="集計 2 3 3 4" xfId="8009" xr:uid="{00000000-0005-0000-0000-0000C2330000}"/>
    <cellStyle name="集計 2 3 4" xfId="2098" xr:uid="{00000000-0005-0000-0000-0000C3330000}"/>
    <cellStyle name="集計 2 3 4 2" xfId="4310" xr:uid="{00000000-0005-0000-0000-0000C4330000}"/>
    <cellStyle name="集計 2 3 4 2 2" xfId="10549" xr:uid="{00000000-0005-0000-0000-0000C5330000}"/>
    <cellStyle name="集計 2 3 4 3" xfId="6439" xr:uid="{00000000-0005-0000-0000-0000C6330000}"/>
    <cellStyle name="集計 2 3 4 3 2" xfId="12666" xr:uid="{00000000-0005-0000-0000-0000C7330000}"/>
    <cellStyle name="集計 2 3 4 4" xfId="8360" xr:uid="{00000000-0005-0000-0000-0000C8330000}"/>
    <cellStyle name="集計 2 3 5" xfId="2168" xr:uid="{00000000-0005-0000-0000-0000C9330000}"/>
    <cellStyle name="集計 2 3 5 2" xfId="4378" xr:uid="{00000000-0005-0000-0000-0000CA330000}"/>
    <cellStyle name="集計 2 3 5 2 2" xfId="10617" xr:uid="{00000000-0005-0000-0000-0000CB330000}"/>
    <cellStyle name="集計 2 3 5 3" xfId="6507" xr:uid="{00000000-0005-0000-0000-0000CC330000}"/>
    <cellStyle name="集計 2 3 5 3 2" xfId="12734" xr:uid="{00000000-0005-0000-0000-0000CD330000}"/>
    <cellStyle name="集計 2 3 5 4" xfId="8428" xr:uid="{00000000-0005-0000-0000-0000CE330000}"/>
    <cellStyle name="集計 2 3 6" xfId="3325" xr:uid="{00000000-0005-0000-0000-0000CF330000}"/>
    <cellStyle name="集計 2 3 6 2" xfId="5471" xr:uid="{00000000-0005-0000-0000-0000D0330000}"/>
    <cellStyle name="集計 2 3 6 2 2" xfId="11699" xr:uid="{00000000-0005-0000-0000-0000D1330000}"/>
    <cellStyle name="集計 2 3 6 3" xfId="9582" xr:uid="{00000000-0005-0000-0000-0000D2330000}"/>
    <cellStyle name="集計 2 3 7" xfId="2980" xr:uid="{00000000-0005-0000-0000-0000D3330000}"/>
    <cellStyle name="集計 2 3 7 2" xfId="9237" xr:uid="{00000000-0005-0000-0000-0000D4330000}"/>
    <cellStyle name="集計 2 3 8" xfId="5212" xr:uid="{00000000-0005-0000-0000-0000D5330000}"/>
    <cellStyle name="集計 2 3 8 2" xfId="11451" xr:uid="{00000000-0005-0000-0000-0000D6330000}"/>
    <cellStyle name="集計 2 3 9" xfId="7393" xr:uid="{00000000-0005-0000-0000-0000D7330000}"/>
    <cellStyle name="集計 2 4" xfId="775" xr:uid="{00000000-0005-0000-0000-0000D8330000}"/>
    <cellStyle name="集計 2 4 2" xfId="1389" xr:uid="{00000000-0005-0000-0000-0000D9330000}"/>
    <cellStyle name="集計 2 4 2 2" xfId="3641" xr:uid="{00000000-0005-0000-0000-0000DA330000}"/>
    <cellStyle name="集計 2 4 2 2 2" xfId="9898" xr:uid="{00000000-0005-0000-0000-0000DB330000}"/>
    <cellStyle name="集計 2 4 2 3" xfId="5788" xr:uid="{00000000-0005-0000-0000-0000DC330000}"/>
    <cellStyle name="集計 2 4 2 3 2" xfId="12015" xr:uid="{00000000-0005-0000-0000-0000DD330000}"/>
    <cellStyle name="集計 2 4 2 4" xfId="7709" xr:uid="{00000000-0005-0000-0000-0000DE330000}"/>
    <cellStyle name="集計 2 4 3" xfId="1554" xr:uid="{00000000-0005-0000-0000-0000DF330000}"/>
    <cellStyle name="集計 2 4 3 2" xfId="3768" xr:uid="{00000000-0005-0000-0000-0000E0330000}"/>
    <cellStyle name="集計 2 4 3 2 2" xfId="10007" xr:uid="{00000000-0005-0000-0000-0000E1330000}"/>
    <cellStyle name="集計 2 4 3 3" xfId="5897" xr:uid="{00000000-0005-0000-0000-0000E2330000}"/>
    <cellStyle name="集計 2 4 3 3 2" xfId="12124" xr:uid="{00000000-0005-0000-0000-0000E3330000}"/>
    <cellStyle name="集計 2 4 3 4" xfId="7818" xr:uid="{00000000-0005-0000-0000-0000E4330000}"/>
    <cellStyle name="集計 2 4 4" xfId="2099" xr:uid="{00000000-0005-0000-0000-0000E5330000}"/>
    <cellStyle name="集計 2 4 4 2" xfId="4311" xr:uid="{00000000-0005-0000-0000-0000E6330000}"/>
    <cellStyle name="集計 2 4 4 2 2" xfId="10550" xr:uid="{00000000-0005-0000-0000-0000E7330000}"/>
    <cellStyle name="集計 2 4 4 3" xfId="6440" xr:uid="{00000000-0005-0000-0000-0000E8330000}"/>
    <cellStyle name="集計 2 4 4 3 2" xfId="12667" xr:uid="{00000000-0005-0000-0000-0000E9330000}"/>
    <cellStyle name="集計 2 4 4 4" xfId="8361" xr:uid="{00000000-0005-0000-0000-0000EA330000}"/>
    <cellStyle name="集計 2 4 5" xfId="2322" xr:uid="{00000000-0005-0000-0000-0000EB330000}"/>
    <cellStyle name="集計 2 4 5 2" xfId="4532" xr:uid="{00000000-0005-0000-0000-0000EC330000}"/>
    <cellStyle name="集計 2 4 5 2 2" xfId="10771" xr:uid="{00000000-0005-0000-0000-0000ED330000}"/>
    <cellStyle name="集計 2 4 5 3" xfId="6661" xr:uid="{00000000-0005-0000-0000-0000EE330000}"/>
    <cellStyle name="集計 2 4 5 3 2" xfId="12888" xr:uid="{00000000-0005-0000-0000-0000EF330000}"/>
    <cellStyle name="集計 2 4 5 4" xfId="8582" xr:uid="{00000000-0005-0000-0000-0000F0330000}"/>
    <cellStyle name="集計 2 4 6" xfId="3134" xr:uid="{00000000-0005-0000-0000-0000F1330000}"/>
    <cellStyle name="集計 2 4 6 2" xfId="5278" xr:uid="{00000000-0005-0000-0000-0000F2330000}"/>
    <cellStyle name="集計 2 4 6 2 2" xfId="11508" xr:uid="{00000000-0005-0000-0000-0000F3330000}"/>
    <cellStyle name="集計 2 4 6 3" xfId="9391" xr:uid="{00000000-0005-0000-0000-0000F4330000}"/>
    <cellStyle name="集計 2 4 7" xfId="2789" xr:uid="{00000000-0005-0000-0000-0000F5330000}"/>
    <cellStyle name="集計 2 4 7 2" xfId="9046" xr:uid="{00000000-0005-0000-0000-0000F6330000}"/>
    <cellStyle name="集計 2 4 8" xfId="5213" xr:uid="{00000000-0005-0000-0000-0000F7330000}"/>
    <cellStyle name="集計 2 4 8 2" xfId="11452" xr:uid="{00000000-0005-0000-0000-0000F8330000}"/>
    <cellStyle name="集計 2 4 9" xfId="7202" xr:uid="{00000000-0005-0000-0000-0000F9330000}"/>
    <cellStyle name="集計 2 5" xfId="981" xr:uid="{00000000-0005-0000-0000-0000FA330000}"/>
    <cellStyle name="集計 2 5 2" xfId="1390" xr:uid="{00000000-0005-0000-0000-0000FB330000}"/>
    <cellStyle name="集計 2 5 2 2" xfId="3642" xr:uid="{00000000-0005-0000-0000-0000FC330000}"/>
    <cellStyle name="集計 2 5 2 2 2" xfId="9899" xr:uid="{00000000-0005-0000-0000-0000FD330000}"/>
    <cellStyle name="集計 2 5 2 3" xfId="5789" xr:uid="{00000000-0005-0000-0000-0000FE330000}"/>
    <cellStyle name="集計 2 5 2 3 2" xfId="12016" xr:uid="{00000000-0005-0000-0000-0000FF330000}"/>
    <cellStyle name="集計 2 5 2 4" xfId="7710" xr:uid="{00000000-0005-0000-0000-000000340000}"/>
    <cellStyle name="集計 2 5 3" xfId="1755" xr:uid="{00000000-0005-0000-0000-000001340000}"/>
    <cellStyle name="集計 2 5 3 2" xfId="3969" xr:uid="{00000000-0005-0000-0000-000002340000}"/>
    <cellStyle name="集計 2 5 3 2 2" xfId="10208" xr:uid="{00000000-0005-0000-0000-000003340000}"/>
    <cellStyle name="集計 2 5 3 3" xfId="6098" xr:uid="{00000000-0005-0000-0000-000004340000}"/>
    <cellStyle name="集計 2 5 3 3 2" xfId="12325" xr:uid="{00000000-0005-0000-0000-000005340000}"/>
    <cellStyle name="集計 2 5 3 4" xfId="8019" xr:uid="{00000000-0005-0000-0000-000006340000}"/>
    <cellStyle name="集計 2 5 4" xfId="2100" xr:uid="{00000000-0005-0000-0000-000007340000}"/>
    <cellStyle name="集計 2 5 4 2" xfId="4312" xr:uid="{00000000-0005-0000-0000-000008340000}"/>
    <cellStyle name="集計 2 5 4 2 2" xfId="10551" xr:uid="{00000000-0005-0000-0000-000009340000}"/>
    <cellStyle name="集計 2 5 4 3" xfId="6441" xr:uid="{00000000-0005-0000-0000-00000A340000}"/>
    <cellStyle name="集計 2 5 4 3 2" xfId="12668" xr:uid="{00000000-0005-0000-0000-00000B340000}"/>
    <cellStyle name="集計 2 5 4 4" xfId="8362" xr:uid="{00000000-0005-0000-0000-00000C340000}"/>
    <cellStyle name="集計 2 5 5" xfId="2158" xr:uid="{00000000-0005-0000-0000-00000D340000}"/>
    <cellStyle name="集計 2 5 5 2" xfId="4368" xr:uid="{00000000-0005-0000-0000-00000E340000}"/>
    <cellStyle name="集計 2 5 5 2 2" xfId="10607" xr:uid="{00000000-0005-0000-0000-00000F340000}"/>
    <cellStyle name="集計 2 5 5 3" xfId="6497" xr:uid="{00000000-0005-0000-0000-000010340000}"/>
    <cellStyle name="集計 2 5 5 3 2" xfId="12724" xr:uid="{00000000-0005-0000-0000-000011340000}"/>
    <cellStyle name="集計 2 5 5 4" xfId="8418" xr:uid="{00000000-0005-0000-0000-000012340000}"/>
    <cellStyle name="集計 2 5 6" xfId="3335" xr:uid="{00000000-0005-0000-0000-000013340000}"/>
    <cellStyle name="集計 2 5 6 2" xfId="5481" xr:uid="{00000000-0005-0000-0000-000014340000}"/>
    <cellStyle name="集計 2 5 6 2 2" xfId="11709" xr:uid="{00000000-0005-0000-0000-000015340000}"/>
    <cellStyle name="集計 2 5 6 3" xfId="9592" xr:uid="{00000000-0005-0000-0000-000016340000}"/>
    <cellStyle name="集計 2 5 7" xfId="2990" xr:uid="{00000000-0005-0000-0000-000017340000}"/>
    <cellStyle name="集計 2 5 7 2" xfId="9247" xr:uid="{00000000-0005-0000-0000-000018340000}"/>
    <cellStyle name="集計 2 5 8" xfId="5214" xr:uid="{00000000-0005-0000-0000-000019340000}"/>
    <cellStyle name="集計 2 5 8 2" xfId="11453" xr:uid="{00000000-0005-0000-0000-00001A340000}"/>
    <cellStyle name="集計 2 5 9" xfId="7403" xr:uid="{00000000-0005-0000-0000-00001B340000}"/>
    <cellStyle name="集計 2 6" xfId="988" xr:uid="{00000000-0005-0000-0000-00001C340000}"/>
    <cellStyle name="集計 2 6 2" xfId="1391" xr:uid="{00000000-0005-0000-0000-00001D340000}"/>
    <cellStyle name="集計 2 6 2 2" xfId="3643" xr:uid="{00000000-0005-0000-0000-00001E340000}"/>
    <cellStyle name="集計 2 6 2 2 2" xfId="9900" xr:uid="{00000000-0005-0000-0000-00001F340000}"/>
    <cellStyle name="集計 2 6 2 3" xfId="5790" xr:uid="{00000000-0005-0000-0000-000020340000}"/>
    <cellStyle name="集計 2 6 2 3 2" xfId="12017" xr:uid="{00000000-0005-0000-0000-000021340000}"/>
    <cellStyle name="集計 2 6 2 4" xfId="7711" xr:uid="{00000000-0005-0000-0000-000022340000}"/>
    <cellStyle name="集計 2 6 3" xfId="1762" xr:uid="{00000000-0005-0000-0000-000023340000}"/>
    <cellStyle name="集計 2 6 3 2" xfId="3976" xr:uid="{00000000-0005-0000-0000-000024340000}"/>
    <cellStyle name="集計 2 6 3 2 2" xfId="10215" xr:uid="{00000000-0005-0000-0000-000025340000}"/>
    <cellStyle name="集計 2 6 3 3" xfId="6105" xr:uid="{00000000-0005-0000-0000-000026340000}"/>
    <cellStyle name="集計 2 6 3 3 2" xfId="12332" xr:uid="{00000000-0005-0000-0000-000027340000}"/>
    <cellStyle name="集計 2 6 3 4" xfId="8026" xr:uid="{00000000-0005-0000-0000-000028340000}"/>
    <cellStyle name="集計 2 6 4" xfId="2101" xr:uid="{00000000-0005-0000-0000-000029340000}"/>
    <cellStyle name="集計 2 6 4 2" xfId="4313" xr:uid="{00000000-0005-0000-0000-00002A340000}"/>
    <cellStyle name="集計 2 6 4 2 2" xfId="10552" xr:uid="{00000000-0005-0000-0000-00002B340000}"/>
    <cellStyle name="集計 2 6 4 3" xfId="6442" xr:uid="{00000000-0005-0000-0000-00002C340000}"/>
    <cellStyle name="集計 2 6 4 3 2" xfId="12669" xr:uid="{00000000-0005-0000-0000-00002D340000}"/>
    <cellStyle name="集計 2 6 4 4" xfId="8363" xr:uid="{00000000-0005-0000-0000-00002E340000}"/>
    <cellStyle name="集計 2 6 5" xfId="2129" xr:uid="{00000000-0005-0000-0000-00002F340000}"/>
    <cellStyle name="集計 2 6 5 2" xfId="4339" xr:uid="{00000000-0005-0000-0000-000030340000}"/>
    <cellStyle name="集計 2 6 5 2 2" xfId="10578" xr:uid="{00000000-0005-0000-0000-000031340000}"/>
    <cellStyle name="集計 2 6 5 3" xfId="6468" xr:uid="{00000000-0005-0000-0000-000032340000}"/>
    <cellStyle name="集計 2 6 5 3 2" xfId="12695" xr:uid="{00000000-0005-0000-0000-000033340000}"/>
    <cellStyle name="集計 2 6 5 4" xfId="8389" xr:uid="{00000000-0005-0000-0000-000034340000}"/>
    <cellStyle name="集計 2 6 6" xfId="3342" xr:uid="{00000000-0005-0000-0000-000035340000}"/>
    <cellStyle name="集計 2 6 6 2" xfId="5488" xr:uid="{00000000-0005-0000-0000-000036340000}"/>
    <cellStyle name="集計 2 6 6 2 2" xfId="11716" xr:uid="{00000000-0005-0000-0000-000037340000}"/>
    <cellStyle name="集計 2 6 6 3" xfId="9599" xr:uid="{00000000-0005-0000-0000-000038340000}"/>
    <cellStyle name="集計 2 6 7" xfId="2997" xr:uid="{00000000-0005-0000-0000-000039340000}"/>
    <cellStyle name="集計 2 6 7 2" xfId="9254" xr:uid="{00000000-0005-0000-0000-00003A340000}"/>
    <cellStyle name="集計 2 6 8" xfId="5215" xr:uid="{00000000-0005-0000-0000-00003B340000}"/>
    <cellStyle name="集計 2 6 8 2" xfId="11454" xr:uid="{00000000-0005-0000-0000-00003C340000}"/>
    <cellStyle name="集計 2 6 9" xfId="7410" xr:uid="{00000000-0005-0000-0000-00003D340000}"/>
    <cellStyle name="集計 2 7" xfId="995" xr:uid="{00000000-0005-0000-0000-00003E340000}"/>
    <cellStyle name="集計 2 7 2" xfId="1392" xr:uid="{00000000-0005-0000-0000-00003F340000}"/>
    <cellStyle name="集計 2 7 2 2" xfId="3644" xr:uid="{00000000-0005-0000-0000-000040340000}"/>
    <cellStyle name="集計 2 7 2 2 2" xfId="9901" xr:uid="{00000000-0005-0000-0000-000041340000}"/>
    <cellStyle name="集計 2 7 2 3" xfId="5791" xr:uid="{00000000-0005-0000-0000-000042340000}"/>
    <cellStyle name="集計 2 7 2 3 2" xfId="12018" xr:uid="{00000000-0005-0000-0000-000043340000}"/>
    <cellStyle name="集計 2 7 2 4" xfId="7712" xr:uid="{00000000-0005-0000-0000-000044340000}"/>
    <cellStyle name="集計 2 7 3" xfId="1769" xr:uid="{00000000-0005-0000-0000-000045340000}"/>
    <cellStyle name="集計 2 7 3 2" xfId="3983" xr:uid="{00000000-0005-0000-0000-000046340000}"/>
    <cellStyle name="集計 2 7 3 2 2" xfId="10222" xr:uid="{00000000-0005-0000-0000-000047340000}"/>
    <cellStyle name="集計 2 7 3 3" xfId="6112" xr:uid="{00000000-0005-0000-0000-000048340000}"/>
    <cellStyle name="集計 2 7 3 3 2" xfId="12339" xr:uid="{00000000-0005-0000-0000-000049340000}"/>
    <cellStyle name="集計 2 7 3 4" xfId="8033" xr:uid="{00000000-0005-0000-0000-00004A340000}"/>
    <cellStyle name="集計 2 7 4" xfId="2102" xr:uid="{00000000-0005-0000-0000-00004B340000}"/>
    <cellStyle name="集計 2 7 4 2" xfId="4314" xr:uid="{00000000-0005-0000-0000-00004C340000}"/>
    <cellStyle name="集計 2 7 4 2 2" xfId="10553" xr:uid="{00000000-0005-0000-0000-00004D340000}"/>
    <cellStyle name="集計 2 7 4 3" xfId="6443" xr:uid="{00000000-0005-0000-0000-00004E340000}"/>
    <cellStyle name="集計 2 7 4 3 2" xfId="12670" xr:uid="{00000000-0005-0000-0000-00004F340000}"/>
    <cellStyle name="集計 2 7 4 4" xfId="8364" xr:uid="{00000000-0005-0000-0000-000050340000}"/>
    <cellStyle name="集計 2 7 5" xfId="2373" xr:uid="{00000000-0005-0000-0000-000051340000}"/>
    <cellStyle name="集計 2 7 5 2" xfId="4583" xr:uid="{00000000-0005-0000-0000-000052340000}"/>
    <cellStyle name="集計 2 7 5 2 2" xfId="10822" xr:uid="{00000000-0005-0000-0000-000053340000}"/>
    <cellStyle name="集計 2 7 5 3" xfId="6712" xr:uid="{00000000-0005-0000-0000-000054340000}"/>
    <cellStyle name="集計 2 7 5 3 2" xfId="12939" xr:uid="{00000000-0005-0000-0000-000055340000}"/>
    <cellStyle name="集計 2 7 5 4" xfId="8633" xr:uid="{00000000-0005-0000-0000-000056340000}"/>
    <cellStyle name="集計 2 7 6" xfId="3349" xr:uid="{00000000-0005-0000-0000-000057340000}"/>
    <cellStyle name="集計 2 7 6 2" xfId="5495" xr:uid="{00000000-0005-0000-0000-000058340000}"/>
    <cellStyle name="集計 2 7 6 2 2" xfId="11723" xr:uid="{00000000-0005-0000-0000-000059340000}"/>
    <cellStyle name="集計 2 7 6 3" xfId="9606" xr:uid="{00000000-0005-0000-0000-00005A340000}"/>
    <cellStyle name="集計 2 7 7" xfId="3004" xr:uid="{00000000-0005-0000-0000-00005B340000}"/>
    <cellStyle name="集計 2 7 7 2" xfId="9261" xr:uid="{00000000-0005-0000-0000-00005C340000}"/>
    <cellStyle name="集計 2 7 8" xfId="5216" xr:uid="{00000000-0005-0000-0000-00005D340000}"/>
    <cellStyle name="集計 2 7 8 2" xfId="11455" xr:uid="{00000000-0005-0000-0000-00005E340000}"/>
    <cellStyle name="集計 2 7 9" xfId="7417" xr:uid="{00000000-0005-0000-0000-00005F340000}"/>
    <cellStyle name="集計 2 8" xfId="1000" xr:uid="{00000000-0005-0000-0000-000060340000}"/>
    <cellStyle name="集計 2 8 2" xfId="1393" xr:uid="{00000000-0005-0000-0000-000061340000}"/>
    <cellStyle name="集計 2 8 2 2" xfId="3645" xr:uid="{00000000-0005-0000-0000-000062340000}"/>
    <cellStyle name="集計 2 8 2 2 2" xfId="9902" xr:uid="{00000000-0005-0000-0000-000063340000}"/>
    <cellStyle name="集計 2 8 2 3" xfId="5792" xr:uid="{00000000-0005-0000-0000-000064340000}"/>
    <cellStyle name="集計 2 8 2 3 2" xfId="12019" xr:uid="{00000000-0005-0000-0000-000065340000}"/>
    <cellStyle name="集計 2 8 2 4" xfId="7713" xr:uid="{00000000-0005-0000-0000-000066340000}"/>
    <cellStyle name="集計 2 8 3" xfId="1774" xr:uid="{00000000-0005-0000-0000-000067340000}"/>
    <cellStyle name="集計 2 8 3 2" xfId="3988" xr:uid="{00000000-0005-0000-0000-000068340000}"/>
    <cellStyle name="集計 2 8 3 2 2" xfId="10227" xr:uid="{00000000-0005-0000-0000-000069340000}"/>
    <cellStyle name="集計 2 8 3 3" xfId="6117" xr:uid="{00000000-0005-0000-0000-00006A340000}"/>
    <cellStyle name="集計 2 8 3 3 2" xfId="12344" xr:uid="{00000000-0005-0000-0000-00006B340000}"/>
    <cellStyle name="集計 2 8 3 4" xfId="8038" xr:uid="{00000000-0005-0000-0000-00006C340000}"/>
    <cellStyle name="集計 2 8 4" xfId="2103" xr:uid="{00000000-0005-0000-0000-00006D340000}"/>
    <cellStyle name="集計 2 8 4 2" xfId="4315" xr:uid="{00000000-0005-0000-0000-00006E340000}"/>
    <cellStyle name="集計 2 8 4 2 2" xfId="10554" xr:uid="{00000000-0005-0000-0000-00006F340000}"/>
    <cellStyle name="集計 2 8 4 3" xfId="6444" xr:uid="{00000000-0005-0000-0000-000070340000}"/>
    <cellStyle name="集計 2 8 4 3 2" xfId="12671" xr:uid="{00000000-0005-0000-0000-000071340000}"/>
    <cellStyle name="集計 2 8 4 4" xfId="8365" xr:uid="{00000000-0005-0000-0000-000072340000}"/>
    <cellStyle name="集計 2 8 5" xfId="2125" xr:uid="{00000000-0005-0000-0000-000073340000}"/>
    <cellStyle name="集計 2 8 5 2" xfId="4335" xr:uid="{00000000-0005-0000-0000-000074340000}"/>
    <cellStyle name="集計 2 8 5 2 2" xfId="10574" xr:uid="{00000000-0005-0000-0000-000075340000}"/>
    <cellStyle name="集計 2 8 5 3" xfId="6464" xr:uid="{00000000-0005-0000-0000-000076340000}"/>
    <cellStyle name="集計 2 8 5 3 2" xfId="12691" xr:uid="{00000000-0005-0000-0000-000077340000}"/>
    <cellStyle name="集計 2 8 5 4" xfId="8385" xr:uid="{00000000-0005-0000-0000-000078340000}"/>
    <cellStyle name="集計 2 8 6" xfId="3354" xr:uid="{00000000-0005-0000-0000-000079340000}"/>
    <cellStyle name="集計 2 8 6 2" xfId="5500" xr:uid="{00000000-0005-0000-0000-00007A340000}"/>
    <cellStyle name="集計 2 8 6 2 2" xfId="11728" xr:uid="{00000000-0005-0000-0000-00007B340000}"/>
    <cellStyle name="集計 2 8 6 3" xfId="9611" xr:uid="{00000000-0005-0000-0000-00007C340000}"/>
    <cellStyle name="集計 2 8 7" xfId="3009" xr:uid="{00000000-0005-0000-0000-00007D340000}"/>
    <cellStyle name="集計 2 8 7 2" xfId="9266" xr:uid="{00000000-0005-0000-0000-00007E340000}"/>
    <cellStyle name="集計 2 8 8" xfId="5217" xr:uid="{00000000-0005-0000-0000-00007F340000}"/>
    <cellStyle name="集計 2 8 8 2" xfId="11456" xr:uid="{00000000-0005-0000-0000-000080340000}"/>
    <cellStyle name="集計 2 8 9" xfId="7422" xr:uid="{00000000-0005-0000-0000-000081340000}"/>
    <cellStyle name="集計 2 9" xfId="1386" xr:uid="{00000000-0005-0000-0000-000082340000}"/>
    <cellStyle name="集計 2 9 2" xfId="3638" xr:uid="{00000000-0005-0000-0000-000083340000}"/>
    <cellStyle name="集計 2 9 2 2" xfId="9895" xr:uid="{00000000-0005-0000-0000-000084340000}"/>
    <cellStyle name="集計 2 9 3" xfId="5785" xr:uid="{00000000-0005-0000-0000-000085340000}"/>
    <cellStyle name="集計 2 9 3 2" xfId="12012" xr:uid="{00000000-0005-0000-0000-000086340000}"/>
    <cellStyle name="集計 2 9 4" xfId="7706" xr:uid="{00000000-0005-0000-0000-000087340000}"/>
    <cellStyle name="集計 3" xfId="760" xr:uid="{00000000-0005-0000-0000-000088340000}"/>
    <cellStyle name="集計 3 2" xfId="1394" xr:uid="{00000000-0005-0000-0000-000089340000}"/>
    <cellStyle name="集計 3 2 2" xfId="3646" xr:uid="{00000000-0005-0000-0000-00008A340000}"/>
    <cellStyle name="集計 3 2 2 2" xfId="9903" xr:uid="{00000000-0005-0000-0000-00008B340000}"/>
    <cellStyle name="集計 3 2 3" xfId="5793" xr:uid="{00000000-0005-0000-0000-00008C340000}"/>
    <cellStyle name="集計 3 2 3 2" xfId="12020" xr:uid="{00000000-0005-0000-0000-00008D340000}"/>
    <cellStyle name="集計 3 2 4" xfId="7714" xr:uid="{00000000-0005-0000-0000-00008E340000}"/>
    <cellStyle name="集計 3 3" xfId="1541" xr:uid="{00000000-0005-0000-0000-00008F340000}"/>
    <cellStyle name="集計 3 3 2" xfId="3755" xr:uid="{00000000-0005-0000-0000-000090340000}"/>
    <cellStyle name="集計 3 3 2 2" xfId="9994" xr:uid="{00000000-0005-0000-0000-000091340000}"/>
    <cellStyle name="集計 3 3 3" xfId="5884" xr:uid="{00000000-0005-0000-0000-000092340000}"/>
    <cellStyle name="集計 3 3 3 2" xfId="12111" xr:uid="{00000000-0005-0000-0000-000093340000}"/>
    <cellStyle name="集計 3 3 4" xfId="7805" xr:uid="{00000000-0005-0000-0000-000094340000}"/>
    <cellStyle name="集計 3 4" xfId="2104" xr:uid="{00000000-0005-0000-0000-000095340000}"/>
    <cellStyle name="集計 3 4 2" xfId="4316" xr:uid="{00000000-0005-0000-0000-000096340000}"/>
    <cellStyle name="集計 3 4 2 2" xfId="10555" xr:uid="{00000000-0005-0000-0000-000097340000}"/>
    <cellStyle name="集計 3 4 3" xfId="6445" xr:uid="{00000000-0005-0000-0000-000098340000}"/>
    <cellStyle name="集計 3 4 3 2" xfId="12672" xr:uid="{00000000-0005-0000-0000-000099340000}"/>
    <cellStyle name="集計 3 4 4" xfId="8366" xr:uid="{00000000-0005-0000-0000-00009A340000}"/>
    <cellStyle name="集計 3 5" xfId="2335" xr:uid="{00000000-0005-0000-0000-00009B340000}"/>
    <cellStyle name="集計 3 5 2" xfId="4545" xr:uid="{00000000-0005-0000-0000-00009C340000}"/>
    <cellStyle name="集計 3 5 2 2" xfId="10784" xr:uid="{00000000-0005-0000-0000-00009D340000}"/>
    <cellStyle name="集計 3 5 3" xfId="6674" xr:uid="{00000000-0005-0000-0000-00009E340000}"/>
    <cellStyle name="集計 3 5 3 2" xfId="12901" xr:uid="{00000000-0005-0000-0000-00009F340000}"/>
    <cellStyle name="集計 3 5 4" xfId="8595" xr:uid="{00000000-0005-0000-0000-0000A0340000}"/>
    <cellStyle name="集計 3 6" xfId="3121" xr:uid="{00000000-0005-0000-0000-0000A1340000}"/>
    <cellStyle name="集計 3 6 2" xfId="5265" xr:uid="{00000000-0005-0000-0000-0000A2340000}"/>
    <cellStyle name="集計 3 6 2 2" xfId="11495" xr:uid="{00000000-0005-0000-0000-0000A3340000}"/>
    <cellStyle name="集計 3 6 3" xfId="9378" xr:uid="{00000000-0005-0000-0000-0000A4340000}"/>
    <cellStyle name="集計 3 7" xfId="2776" xr:uid="{00000000-0005-0000-0000-0000A5340000}"/>
    <cellStyle name="集計 3 7 2" xfId="9033" xr:uid="{00000000-0005-0000-0000-0000A6340000}"/>
    <cellStyle name="集計 3 8" xfId="5218" xr:uid="{00000000-0005-0000-0000-0000A7340000}"/>
    <cellStyle name="集計 3 8 2" xfId="11457" xr:uid="{00000000-0005-0000-0000-0000A8340000}"/>
    <cellStyle name="集計 3 9" xfId="7189" xr:uid="{00000000-0005-0000-0000-0000A9340000}"/>
    <cellStyle name="出力" xfId="52" builtinId="21" customBuiltin="1"/>
    <cellStyle name="出力 2" xfId="730" xr:uid="{00000000-0005-0000-0000-000047300000}"/>
    <cellStyle name="出力 2 10" xfId="1525" xr:uid="{00000000-0005-0000-0000-000048300000}"/>
    <cellStyle name="出力 2 10 2" xfId="3739" xr:uid="{00000000-0005-0000-0000-000049300000}"/>
    <cellStyle name="出力 2 10 2 2" xfId="9978" xr:uid="{00000000-0005-0000-0000-00004A300000}"/>
    <cellStyle name="出力 2 10 3" xfId="5868" xr:uid="{00000000-0005-0000-0000-00004B300000}"/>
    <cellStyle name="出力 2 10 3 2" xfId="12095" xr:uid="{00000000-0005-0000-0000-00004C300000}"/>
    <cellStyle name="出力 2 10 4" xfId="7789" xr:uid="{00000000-0005-0000-0000-00004D300000}"/>
    <cellStyle name="出力 2 11" xfId="2105" xr:uid="{00000000-0005-0000-0000-00004E300000}"/>
    <cellStyle name="出力 2 11 2" xfId="4317" xr:uid="{00000000-0005-0000-0000-00004F300000}"/>
    <cellStyle name="出力 2 11 2 2" xfId="10556" xr:uid="{00000000-0005-0000-0000-000050300000}"/>
    <cellStyle name="出力 2 11 3" xfId="6446" xr:uid="{00000000-0005-0000-0000-000051300000}"/>
    <cellStyle name="出力 2 11 3 2" xfId="12673" xr:uid="{00000000-0005-0000-0000-000052300000}"/>
    <cellStyle name="出力 2 11 4" xfId="8367" xr:uid="{00000000-0005-0000-0000-000053300000}"/>
    <cellStyle name="出力 2 12" xfId="2350" xr:uid="{00000000-0005-0000-0000-000054300000}"/>
    <cellStyle name="出力 2 12 2" xfId="4560" xr:uid="{00000000-0005-0000-0000-000055300000}"/>
    <cellStyle name="出力 2 12 2 2" xfId="10799" xr:uid="{00000000-0005-0000-0000-000056300000}"/>
    <cellStyle name="出力 2 12 3" xfId="6689" xr:uid="{00000000-0005-0000-0000-000057300000}"/>
    <cellStyle name="出力 2 12 3 2" xfId="12916" xr:uid="{00000000-0005-0000-0000-000058300000}"/>
    <cellStyle name="出力 2 12 4" xfId="8610" xr:uid="{00000000-0005-0000-0000-000059300000}"/>
    <cellStyle name="出力 2 13" xfId="2681" xr:uid="{00000000-0005-0000-0000-00005A300000}"/>
    <cellStyle name="出力 2 13 2" xfId="4873" xr:uid="{00000000-0005-0000-0000-00005B300000}"/>
    <cellStyle name="出力 2 13 2 2" xfId="11112" xr:uid="{00000000-0005-0000-0000-00005C300000}"/>
    <cellStyle name="出力 2 13 3" xfId="7019" xr:uid="{00000000-0005-0000-0000-00005D300000}"/>
    <cellStyle name="出力 2 13 3 2" xfId="13246" xr:uid="{00000000-0005-0000-0000-00005E300000}"/>
    <cellStyle name="出力 2 13 4" xfId="8940" xr:uid="{00000000-0005-0000-0000-00005F300000}"/>
    <cellStyle name="出力 2 14" xfId="2704" xr:uid="{00000000-0005-0000-0000-000060300000}"/>
    <cellStyle name="出力 2 14 2" xfId="4894" xr:uid="{00000000-0005-0000-0000-000061300000}"/>
    <cellStyle name="出力 2 14 2 2" xfId="11133" xr:uid="{00000000-0005-0000-0000-000062300000}"/>
    <cellStyle name="出力 2 14 3" xfId="7040" xr:uid="{00000000-0005-0000-0000-000063300000}"/>
    <cellStyle name="出力 2 14 3 2" xfId="13267" xr:uid="{00000000-0005-0000-0000-000064300000}"/>
    <cellStyle name="出力 2 14 4" xfId="8961" xr:uid="{00000000-0005-0000-0000-000065300000}"/>
    <cellStyle name="出力 2 15" xfId="2727" xr:uid="{00000000-0005-0000-0000-000066300000}"/>
    <cellStyle name="出力 2 15 2" xfId="4908" xr:uid="{00000000-0005-0000-0000-000067300000}"/>
    <cellStyle name="出力 2 15 2 2" xfId="11147" xr:uid="{00000000-0005-0000-0000-000068300000}"/>
    <cellStyle name="出力 2 15 3" xfId="7063" xr:uid="{00000000-0005-0000-0000-000069300000}"/>
    <cellStyle name="出力 2 15 3 2" xfId="13290" xr:uid="{00000000-0005-0000-0000-00006A300000}"/>
    <cellStyle name="出力 2 15 4" xfId="8984" xr:uid="{00000000-0005-0000-0000-00006B300000}"/>
    <cellStyle name="出力 2 16" xfId="2732" xr:uid="{00000000-0005-0000-0000-00006C300000}"/>
    <cellStyle name="出力 2 16 2" xfId="4913" xr:uid="{00000000-0005-0000-0000-00006D300000}"/>
    <cellStyle name="出力 2 16 2 2" xfId="11152" xr:uid="{00000000-0005-0000-0000-00006E300000}"/>
    <cellStyle name="出力 2 16 3" xfId="7068" xr:uid="{00000000-0005-0000-0000-00006F300000}"/>
    <cellStyle name="出力 2 16 3 2" xfId="13295" xr:uid="{00000000-0005-0000-0000-000070300000}"/>
    <cellStyle name="出力 2 16 4" xfId="8989" xr:uid="{00000000-0005-0000-0000-000071300000}"/>
    <cellStyle name="出力 2 17" xfId="2741" xr:uid="{00000000-0005-0000-0000-000072300000}"/>
    <cellStyle name="出力 2 17 2" xfId="4920" xr:uid="{00000000-0005-0000-0000-000073300000}"/>
    <cellStyle name="出力 2 17 2 2" xfId="11159" xr:uid="{00000000-0005-0000-0000-000074300000}"/>
    <cellStyle name="出力 2 17 3" xfId="7077" xr:uid="{00000000-0005-0000-0000-000075300000}"/>
    <cellStyle name="出力 2 17 3 2" xfId="13304" xr:uid="{00000000-0005-0000-0000-000076300000}"/>
    <cellStyle name="出力 2 17 4" xfId="8998" xr:uid="{00000000-0005-0000-0000-000077300000}"/>
    <cellStyle name="出力 2 18" xfId="2748" xr:uid="{00000000-0005-0000-0000-000078300000}"/>
    <cellStyle name="出力 2 18 2" xfId="4925" xr:uid="{00000000-0005-0000-0000-000079300000}"/>
    <cellStyle name="出力 2 18 2 2" xfId="11164" xr:uid="{00000000-0005-0000-0000-00007A300000}"/>
    <cellStyle name="出力 2 18 3" xfId="7084" xr:uid="{00000000-0005-0000-0000-00007B300000}"/>
    <cellStyle name="出力 2 18 3 2" xfId="13311" xr:uid="{00000000-0005-0000-0000-00007C300000}"/>
    <cellStyle name="出力 2 18 4" xfId="9005" xr:uid="{00000000-0005-0000-0000-00007D300000}"/>
    <cellStyle name="出力 2 19" xfId="2753" xr:uid="{00000000-0005-0000-0000-00007E300000}"/>
    <cellStyle name="出力 2 19 2" xfId="7089" xr:uid="{00000000-0005-0000-0000-00007F300000}"/>
    <cellStyle name="出力 2 19 2 2" xfId="13316" xr:uid="{00000000-0005-0000-0000-000080300000}"/>
    <cellStyle name="出力 2 19 3" xfId="9010" xr:uid="{00000000-0005-0000-0000-000081300000}"/>
    <cellStyle name="出力 2 2" xfId="960" xr:uid="{00000000-0005-0000-0000-000082300000}"/>
    <cellStyle name="出力 2 2 2" xfId="1396" xr:uid="{00000000-0005-0000-0000-000083300000}"/>
    <cellStyle name="出力 2 2 2 2" xfId="3648" xr:uid="{00000000-0005-0000-0000-000084300000}"/>
    <cellStyle name="出力 2 2 2 2 2" xfId="9905" xr:uid="{00000000-0005-0000-0000-000085300000}"/>
    <cellStyle name="出力 2 2 2 3" xfId="5795" xr:uid="{00000000-0005-0000-0000-000086300000}"/>
    <cellStyle name="出力 2 2 2 3 2" xfId="12022" xr:uid="{00000000-0005-0000-0000-000087300000}"/>
    <cellStyle name="出力 2 2 2 4" xfId="7716" xr:uid="{00000000-0005-0000-0000-000088300000}"/>
    <cellStyle name="出力 2 2 3" xfId="1734" xr:uid="{00000000-0005-0000-0000-000089300000}"/>
    <cellStyle name="出力 2 2 3 2" xfId="3948" xr:uid="{00000000-0005-0000-0000-00008A300000}"/>
    <cellStyle name="出力 2 2 3 2 2" xfId="10187" xr:uid="{00000000-0005-0000-0000-00008B300000}"/>
    <cellStyle name="出力 2 2 3 3" xfId="6077" xr:uid="{00000000-0005-0000-0000-00008C300000}"/>
    <cellStyle name="出力 2 2 3 3 2" xfId="12304" xr:uid="{00000000-0005-0000-0000-00008D300000}"/>
    <cellStyle name="出力 2 2 3 4" xfId="7998" xr:uid="{00000000-0005-0000-0000-00008E300000}"/>
    <cellStyle name="出力 2 2 4" xfId="2106" xr:uid="{00000000-0005-0000-0000-00008F300000}"/>
    <cellStyle name="出力 2 2 4 2" xfId="4318" xr:uid="{00000000-0005-0000-0000-000090300000}"/>
    <cellStyle name="出力 2 2 4 2 2" xfId="10557" xr:uid="{00000000-0005-0000-0000-000091300000}"/>
    <cellStyle name="出力 2 2 4 3" xfId="6447" xr:uid="{00000000-0005-0000-0000-000092300000}"/>
    <cellStyle name="出力 2 2 4 3 2" xfId="12674" xr:uid="{00000000-0005-0000-0000-000093300000}"/>
    <cellStyle name="出力 2 2 4 4" xfId="8368" xr:uid="{00000000-0005-0000-0000-000094300000}"/>
    <cellStyle name="出力 2 2 5" xfId="2179" xr:uid="{00000000-0005-0000-0000-000095300000}"/>
    <cellStyle name="出力 2 2 5 2" xfId="4389" xr:uid="{00000000-0005-0000-0000-000096300000}"/>
    <cellStyle name="出力 2 2 5 2 2" xfId="10628" xr:uid="{00000000-0005-0000-0000-000097300000}"/>
    <cellStyle name="出力 2 2 5 3" xfId="6518" xr:uid="{00000000-0005-0000-0000-000098300000}"/>
    <cellStyle name="出力 2 2 5 3 2" xfId="12745" xr:uid="{00000000-0005-0000-0000-000099300000}"/>
    <cellStyle name="出力 2 2 5 4" xfId="8439" xr:uid="{00000000-0005-0000-0000-00009A300000}"/>
    <cellStyle name="出力 2 2 6" xfId="3314" xr:uid="{00000000-0005-0000-0000-00009B300000}"/>
    <cellStyle name="出力 2 2 6 2" xfId="5460" xr:uid="{00000000-0005-0000-0000-00009C300000}"/>
    <cellStyle name="出力 2 2 6 2 2" xfId="11688" xr:uid="{00000000-0005-0000-0000-00009D300000}"/>
    <cellStyle name="出力 2 2 6 3" xfId="9571" xr:uid="{00000000-0005-0000-0000-00009E300000}"/>
    <cellStyle name="出力 2 2 7" xfId="2969" xr:uid="{00000000-0005-0000-0000-00009F300000}"/>
    <cellStyle name="出力 2 2 7 2" xfId="9226" xr:uid="{00000000-0005-0000-0000-0000A0300000}"/>
    <cellStyle name="出力 2 2 8" xfId="5220" xr:uid="{00000000-0005-0000-0000-0000A1300000}"/>
    <cellStyle name="出力 2 2 8 2" xfId="11459" xr:uid="{00000000-0005-0000-0000-0000A2300000}"/>
    <cellStyle name="出力 2 2 9" xfId="7382" xr:uid="{00000000-0005-0000-0000-0000A3300000}"/>
    <cellStyle name="出力 2 20" xfId="3105" xr:uid="{00000000-0005-0000-0000-0000A4300000}"/>
    <cellStyle name="出力 2 20 2" xfId="5247" xr:uid="{00000000-0005-0000-0000-0000A5300000}"/>
    <cellStyle name="出力 2 20 2 2" xfId="11479" xr:uid="{00000000-0005-0000-0000-0000A6300000}"/>
    <cellStyle name="出力 2 20 3" xfId="9362" xr:uid="{00000000-0005-0000-0000-0000A7300000}"/>
    <cellStyle name="出力 2 21" xfId="5219" xr:uid="{00000000-0005-0000-0000-0000A8300000}"/>
    <cellStyle name="出力 2 21 2" xfId="11458" xr:uid="{00000000-0005-0000-0000-0000A9300000}"/>
    <cellStyle name="出力 2 22" xfId="7173" xr:uid="{00000000-0005-0000-0000-0000AA300000}"/>
    <cellStyle name="出力 2 3" xfId="972" xr:uid="{00000000-0005-0000-0000-0000AB300000}"/>
    <cellStyle name="出力 2 3 2" xfId="1397" xr:uid="{00000000-0005-0000-0000-0000AC300000}"/>
    <cellStyle name="出力 2 3 2 2" xfId="3649" xr:uid="{00000000-0005-0000-0000-0000AD300000}"/>
    <cellStyle name="出力 2 3 2 2 2" xfId="9906" xr:uid="{00000000-0005-0000-0000-0000AE300000}"/>
    <cellStyle name="出力 2 3 2 3" xfId="5796" xr:uid="{00000000-0005-0000-0000-0000AF300000}"/>
    <cellStyle name="出力 2 3 2 3 2" xfId="12023" xr:uid="{00000000-0005-0000-0000-0000B0300000}"/>
    <cellStyle name="出力 2 3 2 4" xfId="7717" xr:uid="{00000000-0005-0000-0000-0000B1300000}"/>
    <cellStyle name="出力 2 3 3" xfId="1746" xr:uid="{00000000-0005-0000-0000-0000B2300000}"/>
    <cellStyle name="出力 2 3 3 2" xfId="3960" xr:uid="{00000000-0005-0000-0000-0000B3300000}"/>
    <cellStyle name="出力 2 3 3 2 2" xfId="10199" xr:uid="{00000000-0005-0000-0000-0000B4300000}"/>
    <cellStyle name="出力 2 3 3 3" xfId="6089" xr:uid="{00000000-0005-0000-0000-0000B5300000}"/>
    <cellStyle name="出力 2 3 3 3 2" xfId="12316" xr:uid="{00000000-0005-0000-0000-0000B6300000}"/>
    <cellStyle name="出力 2 3 3 4" xfId="8010" xr:uid="{00000000-0005-0000-0000-0000B7300000}"/>
    <cellStyle name="出力 2 3 4" xfId="2107" xr:uid="{00000000-0005-0000-0000-0000B8300000}"/>
    <cellStyle name="出力 2 3 4 2" xfId="4319" xr:uid="{00000000-0005-0000-0000-0000B9300000}"/>
    <cellStyle name="出力 2 3 4 2 2" xfId="10558" xr:uid="{00000000-0005-0000-0000-0000BA300000}"/>
    <cellStyle name="出力 2 3 4 3" xfId="6448" xr:uid="{00000000-0005-0000-0000-0000BB300000}"/>
    <cellStyle name="出力 2 3 4 3 2" xfId="12675" xr:uid="{00000000-0005-0000-0000-0000BC300000}"/>
    <cellStyle name="出力 2 3 4 4" xfId="8369" xr:uid="{00000000-0005-0000-0000-0000BD300000}"/>
    <cellStyle name="出力 2 3 5" xfId="2167" xr:uid="{00000000-0005-0000-0000-0000BE300000}"/>
    <cellStyle name="出力 2 3 5 2" xfId="4377" xr:uid="{00000000-0005-0000-0000-0000BF300000}"/>
    <cellStyle name="出力 2 3 5 2 2" xfId="10616" xr:uid="{00000000-0005-0000-0000-0000C0300000}"/>
    <cellStyle name="出力 2 3 5 3" xfId="6506" xr:uid="{00000000-0005-0000-0000-0000C1300000}"/>
    <cellStyle name="出力 2 3 5 3 2" xfId="12733" xr:uid="{00000000-0005-0000-0000-0000C2300000}"/>
    <cellStyle name="出力 2 3 5 4" xfId="8427" xr:uid="{00000000-0005-0000-0000-0000C3300000}"/>
    <cellStyle name="出力 2 3 6" xfId="3326" xr:uid="{00000000-0005-0000-0000-0000C4300000}"/>
    <cellStyle name="出力 2 3 6 2" xfId="5472" xr:uid="{00000000-0005-0000-0000-0000C5300000}"/>
    <cellStyle name="出力 2 3 6 2 2" xfId="11700" xr:uid="{00000000-0005-0000-0000-0000C6300000}"/>
    <cellStyle name="出力 2 3 6 3" xfId="9583" xr:uid="{00000000-0005-0000-0000-0000C7300000}"/>
    <cellStyle name="出力 2 3 7" xfId="2981" xr:uid="{00000000-0005-0000-0000-0000C8300000}"/>
    <cellStyle name="出力 2 3 7 2" xfId="9238" xr:uid="{00000000-0005-0000-0000-0000C9300000}"/>
    <cellStyle name="出力 2 3 8" xfId="5221" xr:uid="{00000000-0005-0000-0000-0000CA300000}"/>
    <cellStyle name="出力 2 3 8 2" xfId="11460" xr:uid="{00000000-0005-0000-0000-0000CB300000}"/>
    <cellStyle name="出力 2 3 9" xfId="7394" xr:uid="{00000000-0005-0000-0000-0000CC300000}"/>
    <cellStyle name="出力 2 4" xfId="774" xr:uid="{00000000-0005-0000-0000-0000CD300000}"/>
    <cellStyle name="出力 2 4 2" xfId="1398" xr:uid="{00000000-0005-0000-0000-0000CE300000}"/>
    <cellStyle name="出力 2 4 2 2" xfId="3650" xr:uid="{00000000-0005-0000-0000-0000CF300000}"/>
    <cellStyle name="出力 2 4 2 2 2" xfId="9907" xr:uid="{00000000-0005-0000-0000-0000D0300000}"/>
    <cellStyle name="出力 2 4 2 3" xfId="5797" xr:uid="{00000000-0005-0000-0000-0000D1300000}"/>
    <cellStyle name="出力 2 4 2 3 2" xfId="12024" xr:uid="{00000000-0005-0000-0000-0000D2300000}"/>
    <cellStyle name="出力 2 4 2 4" xfId="7718" xr:uid="{00000000-0005-0000-0000-0000D3300000}"/>
    <cellStyle name="出力 2 4 3" xfId="1553" xr:uid="{00000000-0005-0000-0000-0000D4300000}"/>
    <cellStyle name="出力 2 4 3 2" xfId="3767" xr:uid="{00000000-0005-0000-0000-0000D5300000}"/>
    <cellStyle name="出力 2 4 3 2 2" xfId="10006" xr:uid="{00000000-0005-0000-0000-0000D6300000}"/>
    <cellStyle name="出力 2 4 3 3" xfId="5896" xr:uid="{00000000-0005-0000-0000-0000D7300000}"/>
    <cellStyle name="出力 2 4 3 3 2" xfId="12123" xr:uid="{00000000-0005-0000-0000-0000D8300000}"/>
    <cellStyle name="出力 2 4 3 4" xfId="7817" xr:uid="{00000000-0005-0000-0000-0000D9300000}"/>
    <cellStyle name="出力 2 4 4" xfId="2108" xr:uid="{00000000-0005-0000-0000-0000DA300000}"/>
    <cellStyle name="出力 2 4 4 2" xfId="4320" xr:uid="{00000000-0005-0000-0000-0000DB300000}"/>
    <cellStyle name="出力 2 4 4 2 2" xfId="10559" xr:uid="{00000000-0005-0000-0000-0000DC300000}"/>
    <cellStyle name="出力 2 4 4 3" xfId="6449" xr:uid="{00000000-0005-0000-0000-0000DD300000}"/>
    <cellStyle name="出力 2 4 4 3 2" xfId="12676" xr:uid="{00000000-0005-0000-0000-0000DE300000}"/>
    <cellStyle name="出力 2 4 4 4" xfId="8370" xr:uid="{00000000-0005-0000-0000-0000DF300000}"/>
    <cellStyle name="出力 2 4 5" xfId="2323" xr:uid="{00000000-0005-0000-0000-0000E0300000}"/>
    <cellStyle name="出力 2 4 5 2" xfId="4533" xr:uid="{00000000-0005-0000-0000-0000E1300000}"/>
    <cellStyle name="出力 2 4 5 2 2" xfId="10772" xr:uid="{00000000-0005-0000-0000-0000E2300000}"/>
    <cellStyle name="出力 2 4 5 3" xfId="6662" xr:uid="{00000000-0005-0000-0000-0000E3300000}"/>
    <cellStyle name="出力 2 4 5 3 2" xfId="12889" xr:uid="{00000000-0005-0000-0000-0000E4300000}"/>
    <cellStyle name="出力 2 4 5 4" xfId="8583" xr:uid="{00000000-0005-0000-0000-0000E5300000}"/>
    <cellStyle name="出力 2 4 6" xfId="3133" xr:uid="{00000000-0005-0000-0000-0000E6300000}"/>
    <cellStyle name="出力 2 4 6 2" xfId="5277" xr:uid="{00000000-0005-0000-0000-0000E7300000}"/>
    <cellStyle name="出力 2 4 6 2 2" xfId="11507" xr:uid="{00000000-0005-0000-0000-0000E8300000}"/>
    <cellStyle name="出力 2 4 6 3" xfId="9390" xr:uid="{00000000-0005-0000-0000-0000E9300000}"/>
    <cellStyle name="出力 2 4 7" xfId="2788" xr:uid="{00000000-0005-0000-0000-0000EA300000}"/>
    <cellStyle name="出力 2 4 7 2" xfId="9045" xr:uid="{00000000-0005-0000-0000-0000EB300000}"/>
    <cellStyle name="出力 2 4 8" xfId="5222" xr:uid="{00000000-0005-0000-0000-0000EC300000}"/>
    <cellStyle name="出力 2 4 8 2" xfId="11461" xr:uid="{00000000-0005-0000-0000-0000ED300000}"/>
    <cellStyle name="出力 2 4 9" xfId="7201" xr:uid="{00000000-0005-0000-0000-0000EE300000}"/>
    <cellStyle name="出力 2 5" xfId="982" xr:uid="{00000000-0005-0000-0000-0000EF300000}"/>
    <cellStyle name="出力 2 5 2" xfId="1399" xr:uid="{00000000-0005-0000-0000-0000F0300000}"/>
    <cellStyle name="出力 2 5 2 2" xfId="3651" xr:uid="{00000000-0005-0000-0000-0000F1300000}"/>
    <cellStyle name="出力 2 5 2 2 2" xfId="9908" xr:uid="{00000000-0005-0000-0000-0000F2300000}"/>
    <cellStyle name="出力 2 5 2 3" xfId="5798" xr:uid="{00000000-0005-0000-0000-0000F3300000}"/>
    <cellStyle name="出力 2 5 2 3 2" xfId="12025" xr:uid="{00000000-0005-0000-0000-0000F4300000}"/>
    <cellStyle name="出力 2 5 2 4" xfId="7719" xr:uid="{00000000-0005-0000-0000-0000F5300000}"/>
    <cellStyle name="出力 2 5 3" xfId="1756" xr:uid="{00000000-0005-0000-0000-0000F6300000}"/>
    <cellStyle name="出力 2 5 3 2" xfId="3970" xr:uid="{00000000-0005-0000-0000-0000F7300000}"/>
    <cellStyle name="出力 2 5 3 2 2" xfId="10209" xr:uid="{00000000-0005-0000-0000-0000F8300000}"/>
    <cellStyle name="出力 2 5 3 3" xfId="6099" xr:uid="{00000000-0005-0000-0000-0000F9300000}"/>
    <cellStyle name="出力 2 5 3 3 2" xfId="12326" xr:uid="{00000000-0005-0000-0000-0000FA300000}"/>
    <cellStyle name="出力 2 5 3 4" xfId="8020" xr:uid="{00000000-0005-0000-0000-0000FB300000}"/>
    <cellStyle name="出力 2 5 4" xfId="2109" xr:uid="{00000000-0005-0000-0000-0000FC300000}"/>
    <cellStyle name="出力 2 5 4 2" xfId="4321" xr:uid="{00000000-0005-0000-0000-0000FD300000}"/>
    <cellStyle name="出力 2 5 4 2 2" xfId="10560" xr:uid="{00000000-0005-0000-0000-0000FE300000}"/>
    <cellStyle name="出力 2 5 4 3" xfId="6450" xr:uid="{00000000-0005-0000-0000-0000FF300000}"/>
    <cellStyle name="出力 2 5 4 3 2" xfId="12677" xr:uid="{00000000-0005-0000-0000-000000310000}"/>
    <cellStyle name="出力 2 5 4 4" xfId="8371" xr:uid="{00000000-0005-0000-0000-000001310000}"/>
    <cellStyle name="出力 2 5 5" xfId="2157" xr:uid="{00000000-0005-0000-0000-000002310000}"/>
    <cellStyle name="出力 2 5 5 2" xfId="4367" xr:uid="{00000000-0005-0000-0000-000003310000}"/>
    <cellStyle name="出力 2 5 5 2 2" xfId="10606" xr:uid="{00000000-0005-0000-0000-000004310000}"/>
    <cellStyle name="出力 2 5 5 3" xfId="6496" xr:uid="{00000000-0005-0000-0000-000005310000}"/>
    <cellStyle name="出力 2 5 5 3 2" xfId="12723" xr:uid="{00000000-0005-0000-0000-000006310000}"/>
    <cellStyle name="出力 2 5 5 4" xfId="8417" xr:uid="{00000000-0005-0000-0000-000007310000}"/>
    <cellStyle name="出力 2 5 6" xfId="3336" xr:uid="{00000000-0005-0000-0000-000008310000}"/>
    <cellStyle name="出力 2 5 6 2" xfId="5482" xr:uid="{00000000-0005-0000-0000-000009310000}"/>
    <cellStyle name="出力 2 5 6 2 2" xfId="11710" xr:uid="{00000000-0005-0000-0000-00000A310000}"/>
    <cellStyle name="出力 2 5 6 3" xfId="9593" xr:uid="{00000000-0005-0000-0000-00000B310000}"/>
    <cellStyle name="出力 2 5 7" xfId="2991" xr:uid="{00000000-0005-0000-0000-00000C310000}"/>
    <cellStyle name="出力 2 5 7 2" xfId="9248" xr:uid="{00000000-0005-0000-0000-00000D310000}"/>
    <cellStyle name="出力 2 5 8" xfId="5223" xr:uid="{00000000-0005-0000-0000-00000E310000}"/>
    <cellStyle name="出力 2 5 8 2" xfId="11462" xr:uid="{00000000-0005-0000-0000-00000F310000}"/>
    <cellStyle name="出力 2 5 9" xfId="7404" xr:uid="{00000000-0005-0000-0000-000010310000}"/>
    <cellStyle name="出力 2 6" xfId="989" xr:uid="{00000000-0005-0000-0000-000011310000}"/>
    <cellStyle name="出力 2 6 2" xfId="1400" xr:uid="{00000000-0005-0000-0000-000012310000}"/>
    <cellStyle name="出力 2 6 2 2" xfId="3652" xr:uid="{00000000-0005-0000-0000-000013310000}"/>
    <cellStyle name="出力 2 6 2 2 2" xfId="9909" xr:uid="{00000000-0005-0000-0000-000014310000}"/>
    <cellStyle name="出力 2 6 2 3" xfId="5799" xr:uid="{00000000-0005-0000-0000-000015310000}"/>
    <cellStyle name="出力 2 6 2 3 2" xfId="12026" xr:uid="{00000000-0005-0000-0000-000016310000}"/>
    <cellStyle name="出力 2 6 2 4" xfId="7720" xr:uid="{00000000-0005-0000-0000-000017310000}"/>
    <cellStyle name="出力 2 6 3" xfId="1763" xr:uid="{00000000-0005-0000-0000-000018310000}"/>
    <cellStyle name="出力 2 6 3 2" xfId="3977" xr:uid="{00000000-0005-0000-0000-000019310000}"/>
    <cellStyle name="出力 2 6 3 2 2" xfId="10216" xr:uid="{00000000-0005-0000-0000-00001A310000}"/>
    <cellStyle name="出力 2 6 3 3" xfId="6106" xr:uid="{00000000-0005-0000-0000-00001B310000}"/>
    <cellStyle name="出力 2 6 3 3 2" xfId="12333" xr:uid="{00000000-0005-0000-0000-00001C310000}"/>
    <cellStyle name="出力 2 6 3 4" xfId="8027" xr:uid="{00000000-0005-0000-0000-00001D310000}"/>
    <cellStyle name="出力 2 6 4" xfId="2110" xr:uid="{00000000-0005-0000-0000-00001E310000}"/>
    <cellStyle name="出力 2 6 4 2" xfId="4322" xr:uid="{00000000-0005-0000-0000-00001F310000}"/>
    <cellStyle name="出力 2 6 4 2 2" xfId="10561" xr:uid="{00000000-0005-0000-0000-000020310000}"/>
    <cellStyle name="出力 2 6 4 3" xfId="6451" xr:uid="{00000000-0005-0000-0000-000021310000}"/>
    <cellStyle name="出力 2 6 4 3 2" xfId="12678" xr:uid="{00000000-0005-0000-0000-000022310000}"/>
    <cellStyle name="出力 2 6 4 4" xfId="8372" xr:uid="{00000000-0005-0000-0000-000023310000}"/>
    <cellStyle name="出力 2 6 5" xfId="2375" xr:uid="{00000000-0005-0000-0000-000024310000}"/>
    <cellStyle name="出力 2 6 5 2" xfId="4585" xr:uid="{00000000-0005-0000-0000-000025310000}"/>
    <cellStyle name="出力 2 6 5 2 2" xfId="10824" xr:uid="{00000000-0005-0000-0000-000026310000}"/>
    <cellStyle name="出力 2 6 5 3" xfId="6714" xr:uid="{00000000-0005-0000-0000-000027310000}"/>
    <cellStyle name="出力 2 6 5 3 2" xfId="12941" xr:uid="{00000000-0005-0000-0000-000028310000}"/>
    <cellStyle name="出力 2 6 5 4" xfId="8635" xr:uid="{00000000-0005-0000-0000-000029310000}"/>
    <cellStyle name="出力 2 6 6" xfId="3343" xr:uid="{00000000-0005-0000-0000-00002A310000}"/>
    <cellStyle name="出力 2 6 6 2" xfId="5489" xr:uid="{00000000-0005-0000-0000-00002B310000}"/>
    <cellStyle name="出力 2 6 6 2 2" xfId="11717" xr:uid="{00000000-0005-0000-0000-00002C310000}"/>
    <cellStyle name="出力 2 6 6 3" xfId="9600" xr:uid="{00000000-0005-0000-0000-00002D310000}"/>
    <cellStyle name="出力 2 6 7" xfId="2998" xr:uid="{00000000-0005-0000-0000-00002E310000}"/>
    <cellStyle name="出力 2 6 7 2" xfId="9255" xr:uid="{00000000-0005-0000-0000-00002F310000}"/>
    <cellStyle name="出力 2 6 8" xfId="5224" xr:uid="{00000000-0005-0000-0000-000030310000}"/>
    <cellStyle name="出力 2 6 8 2" xfId="11463" xr:uid="{00000000-0005-0000-0000-000031310000}"/>
    <cellStyle name="出力 2 6 9" xfId="7411" xr:uid="{00000000-0005-0000-0000-000032310000}"/>
    <cellStyle name="出力 2 7" xfId="996" xr:uid="{00000000-0005-0000-0000-000033310000}"/>
    <cellStyle name="出力 2 7 2" xfId="1401" xr:uid="{00000000-0005-0000-0000-000034310000}"/>
    <cellStyle name="出力 2 7 2 2" xfId="3653" xr:uid="{00000000-0005-0000-0000-000035310000}"/>
    <cellStyle name="出力 2 7 2 2 2" xfId="9910" xr:uid="{00000000-0005-0000-0000-000036310000}"/>
    <cellStyle name="出力 2 7 2 3" xfId="5800" xr:uid="{00000000-0005-0000-0000-000037310000}"/>
    <cellStyle name="出力 2 7 2 3 2" xfId="12027" xr:uid="{00000000-0005-0000-0000-000038310000}"/>
    <cellStyle name="出力 2 7 2 4" xfId="7721" xr:uid="{00000000-0005-0000-0000-000039310000}"/>
    <cellStyle name="出力 2 7 3" xfId="1770" xr:uid="{00000000-0005-0000-0000-00003A310000}"/>
    <cellStyle name="出力 2 7 3 2" xfId="3984" xr:uid="{00000000-0005-0000-0000-00003B310000}"/>
    <cellStyle name="出力 2 7 3 2 2" xfId="10223" xr:uid="{00000000-0005-0000-0000-00003C310000}"/>
    <cellStyle name="出力 2 7 3 3" xfId="6113" xr:uid="{00000000-0005-0000-0000-00003D310000}"/>
    <cellStyle name="出力 2 7 3 3 2" xfId="12340" xr:uid="{00000000-0005-0000-0000-00003E310000}"/>
    <cellStyle name="出力 2 7 3 4" xfId="8034" xr:uid="{00000000-0005-0000-0000-00003F310000}"/>
    <cellStyle name="出力 2 7 4" xfId="2111" xr:uid="{00000000-0005-0000-0000-000040310000}"/>
    <cellStyle name="出力 2 7 4 2" xfId="4323" xr:uid="{00000000-0005-0000-0000-000041310000}"/>
    <cellStyle name="出力 2 7 4 2 2" xfId="10562" xr:uid="{00000000-0005-0000-0000-000042310000}"/>
    <cellStyle name="出力 2 7 4 3" xfId="6452" xr:uid="{00000000-0005-0000-0000-000043310000}"/>
    <cellStyle name="出力 2 7 4 3 2" xfId="12679" xr:uid="{00000000-0005-0000-0000-000044310000}"/>
    <cellStyle name="出力 2 7 4 4" xfId="8373" xr:uid="{00000000-0005-0000-0000-000045310000}"/>
    <cellStyle name="出力 2 7 5" xfId="2403" xr:uid="{00000000-0005-0000-0000-000046310000}"/>
    <cellStyle name="出力 2 7 5 2" xfId="4613" xr:uid="{00000000-0005-0000-0000-000047310000}"/>
    <cellStyle name="出力 2 7 5 2 2" xfId="10852" xr:uid="{00000000-0005-0000-0000-000048310000}"/>
    <cellStyle name="出力 2 7 5 3" xfId="6742" xr:uid="{00000000-0005-0000-0000-000049310000}"/>
    <cellStyle name="出力 2 7 5 3 2" xfId="12969" xr:uid="{00000000-0005-0000-0000-00004A310000}"/>
    <cellStyle name="出力 2 7 5 4" xfId="8663" xr:uid="{00000000-0005-0000-0000-00004B310000}"/>
    <cellStyle name="出力 2 7 6" xfId="3350" xr:uid="{00000000-0005-0000-0000-00004C310000}"/>
    <cellStyle name="出力 2 7 6 2" xfId="5496" xr:uid="{00000000-0005-0000-0000-00004D310000}"/>
    <cellStyle name="出力 2 7 6 2 2" xfId="11724" xr:uid="{00000000-0005-0000-0000-00004E310000}"/>
    <cellStyle name="出力 2 7 6 3" xfId="9607" xr:uid="{00000000-0005-0000-0000-00004F310000}"/>
    <cellStyle name="出力 2 7 7" xfId="3005" xr:uid="{00000000-0005-0000-0000-000050310000}"/>
    <cellStyle name="出力 2 7 7 2" xfId="9262" xr:uid="{00000000-0005-0000-0000-000051310000}"/>
    <cellStyle name="出力 2 7 8" xfId="5225" xr:uid="{00000000-0005-0000-0000-000052310000}"/>
    <cellStyle name="出力 2 7 8 2" xfId="11464" xr:uid="{00000000-0005-0000-0000-000053310000}"/>
    <cellStyle name="出力 2 7 9" xfId="7418" xr:uid="{00000000-0005-0000-0000-000054310000}"/>
    <cellStyle name="出力 2 8" xfId="1001" xr:uid="{00000000-0005-0000-0000-000055310000}"/>
    <cellStyle name="出力 2 8 2" xfId="1402" xr:uid="{00000000-0005-0000-0000-000056310000}"/>
    <cellStyle name="出力 2 8 2 2" xfId="3654" xr:uid="{00000000-0005-0000-0000-000057310000}"/>
    <cellStyle name="出力 2 8 2 2 2" xfId="9911" xr:uid="{00000000-0005-0000-0000-000058310000}"/>
    <cellStyle name="出力 2 8 2 3" xfId="5801" xr:uid="{00000000-0005-0000-0000-000059310000}"/>
    <cellStyle name="出力 2 8 2 3 2" xfId="12028" xr:uid="{00000000-0005-0000-0000-00005A310000}"/>
    <cellStyle name="出力 2 8 2 4" xfId="7722" xr:uid="{00000000-0005-0000-0000-00005B310000}"/>
    <cellStyle name="出力 2 8 3" xfId="1775" xr:uid="{00000000-0005-0000-0000-00005C310000}"/>
    <cellStyle name="出力 2 8 3 2" xfId="3989" xr:uid="{00000000-0005-0000-0000-00005D310000}"/>
    <cellStyle name="出力 2 8 3 2 2" xfId="10228" xr:uid="{00000000-0005-0000-0000-00005E310000}"/>
    <cellStyle name="出力 2 8 3 3" xfId="6118" xr:uid="{00000000-0005-0000-0000-00005F310000}"/>
    <cellStyle name="出力 2 8 3 3 2" xfId="12345" xr:uid="{00000000-0005-0000-0000-000060310000}"/>
    <cellStyle name="出力 2 8 3 4" xfId="8039" xr:uid="{00000000-0005-0000-0000-000061310000}"/>
    <cellStyle name="出力 2 8 4" xfId="2112" xr:uid="{00000000-0005-0000-0000-000062310000}"/>
    <cellStyle name="出力 2 8 4 2" xfId="4324" xr:uid="{00000000-0005-0000-0000-000063310000}"/>
    <cellStyle name="出力 2 8 4 2 2" xfId="10563" xr:uid="{00000000-0005-0000-0000-000064310000}"/>
    <cellStyle name="出力 2 8 4 3" xfId="6453" xr:uid="{00000000-0005-0000-0000-000065310000}"/>
    <cellStyle name="出力 2 8 4 3 2" xfId="12680" xr:uid="{00000000-0005-0000-0000-000066310000}"/>
    <cellStyle name="出力 2 8 4 4" xfId="8374" xr:uid="{00000000-0005-0000-0000-000067310000}"/>
    <cellStyle name="出力 2 8 5" xfId="2371" xr:uid="{00000000-0005-0000-0000-000068310000}"/>
    <cellStyle name="出力 2 8 5 2" xfId="4581" xr:uid="{00000000-0005-0000-0000-000069310000}"/>
    <cellStyle name="出力 2 8 5 2 2" xfId="10820" xr:uid="{00000000-0005-0000-0000-00006A310000}"/>
    <cellStyle name="出力 2 8 5 3" xfId="6710" xr:uid="{00000000-0005-0000-0000-00006B310000}"/>
    <cellStyle name="出力 2 8 5 3 2" xfId="12937" xr:uid="{00000000-0005-0000-0000-00006C310000}"/>
    <cellStyle name="出力 2 8 5 4" xfId="8631" xr:uid="{00000000-0005-0000-0000-00006D310000}"/>
    <cellStyle name="出力 2 8 6" xfId="3355" xr:uid="{00000000-0005-0000-0000-00006E310000}"/>
    <cellStyle name="出力 2 8 6 2" xfId="5501" xr:uid="{00000000-0005-0000-0000-00006F310000}"/>
    <cellStyle name="出力 2 8 6 2 2" xfId="11729" xr:uid="{00000000-0005-0000-0000-000070310000}"/>
    <cellStyle name="出力 2 8 6 3" xfId="9612" xr:uid="{00000000-0005-0000-0000-000071310000}"/>
    <cellStyle name="出力 2 8 7" xfId="3010" xr:uid="{00000000-0005-0000-0000-000072310000}"/>
    <cellStyle name="出力 2 8 7 2" xfId="9267" xr:uid="{00000000-0005-0000-0000-000073310000}"/>
    <cellStyle name="出力 2 8 8" xfId="5226" xr:uid="{00000000-0005-0000-0000-000074310000}"/>
    <cellStyle name="出力 2 8 8 2" xfId="11465" xr:uid="{00000000-0005-0000-0000-000075310000}"/>
    <cellStyle name="出力 2 8 9" xfId="7423" xr:uid="{00000000-0005-0000-0000-000076310000}"/>
    <cellStyle name="出力 2 9" xfId="1395" xr:uid="{00000000-0005-0000-0000-000077310000}"/>
    <cellStyle name="出力 2 9 2" xfId="3647" xr:uid="{00000000-0005-0000-0000-000078310000}"/>
    <cellStyle name="出力 2 9 2 2" xfId="9904" xr:uid="{00000000-0005-0000-0000-000079310000}"/>
    <cellStyle name="出力 2 9 3" xfId="5794" xr:uid="{00000000-0005-0000-0000-00007A310000}"/>
    <cellStyle name="出力 2 9 3 2" xfId="12021" xr:uid="{00000000-0005-0000-0000-00007B310000}"/>
    <cellStyle name="出力 2 9 4" xfId="7715" xr:uid="{00000000-0005-0000-0000-00007C310000}"/>
    <cellStyle name="出力 3" xfId="761" xr:uid="{00000000-0005-0000-0000-00007D310000}"/>
    <cellStyle name="出力 3 2" xfId="1403" xr:uid="{00000000-0005-0000-0000-00007E310000}"/>
    <cellStyle name="出力 3 2 2" xfId="3655" xr:uid="{00000000-0005-0000-0000-00007F310000}"/>
    <cellStyle name="出力 3 2 2 2" xfId="9912" xr:uid="{00000000-0005-0000-0000-000080310000}"/>
    <cellStyle name="出力 3 2 3" xfId="5802" xr:uid="{00000000-0005-0000-0000-000081310000}"/>
    <cellStyle name="出力 3 2 3 2" xfId="12029" xr:uid="{00000000-0005-0000-0000-000082310000}"/>
    <cellStyle name="出力 3 2 4" xfId="7723" xr:uid="{00000000-0005-0000-0000-000083310000}"/>
    <cellStyle name="出力 3 3" xfId="1542" xr:uid="{00000000-0005-0000-0000-000084310000}"/>
    <cellStyle name="出力 3 3 2" xfId="3756" xr:uid="{00000000-0005-0000-0000-000085310000}"/>
    <cellStyle name="出力 3 3 2 2" xfId="9995" xr:uid="{00000000-0005-0000-0000-000086310000}"/>
    <cellStyle name="出力 3 3 3" xfId="5885" xr:uid="{00000000-0005-0000-0000-000087310000}"/>
    <cellStyle name="出力 3 3 3 2" xfId="12112" xr:uid="{00000000-0005-0000-0000-000088310000}"/>
    <cellStyle name="出力 3 3 4" xfId="7806" xr:uid="{00000000-0005-0000-0000-000089310000}"/>
    <cellStyle name="出力 3 4" xfId="2113" xr:uid="{00000000-0005-0000-0000-00008A310000}"/>
    <cellStyle name="出力 3 4 2" xfId="4325" xr:uid="{00000000-0005-0000-0000-00008B310000}"/>
    <cellStyle name="出力 3 4 2 2" xfId="10564" xr:uid="{00000000-0005-0000-0000-00008C310000}"/>
    <cellStyle name="出力 3 4 3" xfId="6454" xr:uid="{00000000-0005-0000-0000-00008D310000}"/>
    <cellStyle name="出力 3 4 3 2" xfId="12681" xr:uid="{00000000-0005-0000-0000-00008E310000}"/>
    <cellStyle name="出力 3 4 4" xfId="8375" xr:uid="{00000000-0005-0000-0000-00008F310000}"/>
    <cellStyle name="出力 3 5" xfId="2334" xr:uid="{00000000-0005-0000-0000-000090310000}"/>
    <cellStyle name="出力 3 5 2" xfId="4544" xr:uid="{00000000-0005-0000-0000-000091310000}"/>
    <cellStyle name="出力 3 5 2 2" xfId="10783" xr:uid="{00000000-0005-0000-0000-000092310000}"/>
    <cellStyle name="出力 3 5 3" xfId="6673" xr:uid="{00000000-0005-0000-0000-000093310000}"/>
    <cellStyle name="出力 3 5 3 2" xfId="12900" xr:uid="{00000000-0005-0000-0000-000094310000}"/>
    <cellStyle name="出力 3 5 4" xfId="8594" xr:uid="{00000000-0005-0000-0000-000095310000}"/>
    <cellStyle name="出力 3 6" xfId="3122" xr:uid="{00000000-0005-0000-0000-000096310000}"/>
    <cellStyle name="出力 3 6 2" xfId="5266" xr:uid="{00000000-0005-0000-0000-000097310000}"/>
    <cellStyle name="出力 3 6 2 2" xfId="11496" xr:uid="{00000000-0005-0000-0000-000098310000}"/>
    <cellStyle name="出力 3 6 3" xfId="9379" xr:uid="{00000000-0005-0000-0000-000099310000}"/>
    <cellStyle name="出力 3 7" xfId="2777" xr:uid="{00000000-0005-0000-0000-00009A310000}"/>
    <cellStyle name="出力 3 7 2" xfId="9034" xr:uid="{00000000-0005-0000-0000-00009B310000}"/>
    <cellStyle name="出力 3 8" xfId="5227" xr:uid="{00000000-0005-0000-0000-00009C310000}"/>
    <cellStyle name="出力 3 8 2" xfId="11466" xr:uid="{00000000-0005-0000-0000-00009D310000}"/>
    <cellStyle name="出力 3 9" xfId="7190" xr:uid="{00000000-0005-0000-0000-00009E310000}"/>
    <cellStyle name="常规 12" xfId="1090" xr:uid="{00000000-0005-0000-0000-00009F310000}"/>
    <cellStyle name="常规 12 3" xfId="1091" xr:uid="{00000000-0005-0000-0000-0000A0310000}"/>
    <cellStyle name="常规 12 4" xfId="1092" xr:uid="{00000000-0005-0000-0000-0000A1310000}"/>
    <cellStyle name="常规 13 3" xfId="1093" xr:uid="{00000000-0005-0000-0000-0000A2310000}"/>
    <cellStyle name="常规_DCL Transit Grid AUG 05" xfId="1094" xr:uid="{00000000-0005-0000-0000-0000A3310000}"/>
    <cellStyle name="説明文" xfId="53" builtinId="53" customBuiltin="1"/>
    <cellStyle name="説明文 2" xfId="731" xr:uid="{00000000-0005-0000-0000-000044330000}"/>
    <cellStyle name="超链接 3" xfId="1095" xr:uid="{00000000-0005-0000-0000-000047330000}"/>
    <cellStyle name="超链接 3 3" xfId="1096" xr:uid="{00000000-0005-0000-0000-000048330000}"/>
    <cellStyle name="超链接 5" xfId="1097" xr:uid="{00000000-0005-0000-0000-000049330000}"/>
    <cellStyle name="超链接_VANGUARD QUOTE CONFIRMATION 20 JUNE 2007 (7) 2" xfId="1098" xr:uid="{00000000-0005-0000-0000-00004A330000}"/>
    <cellStyle name="通貨 [0.00] 2" xfId="54" xr:uid="{00000000-0005-0000-0000-00004B330000}"/>
    <cellStyle name="通貨 [0.00] 2 2" xfId="680" xr:uid="{00000000-0005-0000-0000-00004C330000}"/>
    <cellStyle name="通貨 [0.00] 2 3" xfId="762" xr:uid="{00000000-0005-0000-0000-00004D330000}"/>
    <cellStyle name="通貨 [0.00] 2 4" xfId="1016" xr:uid="{00000000-0005-0000-0000-00004E330000}"/>
    <cellStyle name="通貨 [0.00] 2 5" xfId="1017" xr:uid="{00000000-0005-0000-0000-00004F330000}"/>
    <cellStyle name="通貨 [0.00] 2 6" xfId="1099" xr:uid="{00000000-0005-0000-0000-000050330000}"/>
    <cellStyle name="入力" xfId="55" builtinId="20" customBuiltin="1"/>
    <cellStyle name="入力 2" xfId="732" xr:uid="{00000000-0005-0000-0000-0000E22E0000}"/>
    <cellStyle name="入力 2 10" xfId="1526" xr:uid="{00000000-0005-0000-0000-0000E32E0000}"/>
    <cellStyle name="入力 2 10 2" xfId="3740" xr:uid="{00000000-0005-0000-0000-0000E42E0000}"/>
    <cellStyle name="入力 2 10 2 2" xfId="9979" xr:uid="{00000000-0005-0000-0000-0000E52E0000}"/>
    <cellStyle name="入力 2 10 3" xfId="5869" xr:uid="{00000000-0005-0000-0000-0000E62E0000}"/>
    <cellStyle name="入力 2 10 3 2" xfId="12096" xr:uid="{00000000-0005-0000-0000-0000E72E0000}"/>
    <cellStyle name="入力 2 10 4" xfId="7790" xr:uid="{00000000-0005-0000-0000-0000E82E0000}"/>
    <cellStyle name="入力 2 11" xfId="2114" xr:uid="{00000000-0005-0000-0000-0000E92E0000}"/>
    <cellStyle name="入力 2 11 2" xfId="4326" xr:uid="{00000000-0005-0000-0000-0000EA2E0000}"/>
    <cellStyle name="入力 2 11 2 2" xfId="10565" xr:uid="{00000000-0005-0000-0000-0000EB2E0000}"/>
    <cellStyle name="入力 2 11 3" xfId="6455" xr:uid="{00000000-0005-0000-0000-0000EC2E0000}"/>
    <cellStyle name="入力 2 11 3 2" xfId="12682" xr:uid="{00000000-0005-0000-0000-0000ED2E0000}"/>
    <cellStyle name="入力 2 11 4" xfId="8376" xr:uid="{00000000-0005-0000-0000-0000EE2E0000}"/>
    <cellStyle name="入力 2 12" xfId="2349" xr:uid="{00000000-0005-0000-0000-0000EF2E0000}"/>
    <cellStyle name="入力 2 12 2" xfId="4559" xr:uid="{00000000-0005-0000-0000-0000F02E0000}"/>
    <cellStyle name="入力 2 12 2 2" xfId="10798" xr:uid="{00000000-0005-0000-0000-0000F12E0000}"/>
    <cellStyle name="入力 2 12 3" xfId="6688" xr:uid="{00000000-0005-0000-0000-0000F22E0000}"/>
    <cellStyle name="入力 2 12 3 2" xfId="12915" xr:uid="{00000000-0005-0000-0000-0000F32E0000}"/>
    <cellStyle name="入力 2 12 4" xfId="8609" xr:uid="{00000000-0005-0000-0000-0000F42E0000}"/>
    <cellStyle name="入力 2 13" xfId="2682" xr:uid="{00000000-0005-0000-0000-0000F52E0000}"/>
    <cellStyle name="入力 2 13 2" xfId="4874" xr:uid="{00000000-0005-0000-0000-0000F62E0000}"/>
    <cellStyle name="入力 2 13 2 2" xfId="11113" xr:uid="{00000000-0005-0000-0000-0000F72E0000}"/>
    <cellStyle name="入力 2 13 3" xfId="7020" xr:uid="{00000000-0005-0000-0000-0000F82E0000}"/>
    <cellStyle name="入力 2 13 3 2" xfId="13247" xr:uid="{00000000-0005-0000-0000-0000F92E0000}"/>
    <cellStyle name="入力 2 13 4" xfId="8941" xr:uid="{00000000-0005-0000-0000-0000FA2E0000}"/>
    <cellStyle name="入力 2 14" xfId="2696" xr:uid="{00000000-0005-0000-0000-0000FB2E0000}"/>
    <cellStyle name="入力 2 14 2" xfId="4886" xr:uid="{00000000-0005-0000-0000-0000FC2E0000}"/>
    <cellStyle name="入力 2 14 2 2" xfId="11125" xr:uid="{00000000-0005-0000-0000-0000FD2E0000}"/>
    <cellStyle name="入力 2 14 3" xfId="7032" xr:uid="{00000000-0005-0000-0000-0000FE2E0000}"/>
    <cellStyle name="入力 2 14 3 2" xfId="13259" xr:uid="{00000000-0005-0000-0000-0000FF2E0000}"/>
    <cellStyle name="入力 2 14 4" xfId="8953" xr:uid="{00000000-0005-0000-0000-0000002F0000}"/>
    <cellStyle name="入力 2 15" xfId="2705" xr:uid="{00000000-0005-0000-0000-0000012F0000}"/>
    <cellStyle name="入力 2 15 2" xfId="4895" xr:uid="{00000000-0005-0000-0000-0000022F0000}"/>
    <cellStyle name="入力 2 15 2 2" xfId="11134" xr:uid="{00000000-0005-0000-0000-0000032F0000}"/>
    <cellStyle name="入力 2 15 3" xfId="7041" xr:uid="{00000000-0005-0000-0000-0000042F0000}"/>
    <cellStyle name="入力 2 15 3 2" xfId="13268" xr:uid="{00000000-0005-0000-0000-0000052F0000}"/>
    <cellStyle name="入力 2 15 4" xfId="8962" xr:uid="{00000000-0005-0000-0000-0000062F0000}"/>
    <cellStyle name="入力 2 16" xfId="2728" xr:uid="{00000000-0005-0000-0000-0000072F0000}"/>
    <cellStyle name="入力 2 16 2" xfId="4909" xr:uid="{00000000-0005-0000-0000-0000082F0000}"/>
    <cellStyle name="入力 2 16 2 2" xfId="11148" xr:uid="{00000000-0005-0000-0000-0000092F0000}"/>
    <cellStyle name="入力 2 16 3" xfId="7064" xr:uid="{00000000-0005-0000-0000-00000A2F0000}"/>
    <cellStyle name="入力 2 16 3 2" xfId="13291" xr:uid="{00000000-0005-0000-0000-00000B2F0000}"/>
    <cellStyle name="入力 2 16 4" xfId="8985" xr:uid="{00000000-0005-0000-0000-00000C2F0000}"/>
    <cellStyle name="入力 2 17" xfId="2733" xr:uid="{00000000-0005-0000-0000-00000D2F0000}"/>
    <cellStyle name="入力 2 17 2" xfId="4914" xr:uid="{00000000-0005-0000-0000-00000E2F0000}"/>
    <cellStyle name="入力 2 17 2 2" xfId="11153" xr:uid="{00000000-0005-0000-0000-00000F2F0000}"/>
    <cellStyle name="入力 2 17 3" xfId="7069" xr:uid="{00000000-0005-0000-0000-0000102F0000}"/>
    <cellStyle name="入力 2 17 3 2" xfId="13296" xr:uid="{00000000-0005-0000-0000-0000112F0000}"/>
    <cellStyle name="入力 2 17 4" xfId="8990" xr:uid="{00000000-0005-0000-0000-0000122F0000}"/>
    <cellStyle name="入力 2 18" xfId="2742" xr:uid="{00000000-0005-0000-0000-0000132F0000}"/>
    <cellStyle name="入力 2 18 2" xfId="4921" xr:uid="{00000000-0005-0000-0000-0000142F0000}"/>
    <cellStyle name="入力 2 18 2 2" xfId="11160" xr:uid="{00000000-0005-0000-0000-0000152F0000}"/>
    <cellStyle name="入力 2 18 3" xfId="7078" xr:uid="{00000000-0005-0000-0000-0000162F0000}"/>
    <cellStyle name="入力 2 18 3 2" xfId="13305" xr:uid="{00000000-0005-0000-0000-0000172F0000}"/>
    <cellStyle name="入力 2 18 4" xfId="8999" xr:uid="{00000000-0005-0000-0000-0000182F0000}"/>
    <cellStyle name="入力 2 19" xfId="2749" xr:uid="{00000000-0005-0000-0000-0000192F0000}"/>
    <cellStyle name="入力 2 19 2" xfId="4926" xr:uid="{00000000-0005-0000-0000-00001A2F0000}"/>
    <cellStyle name="入力 2 19 2 2" xfId="11165" xr:uid="{00000000-0005-0000-0000-00001B2F0000}"/>
    <cellStyle name="入力 2 19 3" xfId="7085" xr:uid="{00000000-0005-0000-0000-00001C2F0000}"/>
    <cellStyle name="入力 2 19 3 2" xfId="13312" xr:uid="{00000000-0005-0000-0000-00001D2F0000}"/>
    <cellStyle name="入力 2 19 4" xfId="9006" xr:uid="{00000000-0005-0000-0000-00001E2F0000}"/>
    <cellStyle name="入力 2 2" xfId="962" xr:uid="{00000000-0005-0000-0000-00001F2F0000}"/>
    <cellStyle name="入力 2 2 2" xfId="1405" xr:uid="{00000000-0005-0000-0000-0000202F0000}"/>
    <cellStyle name="入力 2 2 2 2" xfId="3657" xr:uid="{00000000-0005-0000-0000-0000212F0000}"/>
    <cellStyle name="入力 2 2 2 2 2" xfId="9914" xr:uid="{00000000-0005-0000-0000-0000222F0000}"/>
    <cellStyle name="入力 2 2 2 3" xfId="5804" xr:uid="{00000000-0005-0000-0000-0000232F0000}"/>
    <cellStyle name="入力 2 2 2 3 2" xfId="12031" xr:uid="{00000000-0005-0000-0000-0000242F0000}"/>
    <cellStyle name="入力 2 2 2 4" xfId="7725" xr:uid="{00000000-0005-0000-0000-0000252F0000}"/>
    <cellStyle name="入力 2 2 3" xfId="1736" xr:uid="{00000000-0005-0000-0000-0000262F0000}"/>
    <cellStyle name="入力 2 2 3 2" xfId="3950" xr:uid="{00000000-0005-0000-0000-0000272F0000}"/>
    <cellStyle name="入力 2 2 3 2 2" xfId="10189" xr:uid="{00000000-0005-0000-0000-0000282F0000}"/>
    <cellStyle name="入力 2 2 3 3" xfId="6079" xr:uid="{00000000-0005-0000-0000-0000292F0000}"/>
    <cellStyle name="入力 2 2 3 3 2" xfId="12306" xr:uid="{00000000-0005-0000-0000-00002A2F0000}"/>
    <cellStyle name="入力 2 2 3 4" xfId="8000" xr:uid="{00000000-0005-0000-0000-00002B2F0000}"/>
    <cellStyle name="入力 2 2 4" xfId="2115" xr:uid="{00000000-0005-0000-0000-00002C2F0000}"/>
    <cellStyle name="入力 2 2 4 2" xfId="4327" xr:uid="{00000000-0005-0000-0000-00002D2F0000}"/>
    <cellStyle name="入力 2 2 4 2 2" xfId="10566" xr:uid="{00000000-0005-0000-0000-00002E2F0000}"/>
    <cellStyle name="入力 2 2 4 3" xfId="6456" xr:uid="{00000000-0005-0000-0000-00002F2F0000}"/>
    <cellStyle name="入力 2 2 4 3 2" xfId="12683" xr:uid="{00000000-0005-0000-0000-0000302F0000}"/>
    <cellStyle name="入力 2 2 4 4" xfId="8377" xr:uid="{00000000-0005-0000-0000-0000312F0000}"/>
    <cellStyle name="入力 2 2 5" xfId="2177" xr:uid="{00000000-0005-0000-0000-0000322F0000}"/>
    <cellStyle name="入力 2 2 5 2" xfId="4387" xr:uid="{00000000-0005-0000-0000-0000332F0000}"/>
    <cellStyle name="入力 2 2 5 2 2" xfId="10626" xr:uid="{00000000-0005-0000-0000-0000342F0000}"/>
    <cellStyle name="入力 2 2 5 3" xfId="6516" xr:uid="{00000000-0005-0000-0000-0000352F0000}"/>
    <cellStyle name="入力 2 2 5 3 2" xfId="12743" xr:uid="{00000000-0005-0000-0000-0000362F0000}"/>
    <cellStyle name="入力 2 2 5 4" xfId="8437" xr:uid="{00000000-0005-0000-0000-0000372F0000}"/>
    <cellStyle name="入力 2 2 6" xfId="3316" xr:uid="{00000000-0005-0000-0000-0000382F0000}"/>
    <cellStyle name="入力 2 2 6 2" xfId="5462" xr:uid="{00000000-0005-0000-0000-0000392F0000}"/>
    <cellStyle name="入力 2 2 6 2 2" xfId="11690" xr:uid="{00000000-0005-0000-0000-00003A2F0000}"/>
    <cellStyle name="入力 2 2 6 3" xfId="9573" xr:uid="{00000000-0005-0000-0000-00003B2F0000}"/>
    <cellStyle name="入力 2 2 7" xfId="2971" xr:uid="{00000000-0005-0000-0000-00003C2F0000}"/>
    <cellStyle name="入力 2 2 7 2" xfId="9228" xr:uid="{00000000-0005-0000-0000-00003D2F0000}"/>
    <cellStyle name="入力 2 2 8" xfId="5229" xr:uid="{00000000-0005-0000-0000-00003E2F0000}"/>
    <cellStyle name="入力 2 2 8 2" xfId="11468" xr:uid="{00000000-0005-0000-0000-00003F2F0000}"/>
    <cellStyle name="入力 2 2 9" xfId="7384" xr:uid="{00000000-0005-0000-0000-0000402F0000}"/>
    <cellStyle name="入力 2 20" xfId="2754" xr:uid="{00000000-0005-0000-0000-0000412F0000}"/>
    <cellStyle name="入力 2 20 2" xfId="4928" xr:uid="{00000000-0005-0000-0000-0000422F0000}"/>
    <cellStyle name="入力 2 20 2 2" xfId="11167" xr:uid="{00000000-0005-0000-0000-0000432F0000}"/>
    <cellStyle name="入力 2 20 3" xfId="7090" xr:uid="{00000000-0005-0000-0000-0000442F0000}"/>
    <cellStyle name="入力 2 20 3 2" xfId="13317" xr:uid="{00000000-0005-0000-0000-0000452F0000}"/>
    <cellStyle name="入力 2 20 4" xfId="9011" xr:uid="{00000000-0005-0000-0000-0000462F0000}"/>
    <cellStyle name="入力 2 21" xfId="2756" xr:uid="{00000000-0005-0000-0000-0000472F0000}"/>
    <cellStyle name="入力 2 21 2" xfId="7092" xr:uid="{00000000-0005-0000-0000-0000482F0000}"/>
    <cellStyle name="入力 2 21 2 2" xfId="13319" xr:uid="{00000000-0005-0000-0000-0000492F0000}"/>
    <cellStyle name="入力 2 21 3" xfId="9013" xr:uid="{00000000-0005-0000-0000-00004A2F0000}"/>
    <cellStyle name="入力 2 22" xfId="3106" xr:uid="{00000000-0005-0000-0000-00004B2F0000}"/>
    <cellStyle name="入力 2 22 2" xfId="5248" xr:uid="{00000000-0005-0000-0000-00004C2F0000}"/>
    <cellStyle name="入力 2 22 2 2" xfId="11480" xr:uid="{00000000-0005-0000-0000-00004D2F0000}"/>
    <cellStyle name="入力 2 22 3" xfId="9363" xr:uid="{00000000-0005-0000-0000-00004E2F0000}"/>
    <cellStyle name="入力 2 23" xfId="5228" xr:uid="{00000000-0005-0000-0000-00004F2F0000}"/>
    <cellStyle name="入力 2 23 2" xfId="11467" xr:uid="{00000000-0005-0000-0000-0000502F0000}"/>
    <cellStyle name="入力 2 24" xfId="7174" xr:uid="{00000000-0005-0000-0000-0000512F0000}"/>
    <cellStyle name="入力 2 3" xfId="973" xr:uid="{00000000-0005-0000-0000-0000522F0000}"/>
    <cellStyle name="入力 2 3 2" xfId="1406" xr:uid="{00000000-0005-0000-0000-0000532F0000}"/>
    <cellStyle name="入力 2 3 2 2" xfId="3658" xr:uid="{00000000-0005-0000-0000-0000542F0000}"/>
    <cellStyle name="入力 2 3 2 2 2" xfId="9915" xr:uid="{00000000-0005-0000-0000-0000552F0000}"/>
    <cellStyle name="入力 2 3 2 3" xfId="5805" xr:uid="{00000000-0005-0000-0000-0000562F0000}"/>
    <cellStyle name="入力 2 3 2 3 2" xfId="12032" xr:uid="{00000000-0005-0000-0000-0000572F0000}"/>
    <cellStyle name="入力 2 3 2 4" xfId="7726" xr:uid="{00000000-0005-0000-0000-0000582F0000}"/>
    <cellStyle name="入力 2 3 3" xfId="1747" xr:uid="{00000000-0005-0000-0000-0000592F0000}"/>
    <cellStyle name="入力 2 3 3 2" xfId="3961" xr:uid="{00000000-0005-0000-0000-00005A2F0000}"/>
    <cellStyle name="入力 2 3 3 2 2" xfId="10200" xr:uid="{00000000-0005-0000-0000-00005B2F0000}"/>
    <cellStyle name="入力 2 3 3 3" xfId="6090" xr:uid="{00000000-0005-0000-0000-00005C2F0000}"/>
    <cellStyle name="入力 2 3 3 3 2" xfId="12317" xr:uid="{00000000-0005-0000-0000-00005D2F0000}"/>
    <cellStyle name="入力 2 3 3 4" xfId="8011" xr:uid="{00000000-0005-0000-0000-00005E2F0000}"/>
    <cellStyle name="入力 2 3 4" xfId="2116" xr:uid="{00000000-0005-0000-0000-00005F2F0000}"/>
    <cellStyle name="入力 2 3 4 2" xfId="4328" xr:uid="{00000000-0005-0000-0000-0000602F0000}"/>
    <cellStyle name="入力 2 3 4 2 2" xfId="10567" xr:uid="{00000000-0005-0000-0000-0000612F0000}"/>
    <cellStyle name="入力 2 3 4 3" xfId="6457" xr:uid="{00000000-0005-0000-0000-0000622F0000}"/>
    <cellStyle name="入力 2 3 4 3 2" xfId="12684" xr:uid="{00000000-0005-0000-0000-0000632F0000}"/>
    <cellStyle name="入力 2 3 4 4" xfId="8378" xr:uid="{00000000-0005-0000-0000-0000642F0000}"/>
    <cellStyle name="入力 2 3 5" xfId="2166" xr:uid="{00000000-0005-0000-0000-0000652F0000}"/>
    <cellStyle name="入力 2 3 5 2" xfId="4376" xr:uid="{00000000-0005-0000-0000-0000662F0000}"/>
    <cellStyle name="入力 2 3 5 2 2" xfId="10615" xr:uid="{00000000-0005-0000-0000-0000672F0000}"/>
    <cellStyle name="入力 2 3 5 3" xfId="6505" xr:uid="{00000000-0005-0000-0000-0000682F0000}"/>
    <cellStyle name="入力 2 3 5 3 2" xfId="12732" xr:uid="{00000000-0005-0000-0000-0000692F0000}"/>
    <cellStyle name="入力 2 3 5 4" xfId="8426" xr:uid="{00000000-0005-0000-0000-00006A2F0000}"/>
    <cellStyle name="入力 2 3 6" xfId="3327" xr:uid="{00000000-0005-0000-0000-00006B2F0000}"/>
    <cellStyle name="入力 2 3 6 2" xfId="5473" xr:uid="{00000000-0005-0000-0000-00006C2F0000}"/>
    <cellStyle name="入力 2 3 6 2 2" xfId="11701" xr:uid="{00000000-0005-0000-0000-00006D2F0000}"/>
    <cellStyle name="入力 2 3 6 3" xfId="9584" xr:uid="{00000000-0005-0000-0000-00006E2F0000}"/>
    <cellStyle name="入力 2 3 7" xfId="2982" xr:uid="{00000000-0005-0000-0000-00006F2F0000}"/>
    <cellStyle name="入力 2 3 7 2" xfId="9239" xr:uid="{00000000-0005-0000-0000-0000702F0000}"/>
    <cellStyle name="入力 2 3 8" xfId="5230" xr:uid="{00000000-0005-0000-0000-0000712F0000}"/>
    <cellStyle name="入力 2 3 8 2" xfId="11469" xr:uid="{00000000-0005-0000-0000-0000722F0000}"/>
    <cellStyle name="入力 2 3 9" xfId="7395" xr:uid="{00000000-0005-0000-0000-0000732F0000}"/>
    <cellStyle name="入力 2 4" xfId="771" xr:uid="{00000000-0005-0000-0000-0000742F0000}"/>
    <cellStyle name="入力 2 4 2" xfId="1407" xr:uid="{00000000-0005-0000-0000-0000752F0000}"/>
    <cellStyle name="入力 2 4 2 2" xfId="3659" xr:uid="{00000000-0005-0000-0000-0000762F0000}"/>
    <cellStyle name="入力 2 4 2 2 2" xfId="9916" xr:uid="{00000000-0005-0000-0000-0000772F0000}"/>
    <cellStyle name="入力 2 4 2 3" xfId="5806" xr:uid="{00000000-0005-0000-0000-0000782F0000}"/>
    <cellStyle name="入力 2 4 2 3 2" xfId="12033" xr:uid="{00000000-0005-0000-0000-0000792F0000}"/>
    <cellStyle name="入力 2 4 2 4" xfId="7727" xr:uid="{00000000-0005-0000-0000-00007A2F0000}"/>
    <cellStyle name="入力 2 4 3" xfId="1550" xr:uid="{00000000-0005-0000-0000-00007B2F0000}"/>
    <cellStyle name="入力 2 4 3 2" xfId="3764" xr:uid="{00000000-0005-0000-0000-00007C2F0000}"/>
    <cellStyle name="入力 2 4 3 2 2" xfId="10003" xr:uid="{00000000-0005-0000-0000-00007D2F0000}"/>
    <cellStyle name="入力 2 4 3 3" xfId="5893" xr:uid="{00000000-0005-0000-0000-00007E2F0000}"/>
    <cellStyle name="入力 2 4 3 3 2" xfId="12120" xr:uid="{00000000-0005-0000-0000-00007F2F0000}"/>
    <cellStyle name="入力 2 4 3 4" xfId="7814" xr:uid="{00000000-0005-0000-0000-0000802F0000}"/>
    <cellStyle name="入力 2 4 4" xfId="2117" xr:uid="{00000000-0005-0000-0000-0000812F0000}"/>
    <cellStyle name="入力 2 4 4 2" xfId="4329" xr:uid="{00000000-0005-0000-0000-0000822F0000}"/>
    <cellStyle name="入力 2 4 4 2 2" xfId="10568" xr:uid="{00000000-0005-0000-0000-0000832F0000}"/>
    <cellStyle name="入力 2 4 4 3" xfId="6458" xr:uid="{00000000-0005-0000-0000-0000842F0000}"/>
    <cellStyle name="入力 2 4 4 3 2" xfId="12685" xr:uid="{00000000-0005-0000-0000-0000852F0000}"/>
    <cellStyle name="入力 2 4 4 4" xfId="8379" xr:uid="{00000000-0005-0000-0000-0000862F0000}"/>
    <cellStyle name="入力 2 4 5" xfId="2326" xr:uid="{00000000-0005-0000-0000-0000872F0000}"/>
    <cellStyle name="入力 2 4 5 2" xfId="4536" xr:uid="{00000000-0005-0000-0000-0000882F0000}"/>
    <cellStyle name="入力 2 4 5 2 2" xfId="10775" xr:uid="{00000000-0005-0000-0000-0000892F0000}"/>
    <cellStyle name="入力 2 4 5 3" xfId="6665" xr:uid="{00000000-0005-0000-0000-00008A2F0000}"/>
    <cellStyle name="入力 2 4 5 3 2" xfId="12892" xr:uid="{00000000-0005-0000-0000-00008B2F0000}"/>
    <cellStyle name="入力 2 4 5 4" xfId="8586" xr:uid="{00000000-0005-0000-0000-00008C2F0000}"/>
    <cellStyle name="入力 2 4 6" xfId="3130" xr:uid="{00000000-0005-0000-0000-00008D2F0000}"/>
    <cellStyle name="入力 2 4 6 2" xfId="5274" xr:uid="{00000000-0005-0000-0000-00008E2F0000}"/>
    <cellStyle name="入力 2 4 6 2 2" xfId="11504" xr:uid="{00000000-0005-0000-0000-00008F2F0000}"/>
    <cellStyle name="入力 2 4 6 3" xfId="9387" xr:uid="{00000000-0005-0000-0000-0000902F0000}"/>
    <cellStyle name="入力 2 4 7" xfId="2785" xr:uid="{00000000-0005-0000-0000-0000912F0000}"/>
    <cellStyle name="入力 2 4 7 2" xfId="9042" xr:uid="{00000000-0005-0000-0000-0000922F0000}"/>
    <cellStyle name="入力 2 4 8" xfId="5231" xr:uid="{00000000-0005-0000-0000-0000932F0000}"/>
    <cellStyle name="入力 2 4 8 2" xfId="11470" xr:uid="{00000000-0005-0000-0000-0000942F0000}"/>
    <cellStyle name="入力 2 4 9" xfId="7198" xr:uid="{00000000-0005-0000-0000-0000952F0000}"/>
    <cellStyle name="入力 2 5" xfId="983" xr:uid="{00000000-0005-0000-0000-0000962F0000}"/>
    <cellStyle name="入力 2 5 2" xfId="1408" xr:uid="{00000000-0005-0000-0000-0000972F0000}"/>
    <cellStyle name="入力 2 5 2 2" xfId="3660" xr:uid="{00000000-0005-0000-0000-0000982F0000}"/>
    <cellStyle name="入力 2 5 2 2 2" xfId="9917" xr:uid="{00000000-0005-0000-0000-0000992F0000}"/>
    <cellStyle name="入力 2 5 2 3" xfId="5807" xr:uid="{00000000-0005-0000-0000-00009A2F0000}"/>
    <cellStyle name="入力 2 5 2 3 2" xfId="12034" xr:uid="{00000000-0005-0000-0000-00009B2F0000}"/>
    <cellStyle name="入力 2 5 2 4" xfId="7728" xr:uid="{00000000-0005-0000-0000-00009C2F0000}"/>
    <cellStyle name="入力 2 5 3" xfId="1757" xr:uid="{00000000-0005-0000-0000-00009D2F0000}"/>
    <cellStyle name="入力 2 5 3 2" xfId="3971" xr:uid="{00000000-0005-0000-0000-00009E2F0000}"/>
    <cellStyle name="入力 2 5 3 2 2" xfId="10210" xr:uid="{00000000-0005-0000-0000-00009F2F0000}"/>
    <cellStyle name="入力 2 5 3 3" xfId="6100" xr:uid="{00000000-0005-0000-0000-0000A02F0000}"/>
    <cellStyle name="入力 2 5 3 3 2" xfId="12327" xr:uid="{00000000-0005-0000-0000-0000A12F0000}"/>
    <cellStyle name="入力 2 5 3 4" xfId="8021" xr:uid="{00000000-0005-0000-0000-0000A22F0000}"/>
    <cellStyle name="入力 2 5 4" xfId="2118" xr:uid="{00000000-0005-0000-0000-0000A32F0000}"/>
    <cellStyle name="入力 2 5 4 2" xfId="4330" xr:uid="{00000000-0005-0000-0000-0000A42F0000}"/>
    <cellStyle name="入力 2 5 4 2 2" xfId="10569" xr:uid="{00000000-0005-0000-0000-0000A52F0000}"/>
    <cellStyle name="入力 2 5 4 3" xfId="6459" xr:uid="{00000000-0005-0000-0000-0000A62F0000}"/>
    <cellStyle name="入力 2 5 4 3 2" xfId="12686" xr:uid="{00000000-0005-0000-0000-0000A72F0000}"/>
    <cellStyle name="入力 2 5 4 4" xfId="8380" xr:uid="{00000000-0005-0000-0000-0000A82F0000}"/>
    <cellStyle name="入力 2 5 5" xfId="2156" xr:uid="{00000000-0005-0000-0000-0000A92F0000}"/>
    <cellStyle name="入力 2 5 5 2" xfId="4366" xr:uid="{00000000-0005-0000-0000-0000AA2F0000}"/>
    <cellStyle name="入力 2 5 5 2 2" xfId="10605" xr:uid="{00000000-0005-0000-0000-0000AB2F0000}"/>
    <cellStyle name="入力 2 5 5 3" xfId="6495" xr:uid="{00000000-0005-0000-0000-0000AC2F0000}"/>
    <cellStyle name="入力 2 5 5 3 2" xfId="12722" xr:uid="{00000000-0005-0000-0000-0000AD2F0000}"/>
    <cellStyle name="入力 2 5 5 4" xfId="8416" xr:uid="{00000000-0005-0000-0000-0000AE2F0000}"/>
    <cellStyle name="入力 2 5 6" xfId="3337" xr:uid="{00000000-0005-0000-0000-0000AF2F0000}"/>
    <cellStyle name="入力 2 5 6 2" xfId="5483" xr:uid="{00000000-0005-0000-0000-0000B02F0000}"/>
    <cellStyle name="入力 2 5 6 2 2" xfId="11711" xr:uid="{00000000-0005-0000-0000-0000B12F0000}"/>
    <cellStyle name="入力 2 5 6 3" xfId="9594" xr:uid="{00000000-0005-0000-0000-0000B22F0000}"/>
    <cellStyle name="入力 2 5 7" xfId="2992" xr:uid="{00000000-0005-0000-0000-0000B32F0000}"/>
    <cellStyle name="入力 2 5 7 2" xfId="9249" xr:uid="{00000000-0005-0000-0000-0000B42F0000}"/>
    <cellStyle name="入力 2 5 8" xfId="5232" xr:uid="{00000000-0005-0000-0000-0000B52F0000}"/>
    <cellStyle name="入力 2 5 8 2" xfId="11471" xr:uid="{00000000-0005-0000-0000-0000B62F0000}"/>
    <cellStyle name="入力 2 5 9" xfId="7405" xr:uid="{00000000-0005-0000-0000-0000B72F0000}"/>
    <cellStyle name="入力 2 6" xfId="990" xr:uid="{00000000-0005-0000-0000-0000B82F0000}"/>
    <cellStyle name="入力 2 6 2" xfId="1409" xr:uid="{00000000-0005-0000-0000-0000B92F0000}"/>
    <cellStyle name="入力 2 6 2 2" xfId="3661" xr:uid="{00000000-0005-0000-0000-0000BA2F0000}"/>
    <cellStyle name="入力 2 6 2 2 2" xfId="9918" xr:uid="{00000000-0005-0000-0000-0000BB2F0000}"/>
    <cellStyle name="入力 2 6 2 3" xfId="5808" xr:uid="{00000000-0005-0000-0000-0000BC2F0000}"/>
    <cellStyle name="入力 2 6 2 3 2" xfId="12035" xr:uid="{00000000-0005-0000-0000-0000BD2F0000}"/>
    <cellStyle name="入力 2 6 2 4" xfId="7729" xr:uid="{00000000-0005-0000-0000-0000BE2F0000}"/>
    <cellStyle name="入力 2 6 3" xfId="1764" xr:uid="{00000000-0005-0000-0000-0000BF2F0000}"/>
    <cellStyle name="入力 2 6 3 2" xfId="3978" xr:uid="{00000000-0005-0000-0000-0000C02F0000}"/>
    <cellStyle name="入力 2 6 3 2 2" xfId="10217" xr:uid="{00000000-0005-0000-0000-0000C12F0000}"/>
    <cellStyle name="入力 2 6 3 3" xfId="6107" xr:uid="{00000000-0005-0000-0000-0000C22F0000}"/>
    <cellStyle name="入力 2 6 3 3 2" xfId="12334" xr:uid="{00000000-0005-0000-0000-0000C32F0000}"/>
    <cellStyle name="入力 2 6 3 4" xfId="8028" xr:uid="{00000000-0005-0000-0000-0000C42F0000}"/>
    <cellStyle name="入力 2 6 4" xfId="2119" xr:uid="{00000000-0005-0000-0000-0000C52F0000}"/>
    <cellStyle name="入力 2 6 4 2" xfId="4331" xr:uid="{00000000-0005-0000-0000-0000C62F0000}"/>
    <cellStyle name="入力 2 6 4 2 2" xfId="10570" xr:uid="{00000000-0005-0000-0000-0000C72F0000}"/>
    <cellStyle name="入力 2 6 4 3" xfId="6460" xr:uid="{00000000-0005-0000-0000-0000C82F0000}"/>
    <cellStyle name="入力 2 6 4 3 2" xfId="12687" xr:uid="{00000000-0005-0000-0000-0000C92F0000}"/>
    <cellStyle name="入力 2 6 4 4" xfId="8381" xr:uid="{00000000-0005-0000-0000-0000CA2F0000}"/>
    <cellStyle name="入力 2 6 5" xfId="2405" xr:uid="{00000000-0005-0000-0000-0000CB2F0000}"/>
    <cellStyle name="入力 2 6 5 2" xfId="4615" xr:uid="{00000000-0005-0000-0000-0000CC2F0000}"/>
    <cellStyle name="入力 2 6 5 2 2" xfId="10854" xr:uid="{00000000-0005-0000-0000-0000CD2F0000}"/>
    <cellStyle name="入力 2 6 5 3" xfId="6744" xr:uid="{00000000-0005-0000-0000-0000CE2F0000}"/>
    <cellStyle name="入力 2 6 5 3 2" xfId="12971" xr:uid="{00000000-0005-0000-0000-0000CF2F0000}"/>
    <cellStyle name="入力 2 6 5 4" xfId="8665" xr:uid="{00000000-0005-0000-0000-0000D02F0000}"/>
    <cellStyle name="入力 2 6 6" xfId="3344" xr:uid="{00000000-0005-0000-0000-0000D12F0000}"/>
    <cellStyle name="入力 2 6 6 2" xfId="5490" xr:uid="{00000000-0005-0000-0000-0000D22F0000}"/>
    <cellStyle name="入力 2 6 6 2 2" xfId="11718" xr:uid="{00000000-0005-0000-0000-0000D32F0000}"/>
    <cellStyle name="入力 2 6 6 3" xfId="9601" xr:uid="{00000000-0005-0000-0000-0000D42F0000}"/>
    <cellStyle name="入力 2 6 7" xfId="2999" xr:uid="{00000000-0005-0000-0000-0000D52F0000}"/>
    <cellStyle name="入力 2 6 7 2" xfId="9256" xr:uid="{00000000-0005-0000-0000-0000D62F0000}"/>
    <cellStyle name="入力 2 6 8" xfId="5233" xr:uid="{00000000-0005-0000-0000-0000D72F0000}"/>
    <cellStyle name="入力 2 6 8 2" xfId="11472" xr:uid="{00000000-0005-0000-0000-0000D82F0000}"/>
    <cellStyle name="入力 2 6 9" xfId="7412" xr:uid="{00000000-0005-0000-0000-0000D92F0000}"/>
    <cellStyle name="入力 2 7" xfId="997" xr:uid="{00000000-0005-0000-0000-0000DA2F0000}"/>
    <cellStyle name="入力 2 7 2" xfId="1410" xr:uid="{00000000-0005-0000-0000-0000DB2F0000}"/>
    <cellStyle name="入力 2 7 2 2" xfId="3662" xr:uid="{00000000-0005-0000-0000-0000DC2F0000}"/>
    <cellStyle name="入力 2 7 2 2 2" xfId="9919" xr:uid="{00000000-0005-0000-0000-0000DD2F0000}"/>
    <cellStyle name="入力 2 7 2 3" xfId="5809" xr:uid="{00000000-0005-0000-0000-0000DE2F0000}"/>
    <cellStyle name="入力 2 7 2 3 2" xfId="12036" xr:uid="{00000000-0005-0000-0000-0000DF2F0000}"/>
    <cellStyle name="入力 2 7 2 4" xfId="7730" xr:uid="{00000000-0005-0000-0000-0000E02F0000}"/>
    <cellStyle name="入力 2 7 3" xfId="1771" xr:uid="{00000000-0005-0000-0000-0000E12F0000}"/>
    <cellStyle name="入力 2 7 3 2" xfId="3985" xr:uid="{00000000-0005-0000-0000-0000E22F0000}"/>
    <cellStyle name="入力 2 7 3 2 2" xfId="10224" xr:uid="{00000000-0005-0000-0000-0000E32F0000}"/>
    <cellStyle name="入力 2 7 3 3" xfId="6114" xr:uid="{00000000-0005-0000-0000-0000E42F0000}"/>
    <cellStyle name="入力 2 7 3 3 2" xfId="12341" xr:uid="{00000000-0005-0000-0000-0000E52F0000}"/>
    <cellStyle name="入力 2 7 3 4" xfId="8035" xr:uid="{00000000-0005-0000-0000-0000E62F0000}"/>
    <cellStyle name="入力 2 7 4" xfId="2120" xr:uid="{00000000-0005-0000-0000-0000E72F0000}"/>
    <cellStyle name="入力 2 7 4 2" xfId="4332" xr:uid="{00000000-0005-0000-0000-0000E82F0000}"/>
    <cellStyle name="入力 2 7 4 2 2" xfId="10571" xr:uid="{00000000-0005-0000-0000-0000E92F0000}"/>
    <cellStyle name="入力 2 7 4 3" xfId="6461" xr:uid="{00000000-0005-0000-0000-0000EA2F0000}"/>
    <cellStyle name="入力 2 7 4 3 2" xfId="12688" xr:uid="{00000000-0005-0000-0000-0000EB2F0000}"/>
    <cellStyle name="入力 2 7 4 4" xfId="8382" xr:uid="{00000000-0005-0000-0000-0000EC2F0000}"/>
    <cellStyle name="入力 2 7 5" xfId="2126" xr:uid="{00000000-0005-0000-0000-0000ED2F0000}"/>
    <cellStyle name="入力 2 7 5 2" xfId="4336" xr:uid="{00000000-0005-0000-0000-0000EE2F0000}"/>
    <cellStyle name="入力 2 7 5 2 2" xfId="10575" xr:uid="{00000000-0005-0000-0000-0000EF2F0000}"/>
    <cellStyle name="入力 2 7 5 3" xfId="6465" xr:uid="{00000000-0005-0000-0000-0000F02F0000}"/>
    <cellStyle name="入力 2 7 5 3 2" xfId="12692" xr:uid="{00000000-0005-0000-0000-0000F12F0000}"/>
    <cellStyle name="入力 2 7 5 4" xfId="8386" xr:uid="{00000000-0005-0000-0000-0000F22F0000}"/>
    <cellStyle name="入力 2 7 6" xfId="3351" xr:uid="{00000000-0005-0000-0000-0000F32F0000}"/>
    <cellStyle name="入力 2 7 6 2" xfId="5497" xr:uid="{00000000-0005-0000-0000-0000F42F0000}"/>
    <cellStyle name="入力 2 7 6 2 2" xfId="11725" xr:uid="{00000000-0005-0000-0000-0000F52F0000}"/>
    <cellStyle name="入力 2 7 6 3" xfId="9608" xr:uid="{00000000-0005-0000-0000-0000F62F0000}"/>
    <cellStyle name="入力 2 7 7" xfId="3006" xr:uid="{00000000-0005-0000-0000-0000F72F0000}"/>
    <cellStyle name="入力 2 7 7 2" xfId="9263" xr:uid="{00000000-0005-0000-0000-0000F82F0000}"/>
    <cellStyle name="入力 2 7 8" xfId="5234" xr:uid="{00000000-0005-0000-0000-0000F92F0000}"/>
    <cellStyle name="入力 2 7 8 2" xfId="11473" xr:uid="{00000000-0005-0000-0000-0000FA2F0000}"/>
    <cellStyle name="入力 2 7 9" xfId="7419" xr:uid="{00000000-0005-0000-0000-0000FB2F0000}"/>
    <cellStyle name="入力 2 8" xfId="1002" xr:uid="{00000000-0005-0000-0000-0000FC2F0000}"/>
    <cellStyle name="入力 2 8 2" xfId="1411" xr:uid="{00000000-0005-0000-0000-0000FD2F0000}"/>
    <cellStyle name="入力 2 8 2 2" xfId="3663" xr:uid="{00000000-0005-0000-0000-0000FE2F0000}"/>
    <cellStyle name="入力 2 8 2 2 2" xfId="9920" xr:uid="{00000000-0005-0000-0000-0000FF2F0000}"/>
    <cellStyle name="入力 2 8 2 3" xfId="5810" xr:uid="{00000000-0005-0000-0000-000000300000}"/>
    <cellStyle name="入力 2 8 2 3 2" xfId="12037" xr:uid="{00000000-0005-0000-0000-000001300000}"/>
    <cellStyle name="入力 2 8 2 4" xfId="7731" xr:uid="{00000000-0005-0000-0000-000002300000}"/>
    <cellStyle name="入力 2 8 3" xfId="1776" xr:uid="{00000000-0005-0000-0000-000003300000}"/>
    <cellStyle name="入力 2 8 3 2" xfId="3990" xr:uid="{00000000-0005-0000-0000-000004300000}"/>
    <cellStyle name="入力 2 8 3 2 2" xfId="10229" xr:uid="{00000000-0005-0000-0000-000005300000}"/>
    <cellStyle name="入力 2 8 3 3" xfId="6119" xr:uid="{00000000-0005-0000-0000-000006300000}"/>
    <cellStyle name="入力 2 8 3 3 2" xfId="12346" xr:uid="{00000000-0005-0000-0000-000007300000}"/>
    <cellStyle name="入力 2 8 3 4" xfId="8040" xr:uid="{00000000-0005-0000-0000-000008300000}"/>
    <cellStyle name="入力 2 8 4" xfId="2121" xr:uid="{00000000-0005-0000-0000-000009300000}"/>
    <cellStyle name="入力 2 8 4 2" xfId="4333" xr:uid="{00000000-0005-0000-0000-00000A300000}"/>
    <cellStyle name="入力 2 8 4 2 2" xfId="10572" xr:uid="{00000000-0005-0000-0000-00000B300000}"/>
    <cellStyle name="入力 2 8 4 3" xfId="6462" xr:uid="{00000000-0005-0000-0000-00000C300000}"/>
    <cellStyle name="入力 2 8 4 3 2" xfId="12689" xr:uid="{00000000-0005-0000-0000-00000D300000}"/>
    <cellStyle name="入力 2 8 4 4" xfId="8383" xr:uid="{00000000-0005-0000-0000-00000E300000}"/>
    <cellStyle name="入力 2 8 5" xfId="2401" xr:uid="{00000000-0005-0000-0000-00000F300000}"/>
    <cellStyle name="入力 2 8 5 2" xfId="4611" xr:uid="{00000000-0005-0000-0000-000010300000}"/>
    <cellStyle name="入力 2 8 5 2 2" xfId="10850" xr:uid="{00000000-0005-0000-0000-000011300000}"/>
    <cellStyle name="入力 2 8 5 3" xfId="6740" xr:uid="{00000000-0005-0000-0000-000012300000}"/>
    <cellStyle name="入力 2 8 5 3 2" xfId="12967" xr:uid="{00000000-0005-0000-0000-000013300000}"/>
    <cellStyle name="入力 2 8 5 4" xfId="8661" xr:uid="{00000000-0005-0000-0000-000014300000}"/>
    <cellStyle name="入力 2 8 6" xfId="3356" xr:uid="{00000000-0005-0000-0000-000015300000}"/>
    <cellStyle name="入力 2 8 6 2" xfId="5502" xr:uid="{00000000-0005-0000-0000-000016300000}"/>
    <cellStyle name="入力 2 8 6 2 2" xfId="11730" xr:uid="{00000000-0005-0000-0000-000017300000}"/>
    <cellStyle name="入力 2 8 6 3" xfId="9613" xr:uid="{00000000-0005-0000-0000-000018300000}"/>
    <cellStyle name="入力 2 8 7" xfId="3011" xr:uid="{00000000-0005-0000-0000-000019300000}"/>
    <cellStyle name="入力 2 8 7 2" xfId="9268" xr:uid="{00000000-0005-0000-0000-00001A300000}"/>
    <cellStyle name="入力 2 8 8" xfId="5235" xr:uid="{00000000-0005-0000-0000-00001B300000}"/>
    <cellStyle name="入力 2 8 8 2" xfId="11474" xr:uid="{00000000-0005-0000-0000-00001C300000}"/>
    <cellStyle name="入力 2 8 9" xfId="7424" xr:uid="{00000000-0005-0000-0000-00001D300000}"/>
    <cellStyle name="入力 2 9" xfId="1404" xr:uid="{00000000-0005-0000-0000-00001E300000}"/>
    <cellStyle name="入力 2 9 2" xfId="3656" xr:uid="{00000000-0005-0000-0000-00001F300000}"/>
    <cellStyle name="入力 2 9 2 2" xfId="9913" xr:uid="{00000000-0005-0000-0000-000020300000}"/>
    <cellStyle name="入力 2 9 3" xfId="5803" xr:uid="{00000000-0005-0000-0000-000021300000}"/>
    <cellStyle name="入力 2 9 3 2" xfId="12030" xr:uid="{00000000-0005-0000-0000-000022300000}"/>
    <cellStyle name="入力 2 9 4" xfId="7724" xr:uid="{00000000-0005-0000-0000-000023300000}"/>
    <cellStyle name="入力 3" xfId="763" xr:uid="{00000000-0005-0000-0000-000024300000}"/>
    <cellStyle name="入力 3 2" xfId="1412" xr:uid="{00000000-0005-0000-0000-000025300000}"/>
    <cellStyle name="入力 3 2 2" xfId="3664" xr:uid="{00000000-0005-0000-0000-000026300000}"/>
    <cellStyle name="入力 3 2 2 2" xfId="9921" xr:uid="{00000000-0005-0000-0000-000027300000}"/>
    <cellStyle name="入力 3 2 3" xfId="5811" xr:uid="{00000000-0005-0000-0000-000028300000}"/>
    <cellStyle name="入力 3 2 3 2" xfId="12038" xr:uid="{00000000-0005-0000-0000-000029300000}"/>
    <cellStyle name="入力 3 2 4" xfId="7732" xr:uid="{00000000-0005-0000-0000-00002A300000}"/>
    <cellStyle name="入力 3 3" xfId="1543" xr:uid="{00000000-0005-0000-0000-00002B300000}"/>
    <cellStyle name="入力 3 3 2" xfId="3757" xr:uid="{00000000-0005-0000-0000-00002C300000}"/>
    <cellStyle name="入力 3 3 2 2" xfId="9996" xr:uid="{00000000-0005-0000-0000-00002D300000}"/>
    <cellStyle name="入力 3 3 3" xfId="5886" xr:uid="{00000000-0005-0000-0000-00002E300000}"/>
    <cellStyle name="入力 3 3 3 2" xfId="12113" xr:uid="{00000000-0005-0000-0000-00002F300000}"/>
    <cellStyle name="入力 3 3 4" xfId="7807" xr:uid="{00000000-0005-0000-0000-000030300000}"/>
    <cellStyle name="入力 3 4" xfId="2122" xr:uid="{00000000-0005-0000-0000-000031300000}"/>
    <cellStyle name="入力 3 4 2" xfId="4334" xr:uid="{00000000-0005-0000-0000-000032300000}"/>
    <cellStyle name="入力 3 4 2 2" xfId="10573" xr:uid="{00000000-0005-0000-0000-000033300000}"/>
    <cellStyle name="入力 3 4 3" xfId="6463" xr:uid="{00000000-0005-0000-0000-000034300000}"/>
    <cellStyle name="入力 3 4 3 2" xfId="12690" xr:uid="{00000000-0005-0000-0000-000035300000}"/>
    <cellStyle name="入力 3 4 4" xfId="8384" xr:uid="{00000000-0005-0000-0000-000036300000}"/>
    <cellStyle name="入力 3 5" xfId="2333" xr:uid="{00000000-0005-0000-0000-000037300000}"/>
    <cellStyle name="入力 3 5 2" xfId="4543" xr:uid="{00000000-0005-0000-0000-000038300000}"/>
    <cellStyle name="入力 3 5 2 2" xfId="10782" xr:uid="{00000000-0005-0000-0000-000039300000}"/>
    <cellStyle name="入力 3 5 3" xfId="6672" xr:uid="{00000000-0005-0000-0000-00003A300000}"/>
    <cellStyle name="入力 3 5 3 2" xfId="12899" xr:uid="{00000000-0005-0000-0000-00003B300000}"/>
    <cellStyle name="入力 3 5 4" xfId="8593" xr:uid="{00000000-0005-0000-0000-00003C300000}"/>
    <cellStyle name="入力 3 6" xfId="3123" xr:uid="{00000000-0005-0000-0000-00003D300000}"/>
    <cellStyle name="入力 3 6 2" xfId="5267" xr:uid="{00000000-0005-0000-0000-00003E300000}"/>
    <cellStyle name="入力 3 6 2 2" xfId="11497" xr:uid="{00000000-0005-0000-0000-00003F300000}"/>
    <cellStyle name="入力 3 6 3" xfId="9380" xr:uid="{00000000-0005-0000-0000-000040300000}"/>
    <cellStyle name="入力 3 7" xfId="2778" xr:uid="{00000000-0005-0000-0000-000041300000}"/>
    <cellStyle name="入力 3 7 2" xfId="9035" xr:uid="{00000000-0005-0000-0000-000042300000}"/>
    <cellStyle name="入力 3 8" xfId="5236" xr:uid="{00000000-0005-0000-0000-000043300000}"/>
    <cellStyle name="入力 3 8 2" xfId="11475" xr:uid="{00000000-0005-0000-0000-000044300000}"/>
    <cellStyle name="入力 3 9" xfId="7191" xr:uid="{00000000-0005-0000-0000-000045300000}"/>
    <cellStyle name="標準" xfId="0" builtinId="0"/>
    <cellStyle name="標準 10" xfId="1796" xr:uid="{00000000-0005-0000-0000-0000A9310000}"/>
    <cellStyle name="標準 11" xfId="2123" xr:uid="{00000000-0005-0000-0000-0000AA310000}"/>
    <cellStyle name="標準 12" xfId="2124" xr:uid="{00000000-0005-0000-0000-0000AB310000}"/>
    <cellStyle name="標準 13" xfId="2469" xr:uid="{00000000-0005-0000-0000-0000AC310000}"/>
    <cellStyle name="標準 2" xfId="56" xr:uid="{00000000-0005-0000-0000-0000AD310000}"/>
    <cellStyle name="標準 2 2" xfId="681" xr:uid="{00000000-0005-0000-0000-0000AE310000}"/>
    <cellStyle name="標準 2 2 2" xfId="687" xr:uid="{00000000-0005-0000-0000-0000AF310000}"/>
    <cellStyle name="標準 2 2 3" xfId="5238" xr:uid="{00000000-0005-0000-0000-0000B0310000}"/>
    <cellStyle name="標準 2 2 4" xfId="7169" xr:uid="{00000000-0005-0000-0000-0000B1310000}"/>
    <cellStyle name="標準 2 3" xfId="1100" xr:uid="{00000000-0005-0000-0000-0000B2310000}"/>
    <cellStyle name="標準 3" xfId="65" xr:uid="{00000000-0005-0000-0000-0000B3310000}"/>
    <cellStyle name="標準 3 2" xfId="686" xr:uid="{00000000-0005-0000-0000-0000B4310000}"/>
    <cellStyle name="標準 3 2 2" xfId="745" xr:uid="{00000000-0005-0000-0000-0000B5310000}"/>
    <cellStyle name="標準 3 2 2 2" xfId="1413" xr:uid="{00000000-0005-0000-0000-0000B6310000}"/>
    <cellStyle name="標準 3 2 2 2 2" xfId="1474" xr:uid="{00000000-0005-0000-0000-0000B7310000}"/>
    <cellStyle name="標準 3 2 2 3" xfId="1473" xr:uid="{00000000-0005-0000-0000-0000B8310000}"/>
    <cellStyle name="標準 3 2 3" xfId="947" xr:uid="{00000000-0005-0000-0000-0000B9310000}"/>
    <cellStyle name="標準 3 2 3 2" xfId="1475" xr:uid="{00000000-0005-0000-0000-0000BA310000}"/>
    <cellStyle name="標準 3 2 4" xfId="1472" xr:uid="{00000000-0005-0000-0000-0000BB310000}"/>
    <cellStyle name="標準 4" xfId="67" xr:uid="{00000000-0005-0000-0000-0000BC310000}"/>
    <cellStyle name="標準 5" xfId="733" xr:uid="{00000000-0005-0000-0000-0000BD310000}"/>
    <cellStyle name="標準 5 2" xfId="742" xr:uid="{00000000-0005-0000-0000-0000BE310000}"/>
    <cellStyle name="標準 5 2 2" xfId="1414" xr:uid="{00000000-0005-0000-0000-0000BF310000}"/>
    <cellStyle name="標準 5 2 2 2" xfId="1477" xr:uid="{00000000-0005-0000-0000-0000C0310000}"/>
    <cellStyle name="標準 5 2 3" xfId="1476" xr:uid="{00000000-0005-0000-0000-0000C1310000}"/>
    <cellStyle name="標準 5 3" xfId="739" xr:uid="{00000000-0005-0000-0000-0000C2310000}"/>
    <cellStyle name="標準 5 3 2" xfId="1415" xr:uid="{00000000-0005-0000-0000-0000C3310000}"/>
    <cellStyle name="標準 5 3 2 2" xfId="1479" xr:uid="{00000000-0005-0000-0000-0000C4310000}"/>
    <cellStyle name="標準 5 3 3" xfId="1478" xr:uid="{00000000-0005-0000-0000-0000C5310000}"/>
    <cellStyle name="標準 6" xfId="741" xr:uid="{00000000-0005-0000-0000-0000C6310000}"/>
    <cellStyle name="標準 6 2" xfId="1416" xr:uid="{00000000-0005-0000-0000-0000C7310000}"/>
    <cellStyle name="標準 6 2 2" xfId="1481" xr:uid="{00000000-0005-0000-0000-0000C8310000}"/>
    <cellStyle name="標準 6 3" xfId="1480" xr:uid="{00000000-0005-0000-0000-0000C9310000}"/>
    <cellStyle name="標準 7" xfId="743" xr:uid="{00000000-0005-0000-0000-0000CA310000}"/>
    <cellStyle name="標準 7 2" xfId="1417" xr:uid="{00000000-0005-0000-0000-0000CB310000}"/>
    <cellStyle name="標準 7 2 2" xfId="1483" xr:uid="{00000000-0005-0000-0000-0000CC310000}"/>
    <cellStyle name="標準 7 3" xfId="1482" xr:uid="{00000000-0005-0000-0000-0000CD310000}"/>
    <cellStyle name="標準 8" xfId="744" xr:uid="{00000000-0005-0000-0000-0000CE310000}"/>
    <cellStyle name="標準 8 2" xfId="1418" xr:uid="{00000000-0005-0000-0000-0000CF310000}"/>
    <cellStyle name="標準 8 2 2" xfId="1485" xr:uid="{00000000-0005-0000-0000-0000D0310000}"/>
    <cellStyle name="標準 8 3" xfId="1484" xr:uid="{00000000-0005-0000-0000-0000D1310000}"/>
    <cellStyle name="標準 9" xfId="1795" xr:uid="{00000000-0005-0000-0000-0000D2310000}"/>
    <cellStyle name="標準_スケジュール_ECU KANSAI NOV 2" xfId="57" xr:uid="{00000000-0005-0000-0000-0000D3310000}"/>
    <cellStyle name="未定義" xfId="58" xr:uid="{00000000-0005-0000-0000-0000A6310000}"/>
    <cellStyle name="良い" xfId="59" builtinId="26" customBuiltin="1"/>
    <cellStyle name="良い 2" xfId="734" xr:uid="{00000000-0005-0000-0000-0000D5310000}"/>
    <cellStyle name="콤마 [0]_HMMREQ~1" xfId="60" xr:uid="{00000000-0005-0000-0000-0000DC2E0000}"/>
    <cellStyle name="콤마_HMMREQ~1" xfId="61" xr:uid="{00000000-0005-0000-0000-0000DD2E0000}"/>
    <cellStyle name="통화 [0]_HMMREQ~1" xfId="62" xr:uid="{00000000-0005-0000-0000-0000DE2E0000}"/>
    <cellStyle name="통화_HMMREQ~1" xfId="63" xr:uid="{00000000-0005-0000-0000-0000DF2E0000}"/>
    <cellStyle name="표준_HMMREQ~1" xfId="64" xr:uid="{00000000-0005-0000-0000-0000E02E0000}"/>
  </cellStyles>
  <dxfs count="0"/>
  <tableStyles count="0" defaultTableStyle="TableStyleMedium9" defaultPivotStyle="PivotStyleLight16"/>
  <colors>
    <mruColors>
      <color rgb="FFCCFFCC"/>
      <color rgb="FFFFFF99"/>
      <color rgb="FF99FF99"/>
      <color rgb="FF99FFCC"/>
      <color rgb="FFCCFFFF"/>
      <color rgb="FFB3D5FB"/>
      <color rgb="FFDAEEF3"/>
      <color rgb="FF808080"/>
      <color rgb="FF89D8EB"/>
      <color rgb="FF8FC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alcChain" Target="calcChain.xml"/><Relationship Id="rId20" Type="http://schemas.openxmlformats.org/officeDocument/2006/relationships/worksheet" Target="worksheets/sheet20.xml"/><Relationship Id="rId41" Type="http://schemas.openxmlformats.org/officeDocument/2006/relationships/worksheet" Target="worksheets/sheet41.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3.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hyperlink" Target="https://www.vanguardlogistics.com/" TargetMode="External"/><Relationship Id="rId1" Type="http://schemas.openxmlformats.org/officeDocument/2006/relationships/image" Target="NULL"/></Relationships>
</file>

<file path=xl/drawings/_rels/drawing1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8.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5.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28.xml.rels><?xml version="1.0" encoding="UTF-8" standalone="yes"?>
<Relationships xmlns="http://schemas.openxmlformats.org/package/2006/relationships"><Relationship Id="rId1" Type="http://schemas.openxmlformats.org/officeDocument/2006/relationships/image" Target="../media/image3.png"/></Relationships>
</file>

<file path=xl/drawings/_rels/drawing29.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NULL"/></Relationships>
</file>

<file path=xl/drawings/_rels/drawing3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1.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5.x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6.png"/></Relationships>
</file>

<file path=xl/drawings/_rels/drawing36.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_rels/drawing37.xml.rels><?xml version="1.0" encoding="UTF-8" standalone="yes"?>
<Relationships xmlns="http://schemas.openxmlformats.org/package/2006/relationships"><Relationship Id="rId1" Type="http://schemas.openxmlformats.org/officeDocument/2006/relationships/image" Target="NULL"/></Relationships>
</file>

<file path=xl/drawings/_rels/drawing38.xml.rels><?xml version="1.0" encoding="UTF-8" standalone="yes"?>
<Relationships xmlns="http://schemas.openxmlformats.org/package/2006/relationships"><Relationship Id="rId1" Type="http://schemas.openxmlformats.org/officeDocument/2006/relationships/image" Target="NULL"/></Relationships>
</file>

<file path=xl/drawings/_rels/drawing39.xml.rels><?xml version="1.0" encoding="UTF-8" standalone="yes"?>
<Relationships xmlns="http://schemas.openxmlformats.org/package/2006/relationships"><Relationship Id="rId1" Type="http://schemas.openxmlformats.org/officeDocument/2006/relationships/image" Target="NULL"/></Relationships>
</file>

<file path=xl/drawings/_rels/drawing40.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www.vanguardlogistics.com/" TargetMode="External"/></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2</xdr:col>
      <xdr:colOff>809625</xdr:colOff>
      <xdr:row>5</xdr:row>
      <xdr:rowOff>142875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52625" y="349250"/>
          <a:ext cx="2762250" cy="84137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15</xdr:col>
      <xdr:colOff>310598</xdr:colOff>
      <xdr:row>31</xdr:row>
      <xdr:rowOff>248478</xdr:rowOff>
    </xdr:from>
    <xdr:ext cx="184731" cy="264560"/>
    <xdr:sp macro="" textlink="">
      <xdr:nvSpPr>
        <xdr:cNvPr id="8" name="TextBox 7">
          <a:extLst>
            <a:ext uri="{FF2B5EF4-FFF2-40B4-BE49-F238E27FC236}">
              <a16:creationId xmlns:a16="http://schemas.microsoft.com/office/drawing/2014/main" id="{00000000-0008-0000-0100-000008000000}"/>
            </a:ext>
          </a:extLst>
        </xdr:cNvPr>
        <xdr:cNvSpPr txBox="1"/>
      </xdr:nvSpPr>
      <xdr:spPr>
        <a:xfrm>
          <a:off x="19503473" y="127738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3" name="TextBox 12">
          <a:extLst>
            <a:ext uri="{FF2B5EF4-FFF2-40B4-BE49-F238E27FC236}">
              <a16:creationId xmlns:a16="http://schemas.microsoft.com/office/drawing/2014/main" id="{00000000-0008-0000-0100-00000D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6" name="TextBox 15">
          <a:extLst>
            <a:ext uri="{FF2B5EF4-FFF2-40B4-BE49-F238E27FC236}">
              <a16:creationId xmlns:a16="http://schemas.microsoft.com/office/drawing/2014/main" id="{00000000-0008-0000-0100-000010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19" name="TextBox 18">
          <a:extLst>
            <a:ext uri="{FF2B5EF4-FFF2-40B4-BE49-F238E27FC236}">
              <a16:creationId xmlns:a16="http://schemas.microsoft.com/office/drawing/2014/main" id="{00000000-0008-0000-0100-000013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33</xdr:row>
      <xdr:rowOff>248478</xdr:rowOff>
    </xdr:from>
    <xdr:ext cx="184731" cy="264560"/>
    <xdr:sp macro="" textlink="">
      <xdr:nvSpPr>
        <xdr:cNvPr id="22" name="TextBox 21">
          <a:extLst>
            <a:ext uri="{FF2B5EF4-FFF2-40B4-BE49-F238E27FC236}">
              <a16:creationId xmlns:a16="http://schemas.microsoft.com/office/drawing/2014/main" id="{00000000-0008-0000-0100-000016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22</xdr:row>
      <xdr:rowOff>82825</xdr:rowOff>
    </xdr:from>
    <xdr:to>
      <xdr:col>16</xdr:col>
      <xdr:colOff>890381</xdr:colOff>
      <xdr:row>25</xdr:row>
      <xdr:rowOff>352012</xdr:rowOff>
    </xdr:to>
    <xdr:sp macro="" textlink="">
      <xdr:nvSpPr>
        <xdr:cNvPr id="17" name="TextBox 16">
          <a:extLst>
            <a:ext uri="{FF2B5EF4-FFF2-40B4-BE49-F238E27FC236}">
              <a16:creationId xmlns:a16="http://schemas.microsoft.com/office/drawing/2014/main" id="{00000000-0008-0000-0100-000011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33</xdr:row>
      <xdr:rowOff>248478</xdr:rowOff>
    </xdr:from>
    <xdr:ext cx="184731" cy="264560"/>
    <xdr:sp macro="" textlink="">
      <xdr:nvSpPr>
        <xdr:cNvPr id="18" name="TextBox 17">
          <a:extLst>
            <a:ext uri="{FF2B5EF4-FFF2-40B4-BE49-F238E27FC236}">
              <a16:creationId xmlns:a16="http://schemas.microsoft.com/office/drawing/2014/main" id="{00000000-0008-0000-0100-000012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11</xdr:col>
      <xdr:colOff>1180272</xdr:colOff>
      <xdr:row>22</xdr:row>
      <xdr:rowOff>82825</xdr:rowOff>
    </xdr:from>
    <xdr:to>
      <xdr:col>16</xdr:col>
      <xdr:colOff>890381</xdr:colOff>
      <xdr:row>25</xdr:row>
      <xdr:rowOff>352012</xdr:rowOff>
    </xdr:to>
    <xdr:sp macro="" textlink="">
      <xdr:nvSpPr>
        <xdr:cNvPr id="21" name="TextBox 20">
          <a:extLst>
            <a:ext uri="{FF2B5EF4-FFF2-40B4-BE49-F238E27FC236}">
              <a16:creationId xmlns:a16="http://schemas.microsoft.com/office/drawing/2014/main" id="{00000000-0008-0000-0100-000015000000}"/>
            </a:ext>
          </a:extLst>
        </xdr:cNvPr>
        <xdr:cNvSpPr txBox="1"/>
      </xdr:nvSpPr>
      <xdr:spPr>
        <a:xfrm>
          <a:off x="15610647" y="9360175"/>
          <a:ext cx="5663234" cy="1497912"/>
        </a:xfrm>
        <a:prstGeom prst="rect">
          <a:avLst/>
        </a:prstGeom>
        <a:solidFill>
          <a:srgbClr val="FFFF99"/>
        </a:solidFill>
        <a:ln w="57150" cmpd="sng">
          <a:solidFill>
            <a:schemeClr val="accent5">
              <a:lumMod val="20000"/>
              <a:lumOff val="8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000">
              <a:latin typeface="+mn-lt"/>
            </a:rPr>
            <a:t>SYDNEY/MELBOURNE</a:t>
          </a:r>
          <a:r>
            <a:rPr kumimoji="1" lang="ja-JP" altLang="en-US" sz="2000">
              <a:latin typeface="+mn-lt"/>
            </a:rPr>
            <a:t>向けは高雄経由にて</a:t>
          </a:r>
          <a:br>
            <a:rPr kumimoji="1" lang="en-US" altLang="ja-JP" sz="2000">
              <a:latin typeface="+mn-lt"/>
            </a:rPr>
          </a:br>
          <a:r>
            <a:rPr kumimoji="1" lang="ja-JP" altLang="en-US" sz="2000">
              <a:latin typeface="+mn-lt"/>
            </a:rPr>
            <a:t>リコンソリなしの積み替えになります。</a:t>
          </a:r>
        </a:p>
      </xdr:txBody>
    </xdr:sp>
    <xdr:clientData/>
  </xdr:twoCellAnchor>
  <xdr:oneCellAnchor>
    <xdr:from>
      <xdr:col>15</xdr:col>
      <xdr:colOff>310598</xdr:colOff>
      <xdr:row>33</xdr:row>
      <xdr:rowOff>248478</xdr:rowOff>
    </xdr:from>
    <xdr:ext cx="184731" cy="264560"/>
    <xdr:sp macro="" textlink="">
      <xdr:nvSpPr>
        <xdr:cNvPr id="23" name="TextBox 22">
          <a:extLst>
            <a:ext uri="{FF2B5EF4-FFF2-40B4-BE49-F238E27FC236}">
              <a16:creationId xmlns:a16="http://schemas.microsoft.com/office/drawing/2014/main" id="{00000000-0008-0000-0100-000017000000}"/>
            </a:ext>
          </a:extLst>
        </xdr:cNvPr>
        <xdr:cNvSpPr txBox="1"/>
      </xdr:nvSpPr>
      <xdr:spPr>
        <a:xfrm>
          <a:off x="19503473" y="1403115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4</xdr:col>
      <xdr:colOff>0</xdr:colOff>
      <xdr:row>1</xdr:row>
      <xdr:rowOff>0</xdr:rowOff>
    </xdr:from>
    <xdr:to>
      <xdr:col>6</xdr:col>
      <xdr:colOff>404813</xdr:colOff>
      <xdr:row>5</xdr:row>
      <xdr:rowOff>79375</xdr:rowOff>
    </xdr:to>
    <xdr:pic>
      <xdr:nvPicPr>
        <xdr:cNvPr id="20"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100-00001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124575" y="190500"/>
          <a:ext cx="2757488" cy="841375"/>
        </a:xfrm>
        <a:prstGeom prst="rect">
          <a:avLst/>
        </a:prstGeom>
        <a:noFill/>
        <a:ln>
          <a:noFill/>
        </a:ln>
      </xdr:spPr>
    </xdr:pic>
    <xdr:clientData/>
  </xdr:twoCellAnchor>
  <xdr:oneCellAnchor>
    <xdr:from>
      <xdr:col>15</xdr:col>
      <xdr:colOff>310598</xdr:colOff>
      <xdr:row>34</xdr:row>
      <xdr:rowOff>248478</xdr:rowOff>
    </xdr:from>
    <xdr:ext cx="184731" cy="264560"/>
    <xdr:sp macro="" textlink="">
      <xdr:nvSpPr>
        <xdr:cNvPr id="25" name="TextBox 24">
          <a:extLst>
            <a:ext uri="{FF2B5EF4-FFF2-40B4-BE49-F238E27FC236}">
              <a16:creationId xmlns:a16="http://schemas.microsoft.com/office/drawing/2014/main" id="{00000000-0008-0000-0100-000019000000}"/>
            </a:ext>
          </a:extLst>
        </xdr:cNvPr>
        <xdr:cNvSpPr txBox="1"/>
      </xdr:nvSpPr>
      <xdr:spPr>
        <a:xfrm>
          <a:off x="19503473" y="146598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15</xdr:col>
      <xdr:colOff>310598</xdr:colOff>
      <xdr:row>34</xdr:row>
      <xdr:rowOff>248478</xdr:rowOff>
    </xdr:from>
    <xdr:ext cx="184731" cy="264560"/>
    <xdr:sp macro="" textlink="">
      <xdr:nvSpPr>
        <xdr:cNvPr id="26" name="TextBox 25">
          <a:extLst>
            <a:ext uri="{FF2B5EF4-FFF2-40B4-BE49-F238E27FC236}">
              <a16:creationId xmlns:a16="http://schemas.microsoft.com/office/drawing/2014/main" id="{00000000-0008-0000-0100-00001A000000}"/>
            </a:ext>
          </a:extLst>
        </xdr:cNvPr>
        <xdr:cNvSpPr txBox="1"/>
      </xdr:nvSpPr>
      <xdr:spPr>
        <a:xfrm>
          <a:off x="19503473" y="14621703"/>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editAs="oneCell">
    <xdr:from>
      <xdr:col>11</xdr:col>
      <xdr:colOff>47624</xdr:colOff>
      <xdr:row>19</xdr:row>
      <xdr:rowOff>71438</xdr:rowOff>
    </xdr:from>
    <xdr:to>
      <xdr:col>13</xdr:col>
      <xdr:colOff>316809</xdr:colOff>
      <xdr:row>19</xdr:row>
      <xdr:rowOff>582438</xdr:rowOff>
    </xdr:to>
    <xdr:pic>
      <xdr:nvPicPr>
        <xdr:cNvPr id="15" name="Picture 14">
          <a:extLst>
            <a:ext uri="{FF2B5EF4-FFF2-40B4-BE49-F238E27FC236}">
              <a16:creationId xmlns:a16="http://schemas.microsoft.com/office/drawing/2014/main" id="{00000000-0008-0000-0100-00000F000000}"/>
            </a:ext>
          </a:extLst>
        </xdr:cNvPr>
        <xdr:cNvPicPr>
          <a:picLocks noChangeAspect="1"/>
        </xdr:cNvPicPr>
      </xdr:nvPicPr>
      <xdr:blipFill>
        <a:blip xmlns:r="http://schemas.openxmlformats.org/officeDocument/2006/relationships" r:embed="rId3"/>
        <a:stretch>
          <a:fillRect/>
        </a:stretch>
      </xdr:blipFill>
      <xdr:spPr>
        <a:xfrm>
          <a:off x="14454187" y="7786688"/>
          <a:ext cx="2650435" cy="511000"/>
        </a:xfrm>
        <a:prstGeom prst="rect">
          <a:avLst/>
        </a:prstGeom>
      </xdr:spPr>
    </xdr:pic>
    <xdr:clientData/>
  </xdr:twoCellAnchor>
  <xdr:twoCellAnchor editAs="oneCell">
    <xdr:from>
      <xdr:col>0</xdr:col>
      <xdr:colOff>190500</xdr:colOff>
      <xdr:row>20</xdr:row>
      <xdr:rowOff>119062</xdr:rowOff>
    </xdr:from>
    <xdr:to>
      <xdr:col>0</xdr:col>
      <xdr:colOff>2840935</xdr:colOff>
      <xdr:row>20</xdr:row>
      <xdr:rowOff>630062</xdr:rowOff>
    </xdr:to>
    <xdr:pic>
      <xdr:nvPicPr>
        <xdr:cNvPr id="24" name="Picture 23">
          <a:extLst>
            <a:ext uri="{FF2B5EF4-FFF2-40B4-BE49-F238E27FC236}">
              <a16:creationId xmlns:a16="http://schemas.microsoft.com/office/drawing/2014/main" id="{00000000-0008-0000-0100-000018000000}"/>
            </a:ext>
          </a:extLst>
        </xdr:cNvPr>
        <xdr:cNvPicPr>
          <a:picLocks noChangeAspect="1"/>
        </xdr:cNvPicPr>
      </xdr:nvPicPr>
      <xdr:blipFill>
        <a:blip xmlns:r="http://schemas.openxmlformats.org/officeDocument/2006/relationships" r:embed="rId3"/>
        <a:stretch>
          <a:fillRect/>
        </a:stretch>
      </xdr:blipFill>
      <xdr:spPr>
        <a:xfrm>
          <a:off x="190500" y="8453437"/>
          <a:ext cx="2650435" cy="511000"/>
        </a:xfrm>
        <a:prstGeom prst="rect">
          <a:avLst/>
        </a:prstGeom>
      </xdr:spPr>
    </xdr:pic>
    <xdr:clientData/>
  </xdr:twoCellAnchor>
  <xdr:twoCellAnchor editAs="oneCell">
    <xdr:from>
      <xdr:col>0</xdr:col>
      <xdr:colOff>186360</xdr:colOff>
      <xdr:row>16</xdr:row>
      <xdr:rowOff>82827</xdr:rowOff>
    </xdr:from>
    <xdr:to>
      <xdr:col>0</xdr:col>
      <xdr:colOff>2857501</xdr:colOff>
      <xdr:row>16</xdr:row>
      <xdr:rowOff>593827</xdr:rowOff>
    </xdr:to>
    <xdr:pic>
      <xdr:nvPicPr>
        <xdr:cNvPr id="27" name="Picture 26">
          <a:extLst>
            <a:ext uri="{FF2B5EF4-FFF2-40B4-BE49-F238E27FC236}">
              <a16:creationId xmlns:a16="http://schemas.microsoft.com/office/drawing/2014/main" id="{00000000-0008-0000-0100-00001B000000}"/>
            </a:ext>
          </a:extLst>
        </xdr:cNvPr>
        <xdr:cNvPicPr>
          <a:picLocks noChangeAspect="1"/>
        </xdr:cNvPicPr>
      </xdr:nvPicPr>
      <xdr:blipFill>
        <a:blip xmlns:r="http://schemas.openxmlformats.org/officeDocument/2006/relationships" r:embed="rId3"/>
        <a:stretch>
          <a:fillRect/>
        </a:stretch>
      </xdr:blipFill>
      <xdr:spPr>
        <a:xfrm>
          <a:off x="186360" y="6026427"/>
          <a:ext cx="2671141" cy="511000"/>
        </a:xfrm>
        <a:prstGeom prst="rect">
          <a:avLst/>
        </a:prstGeom>
      </xdr:spPr>
    </xdr:pic>
    <xdr:clientData/>
  </xdr:twoCellAnchor>
  <xdr:twoCellAnchor editAs="oneCell">
    <xdr:from>
      <xdr:col>11</xdr:col>
      <xdr:colOff>186358</xdr:colOff>
      <xdr:row>19</xdr:row>
      <xdr:rowOff>62118</xdr:rowOff>
    </xdr:from>
    <xdr:to>
      <xdr:col>13</xdr:col>
      <xdr:colOff>455543</xdr:colOff>
      <xdr:row>19</xdr:row>
      <xdr:rowOff>573118</xdr:rowOff>
    </xdr:to>
    <xdr:pic>
      <xdr:nvPicPr>
        <xdr:cNvPr id="30" name="Picture 29">
          <a:extLst>
            <a:ext uri="{FF2B5EF4-FFF2-40B4-BE49-F238E27FC236}">
              <a16:creationId xmlns:a16="http://schemas.microsoft.com/office/drawing/2014/main" id="{00000000-0008-0000-0100-00001E000000}"/>
            </a:ext>
          </a:extLst>
        </xdr:cNvPr>
        <xdr:cNvPicPr>
          <a:picLocks noChangeAspect="1"/>
        </xdr:cNvPicPr>
      </xdr:nvPicPr>
      <xdr:blipFill>
        <a:blip xmlns:r="http://schemas.openxmlformats.org/officeDocument/2006/relationships" r:embed="rId3"/>
        <a:stretch>
          <a:fillRect/>
        </a:stretch>
      </xdr:blipFill>
      <xdr:spPr>
        <a:xfrm>
          <a:off x="14616733" y="7853568"/>
          <a:ext cx="2650435" cy="511000"/>
        </a:xfrm>
        <a:prstGeom prst="rect">
          <a:avLst/>
        </a:prstGeom>
      </xdr:spPr>
    </xdr:pic>
    <xdr:clientData/>
  </xdr:twoCellAnchor>
  <xdr:twoCellAnchor editAs="oneCell">
    <xdr:from>
      <xdr:col>0</xdr:col>
      <xdr:colOff>165653</xdr:colOff>
      <xdr:row>20</xdr:row>
      <xdr:rowOff>41414</xdr:rowOff>
    </xdr:from>
    <xdr:to>
      <xdr:col>0</xdr:col>
      <xdr:colOff>2836794</xdr:colOff>
      <xdr:row>20</xdr:row>
      <xdr:rowOff>552414</xdr:rowOff>
    </xdr:to>
    <xdr:pic>
      <xdr:nvPicPr>
        <xdr:cNvPr id="31" name="Picture 30">
          <a:extLst>
            <a:ext uri="{FF2B5EF4-FFF2-40B4-BE49-F238E27FC236}">
              <a16:creationId xmlns:a16="http://schemas.microsoft.com/office/drawing/2014/main" id="{00000000-0008-0000-0100-00001F000000}"/>
            </a:ext>
          </a:extLst>
        </xdr:cNvPr>
        <xdr:cNvPicPr>
          <a:picLocks noChangeAspect="1"/>
        </xdr:cNvPicPr>
      </xdr:nvPicPr>
      <xdr:blipFill>
        <a:blip xmlns:r="http://schemas.openxmlformats.org/officeDocument/2006/relationships" r:embed="rId3"/>
        <a:stretch>
          <a:fillRect/>
        </a:stretch>
      </xdr:blipFill>
      <xdr:spPr>
        <a:xfrm>
          <a:off x="165653" y="8461514"/>
          <a:ext cx="2671141" cy="511000"/>
        </a:xfrm>
        <a:prstGeom prst="rect">
          <a:avLst/>
        </a:prstGeom>
      </xdr:spPr>
    </xdr:pic>
    <xdr:clientData/>
  </xdr:twoCellAnchor>
  <xdr:twoCellAnchor editAs="oneCell">
    <xdr:from>
      <xdr:col>12</xdr:col>
      <xdr:colOff>766141</xdr:colOff>
      <xdr:row>14</xdr:row>
      <xdr:rowOff>41415</xdr:rowOff>
    </xdr:from>
    <xdr:to>
      <xdr:col>14</xdr:col>
      <xdr:colOff>1035325</xdr:colOff>
      <xdr:row>14</xdr:row>
      <xdr:rowOff>552415</xdr:rowOff>
    </xdr:to>
    <xdr:pic>
      <xdr:nvPicPr>
        <xdr:cNvPr id="32" name="Picture 31">
          <a:extLst>
            <a:ext uri="{FF2B5EF4-FFF2-40B4-BE49-F238E27FC236}">
              <a16:creationId xmlns:a16="http://schemas.microsoft.com/office/drawing/2014/main" id="{00000000-0008-0000-0100-000020000000}"/>
            </a:ext>
          </a:extLst>
        </xdr:cNvPr>
        <xdr:cNvPicPr>
          <a:picLocks noChangeAspect="1"/>
        </xdr:cNvPicPr>
      </xdr:nvPicPr>
      <xdr:blipFill>
        <a:blip xmlns:r="http://schemas.openxmlformats.org/officeDocument/2006/relationships" r:embed="rId3"/>
        <a:stretch>
          <a:fillRect/>
        </a:stretch>
      </xdr:blipFill>
      <xdr:spPr>
        <a:xfrm>
          <a:off x="16387141" y="4727715"/>
          <a:ext cx="2650434" cy="511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76199</xdr:colOff>
      <xdr:row>45</xdr:row>
      <xdr:rowOff>63500</xdr:rowOff>
    </xdr:from>
    <xdr:ext cx="7448551" cy="904875"/>
    <xdr:sp macro="" textlink="">
      <xdr:nvSpPr>
        <xdr:cNvPr id="3" name="AutoShape 18">
          <a:extLst>
            <a:ext uri="{FF2B5EF4-FFF2-40B4-BE49-F238E27FC236}">
              <a16:creationId xmlns:a16="http://schemas.microsoft.com/office/drawing/2014/main" id="{00000000-0008-0000-0200-000003000000}"/>
            </a:ext>
          </a:extLst>
        </xdr:cNvPr>
        <xdr:cNvSpPr>
          <a:spLocks noChangeArrowheads="1"/>
        </xdr:cNvSpPr>
      </xdr:nvSpPr>
      <xdr:spPr bwMode="auto">
        <a:xfrm>
          <a:off x="76199" y="16751300"/>
          <a:ext cx="7448551" cy="904875"/>
        </a:xfrm>
        <a:prstGeom prst="foldedCorner">
          <a:avLst>
            <a:gd name="adj" fmla="val 12500"/>
          </a:avLst>
        </a:prstGeom>
        <a:solidFill>
          <a:srgbClr val="FFFFFF"/>
        </a:solidFill>
        <a:ln w="9525">
          <a:solidFill>
            <a:srgbClr val="000000"/>
          </a:solidFill>
          <a:round/>
          <a:headEnd/>
          <a:tailEnd/>
        </a:ln>
      </xdr:spPr>
      <xdr:txBody>
        <a:bodyPr wrap="none" lIns="18288" tIns="18288" rIns="0" bIns="0" anchor="t" upright="1">
          <a:noAutofit/>
        </a:bodyPr>
        <a:lstStyle/>
        <a:p>
          <a:pPr algn="l" rtl="0">
            <a:lnSpc>
              <a:spcPts val="400"/>
            </a:lnSpc>
            <a:defRPr sz="1000"/>
          </a:pPr>
          <a:endParaRPr lang="ja-JP" altLang="en-US" sz="1100" b="0" i="0" strike="noStrike">
            <a:solidFill>
              <a:srgbClr val="000000"/>
            </a:solidFill>
            <a:latin typeface="ＭＳ Ｐゴシック"/>
            <a:ea typeface="ＭＳ Ｐゴシック"/>
          </a:endParaRPr>
        </a:p>
        <a:p>
          <a:pPr algn="l" rtl="0">
            <a:lnSpc>
              <a:spcPts val="1000"/>
            </a:lnSpc>
            <a:defRPr sz="1000"/>
          </a:pPr>
          <a:r>
            <a:rPr lang="ja-JP" altLang="en-US" sz="1100" b="0" i="0" strike="noStrike">
              <a:solidFill>
                <a:srgbClr val="000000"/>
              </a:solidFill>
              <a:latin typeface="ＭＳ Ｐゴシック"/>
              <a:ea typeface="ＭＳ Ｐゴシック"/>
            </a:rPr>
            <a:t> 　</a:t>
          </a:r>
          <a:endParaRPr lang="en-US" altLang="ja-JP" sz="1600" b="0" i="0" u="none" strike="noStrike">
            <a:effectLst/>
            <a:latin typeface="+mj-ea"/>
            <a:ea typeface="+mj-ea"/>
            <a:cs typeface="+mn-cs"/>
          </a:endParaRPr>
        </a:p>
        <a:p>
          <a:pPr marL="0" indent="0" algn="l" rtl="0">
            <a:lnSpc>
              <a:spcPts val="1400"/>
            </a:lnSpc>
            <a:defRPr sz="1000"/>
          </a:pPr>
          <a:r>
            <a:rPr lang="ja-JP" altLang="en-US" sz="1600" b="0" i="0" u="none" strike="noStrike">
              <a:effectLst/>
              <a:latin typeface="+mj-ea"/>
              <a:ea typeface="+mj-ea"/>
              <a:cs typeface="+mn-cs"/>
            </a:rPr>
            <a:t>　</a:t>
          </a:r>
          <a:r>
            <a:rPr lang="en-US" altLang="ja-JP" sz="1600" b="0" i="0" strike="noStrike">
              <a:solidFill>
                <a:srgbClr val="000000"/>
              </a:solidFill>
              <a:latin typeface="ＭＳ Ｐゴシック"/>
              <a:ea typeface="ＭＳ Ｐゴシック"/>
              <a:cs typeface="+mn-cs"/>
            </a:rPr>
            <a:t>D/R</a:t>
          </a:r>
          <a:r>
            <a:rPr lang="ja-JP" altLang="en-US" sz="1600" b="0" i="0" strike="noStrike">
              <a:solidFill>
                <a:srgbClr val="000000"/>
              </a:solidFill>
              <a:latin typeface="ＭＳ Ｐゴシック"/>
              <a:ea typeface="ＭＳ Ｐゴシック"/>
              <a:cs typeface="+mn-cs"/>
            </a:rPr>
            <a:t>フォームは弊社</a:t>
          </a:r>
          <a:r>
            <a:rPr lang="en-US" altLang="ja-JP" sz="1600" b="0" i="0" strike="noStrike">
              <a:solidFill>
                <a:srgbClr val="000000"/>
              </a:solidFill>
              <a:latin typeface="ＭＳ Ｐゴシック"/>
              <a:ea typeface="ＭＳ Ｐゴシック"/>
              <a:cs typeface="+mn-cs"/>
            </a:rPr>
            <a:t>HP</a:t>
          </a:r>
          <a:r>
            <a:rPr lang="ja-JP" altLang="en-US" sz="1600" b="0" i="0" strike="noStrike">
              <a:solidFill>
                <a:srgbClr val="000000"/>
              </a:solidFill>
              <a:latin typeface="ＭＳ Ｐゴシック"/>
              <a:ea typeface="ＭＳ Ｐゴシック"/>
              <a:cs typeface="+mn-cs"/>
            </a:rPr>
            <a:t>：</a:t>
          </a:r>
          <a:r>
            <a:rPr lang="en-US" altLang="ja-JP" sz="1600" b="0" i="0" strike="noStrike">
              <a:solidFill>
                <a:srgbClr val="000000"/>
              </a:solidFill>
              <a:latin typeface="ＭＳ Ｐゴシック"/>
              <a:ea typeface="ＭＳ Ｐゴシック"/>
              <a:cs typeface="+mn-cs"/>
            </a:rPr>
            <a:t>http://www.vanguardlogistics.jp/pdf/DR.xls</a:t>
          </a:r>
          <a:r>
            <a:rPr lang="ja-JP" altLang="en-US" sz="1600" b="0" i="0" strike="noStrike">
              <a:solidFill>
                <a:srgbClr val="000000"/>
              </a:solidFill>
              <a:latin typeface="ＭＳ Ｐゴシック"/>
              <a:ea typeface="ＭＳ Ｐゴシック"/>
              <a:cs typeface="+mn-cs"/>
            </a:rPr>
            <a:t>にて 　</a:t>
          </a:r>
          <a:endParaRPr lang="en-US" altLang="ja-JP" sz="1600" b="0" i="0" strike="noStrike">
            <a:solidFill>
              <a:srgbClr val="000000"/>
            </a:solidFill>
            <a:latin typeface="ＭＳ Ｐゴシック"/>
            <a:ea typeface="ＭＳ Ｐゴシック"/>
            <a:cs typeface="+mn-cs"/>
          </a:endParaRPr>
        </a:p>
        <a:p>
          <a:pPr marL="0" indent="0" algn="l" rtl="0">
            <a:lnSpc>
              <a:spcPts val="1300"/>
            </a:lnSpc>
            <a:defRPr sz="1000"/>
          </a:pPr>
          <a:r>
            <a:rPr lang="ja-JP" altLang="en-US" sz="1600" b="0" i="0" strike="noStrike">
              <a:solidFill>
                <a:srgbClr val="000000"/>
              </a:solidFill>
              <a:latin typeface="ＭＳ Ｐゴシック"/>
              <a:ea typeface="ＭＳ Ｐゴシック"/>
              <a:cs typeface="+mn-cs"/>
            </a:rPr>
            <a:t>　ダウンロード頂けます。 </a:t>
          </a:r>
        </a:p>
      </xdr:txBody>
    </xdr:sp>
    <xdr:clientData/>
  </xdr:oneCellAnchor>
  <xdr:twoCellAnchor editAs="oneCell">
    <xdr:from>
      <xdr:col>4</xdr:col>
      <xdr:colOff>476250</xdr:colOff>
      <xdr:row>1</xdr:row>
      <xdr:rowOff>142874</xdr:rowOff>
    </xdr:from>
    <xdr:to>
      <xdr:col>7</xdr:col>
      <xdr:colOff>335280</xdr:colOff>
      <xdr:row>6</xdr:row>
      <xdr:rowOff>31749</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00" y="333374"/>
          <a:ext cx="2773680" cy="841375"/>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381000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08500" y="190500"/>
          <a:ext cx="2762250" cy="84137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7</xdr:col>
      <xdr:colOff>0</xdr:colOff>
      <xdr:row>1</xdr:row>
      <xdr:rowOff>0</xdr:rowOff>
    </xdr:from>
    <xdr:to>
      <xdr:col>11</xdr:col>
      <xdr:colOff>185816</xdr:colOff>
      <xdr:row>5</xdr:row>
      <xdr:rowOff>91867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93402" y="187377"/>
          <a:ext cx="2762250" cy="841375"/>
        </a:xfrm>
        <a:prstGeom prst="rect">
          <a:avLst/>
        </a:prstGeom>
        <a:noFill/>
        <a:ln>
          <a:noFill/>
        </a:ln>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6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33875" y="190500"/>
          <a:ext cx="2762250" cy="841375"/>
        </a:xfrm>
        <a:prstGeom prst="rect">
          <a:avLst/>
        </a:prstGeom>
        <a:noFill/>
        <a:ln>
          <a:noFill/>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539750</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56375" y="190500"/>
          <a:ext cx="2762250" cy="841375"/>
        </a:xfrm>
        <a:prstGeom prst="rect">
          <a:avLst/>
        </a:prstGeom>
        <a:noFill/>
        <a:ln>
          <a:noFill/>
        </a:ln>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9</xdr:col>
      <xdr:colOff>0</xdr:colOff>
      <xdr:row>1</xdr:row>
      <xdr:rowOff>0</xdr:rowOff>
    </xdr:from>
    <xdr:to>
      <xdr:col>13</xdr:col>
      <xdr:colOff>545522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8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598227" y="190500"/>
          <a:ext cx="2762250" cy="841375"/>
        </a:xfrm>
        <a:prstGeom prst="rect">
          <a:avLst/>
        </a:prstGeom>
        <a:noFill/>
        <a:ln>
          <a:noFill/>
        </a:ln>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5</xdr:col>
      <xdr:colOff>0</xdr:colOff>
      <xdr:row>1</xdr:row>
      <xdr:rowOff>0</xdr:rowOff>
    </xdr:from>
    <xdr:to>
      <xdr:col>9</xdr:col>
      <xdr:colOff>562841</xdr:colOff>
      <xdr:row>5</xdr:row>
      <xdr:rowOff>79375</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9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346864" y="190500"/>
          <a:ext cx="2762250" cy="841375"/>
        </a:xfrm>
        <a:prstGeom prst="rect">
          <a:avLst/>
        </a:prstGeom>
        <a:noFill/>
        <a:ln>
          <a:noFill/>
        </a:ln>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554181</xdr:colOff>
      <xdr:row>1</xdr:row>
      <xdr:rowOff>17318</xdr:rowOff>
    </xdr:from>
    <xdr:to>
      <xdr:col>2</xdr:col>
      <xdr:colOff>8658</xdr:colOff>
      <xdr:row>5</xdr:row>
      <xdr:rowOff>96693</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A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4181" y="207818"/>
          <a:ext cx="2762250" cy="841375"/>
        </a:xfrm>
        <a:prstGeom prst="rect">
          <a:avLst/>
        </a:prstGeom>
        <a:noFill/>
        <a:ln>
          <a:noFill/>
        </a:ln>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19</xdr:col>
      <xdr:colOff>117475</xdr:colOff>
      <xdr:row>49</xdr:row>
      <xdr:rowOff>34925</xdr:rowOff>
    </xdr:from>
    <xdr:to>
      <xdr:col>26</xdr:col>
      <xdr:colOff>564092</xdr:colOff>
      <xdr:row>58</xdr:row>
      <xdr:rowOff>143245</xdr:rowOff>
    </xdr:to>
    <xdr:sp macro="" textlink="">
      <xdr:nvSpPr>
        <xdr:cNvPr id="2" name="AutoShape 3">
          <a:extLst>
            <a:ext uri="{FF2B5EF4-FFF2-40B4-BE49-F238E27FC236}">
              <a16:creationId xmlns:a16="http://schemas.microsoft.com/office/drawing/2014/main" id="{00000000-0008-0000-0B00-000002000000}"/>
            </a:ext>
          </a:extLst>
        </xdr:cNvPr>
        <xdr:cNvSpPr>
          <a:spLocks noChangeArrowheads="1"/>
        </xdr:cNvSpPr>
      </xdr:nvSpPr>
      <xdr:spPr bwMode="auto">
        <a:xfrm>
          <a:off x="254539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20</xdr:col>
      <xdr:colOff>117475</xdr:colOff>
      <xdr:row>49</xdr:row>
      <xdr:rowOff>34925</xdr:rowOff>
    </xdr:from>
    <xdr:to>
      <xdr:col>27</xdr:col>
      <xdr:colOff>564092</xdr:colOff>
      <xdr:row>58</xdr:row>
      <xdr:rowOff>143245</xdr:rowOff>
    </xdr:to>
    <xdr:sp macro="" textlink="">
      <xdr:nvSpPr>
        <xdr:cNvPr id="5" name="AutoShape 3">
          <a:extLst>
            <a:ext uri="{FF2B5EF4-FFF2-40B4-BE49-F238E27FC236}">
              <a16:creationId xmlns:a16="http://schemas.microsoft.com/office/drawing/2014/main" id="{00000000-0008-0000-0B00-000005000000}"/>
            </a:ext>
          </a:extLst>
        </xdr:cNvPr>
        <xdr:cNvSpPr>
          <a:spLocks noChangeArrowheads="1"/>
        </xdr:cNvSpPr>
      </xdr:nvSpPr>
      <xdr:spPr bwMode="auto">
        <a:xfrm>
          <a:off x="26139775" y="12807950"/>
          <a:ext cx="5247217" cy="1994270"/>
        </a:xfrm>
        <a:prstGeom prst="foldedCorner">
          <a:avLst>
            <a:gd name="adj" fmla="val 12500"/>
          </a:avLst>
        </a:prstGeom>
        <a:solidFill>
          <a:srgbClr val="FFFFFF"/>
        </a:solidFill>
        <a:ln w="9525">
          <a:solidFill>
            <a:srgbClr val="000000"/>
          </a:solidFill>
          <a:round/>
          <a:headEnd/>
          <a:tailEnd/>
        </a:ln>
      </xdr:spPr>
      <xdr:txBody>
        <a:bodyPr vertOverflow="clip" wrap="square" lIns="27432" tIns="18288" rIns="0" bIns="0" anchor="t" upright="1"/>
        <a:lstStyle/>
        <a:p>
          <a:pPr algn="l" rtl="0">
            <a:lnSpc>
              <a:spcPts val="1300"/>
            </a:lnSpc>
            <a:defRPr sz="1000"/>
          </a:pPr>
          <a:r>
            <a:rPr lang="ja-JP" altLang="en-US" sz="1100" b="0" i="0" strike="noStrike">
              <a:solidFill>
                <a:srgbClr val="000000"/>
              </a:solidFill>
              <a:latin typeface="ＭＳ Ｐゴシック"/>
              <a:ea typeface="ＭＳ Ｐゴシック"/>
            </a:rPr>
            <a:t> </a:t>
          </a:r>
        </a:p>
        <a:p>
          <a:pPr algn="l" rtl="0">
            <a:lnSpc>
              <a:spcPts val="1700"/>
            </a:lnSpc>
            <a:defRPr sz="1000"/>
          </a:pPr>
          <a:r>
            <a:rPr lang="ja-JP" altLang="en-US" sz="1100" b="0" i="0" strike="noStrike">
              <a:solidFill>
                <a:srgbClr val="000000"/>
              </a:solidFill>
              <a:latin typeface="ＭＳ Ｐゴシック"/>
              <a:ea typeface="ＭＳ Ｐゴシック"/>
            </a:rPr>
            <a:t>　</a:t>
          </a:r>
          <a:r>
            <a:rPr lang="ja-JP" altLang="en-US" sz="1400" b="0" i="0" strike="noStrike">
              <a:solidFill>
                <a:srgbClr val="000000"/>
              </a:solidFill>
              <a:latin typeface="ＭＳ Ｐゴシック"/>
              <a:ea typeface="ＭＳ Ｐゴシック"/>
            </a:rPr>
            <a:t>輸出入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r>
            <a:rPr lang="en-US" altLang="ja-JP" sz="1400" b="0" i="0" strike="noStrike">
              <a:solidFill>
                <a:srgbClr val="000000"/>
              </a:solidFill>
              <a:latin typeface="ＭＳ Ｐゴシック"/>
              <a:ea typeface="ＭＳ Ｐゴシック"/>
            </a:rPr>
            <a:t>Track &amp; Trace</a:t>
          </a:r>
          <a:r>
            <a:rPr lang="ja-JP" altLang="en-US" sz="1400" b="0" i="0" strike="noStrike">
              <a:solidFill>
                <a:srgbClr val="000000"/>
              </a:solidFill>
              <a:latin typeface="ＭＳ Ｐゴシック"/>
              <a:ea typeface="ＭＳ Ｐゴシック"/>
            </a:rPr>
            <a:t>、および輸入</a:t>
          </a:r>
          <a:r>
            <a:rPr lang="en-US" altLang="ja-JP" sz="1400" b="0" i="0" strike="noStrike">
              <a:solidFill>
                <a:srgbClr val="000000"/>
              </a:solidFill>
              <a:latin typeface="ＭＳ Ｐゴシック"/>
              <a:ea typeface="ＭＳ Ｐゴシック"/>
            </a:rPr>
            <a:t>LCL</a:t>
          </a:r>
          <a:r>
            <a:rPr lang="ja-JP" altLang="en-US" sz="1400" b="0" i="0" strike="noStrike">
              <a:solidFill>
                <a:srgbClr val="000000"/>
              </a:solidFill>
              <a:latin typeface="ＭＳ Ｐゴシック"/>
              <a:ea typeface="ＭＳ Ｐゴシック"/>
            </a:rPr>
            <a:t>貨物の</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strike="noStrike">
              <a:solidFill>
                <a:srgbClr val="000000"/>
              </a:solidFill>
              <a:latin typeface="ＭＳ Ｐゴシック"/>
              <a:ea typeface="ＭＳ Ｐゴシック"/>
            </a:rPr>
            <a:t>Freight Availability</a:t>
          </a:r>
          <a:r>
            <a:rPr lang="ja-JP" altLang="en-US" sz="1400" b="0" i="0" strike="noStrike">
              <a:solidFill>
                <a:srgbClr val="000000"/>
              </a:solidFill>
              <a:latin typeface="ＭＳ Ｐゴシック"/>
              <a:ea typeface="ＭＳ Ｐゴシック"/>
            </a:rPr>
            <a:t>が、</a:t>
          </a:r>
          <a:r>
            <a:rPr lang="en-US" altLang="ja-JP" sz="1400" b="0" i="0" strike="noStrike">
              <a:solidFill>
                <a:srgbClr val="000000"/>
              </a:solidFill>
              <a:latin typeface="ＭＳ Ｐゴシック"/>
              <a:ea typeface="ＭＳ Ｐゴシック"/>
            </a:rPr>
            <a:t>WEB</a:t>
          </a:r>
          <a:r>
            <a:rPr lang="ja-JP" altLang="en-US" sz="1400" b="0" i="0" strike="noStrike">
              <a:solidFill>
                <a:srgbClr val="000000"/>
              </a:solidFill>
              <a:latin typeface="ＭＳ Ｐゴシック"/>
              <a:ea typeface="ＭＳ Ｐゴシック"/>
            </a:rPr>
            <a:t>にリンクするだけで</a:t>
          </a:r>
        </a:p>
        <a:p>
          <a:pPr algn="l" rtl="0">
            <a:lnSpc>
              <a:spcPts val="1600"/>
            </a:lnSpc>
            <a:defRPr sz="1000"/>
          </a:pPr>
          <a:r>
            <a:rPr lang="ja-JP" altLang="en-US" sz="1400" b="0" i="0" strike="noStrike">
              <a:solidFill>
                <a:srgbClr val="000000"/>
              </a:solidFill>
              <a:latin typeface="ＭＳ Ｐゴシック"/>
              <a:ea typeface="ＭＳ Ｐゴシック"/>
            </a:rPr>
            <a:t>　検索をしていただけます！！</a:t>
          </a:r>
        </a:p>
        <a:p>
          <a:pPr algn="l" rtl="0">
            <a:lnSpc>
              <a:spcPts val="1700"/>
            </a:lnSpc>
            <a:defRPr sz="1000"/>
          </a:pPr>
          <a:r>
            <a:rPr lang="ja-JP" altLang="en-US" sz="1400" b="0" i="0" strike="noStrike">
              <a:solidFill>
                <a:srgbClr val="000000"/>
              </a:solidFill>
              <a:latin typeface="ＭＳ Ｐゴシック"/>
              <a:ea typeface="ＭＳ Ｐゴシック"/>
            </a:rPr>
            <a:t> 　</a:t>
          </a:r>
          <a:r>
            <a:rPr lang="en-US" altLang="ja-JP" sz="1400" b="0" i="0" u="sng" strike="noStrike">
              <a:solidFill>
                <a:srgbClr val="0000FF"/>
              </a:solidFill>
              <a:latin typeface="ＭＳ Ｐゴシック"/>
              <a:ea typeface="ＭＳ Ｐゴシック"/>
            </a:rPr>
            <a:t>www.vls-global.com</a:t>
          </a:r>
          <a:endParaRPr lang="en-US" altLang="ja-JP" sz="1400" b="0" i="0" strike="noStrike">
            <a:solidFill>
              <a:srgbClr val="000000"/>
            </a:solidFill>
            <a:latin typeface="ＭＳ Ｐゴシック"/>
            <a:ea typeface="ＭＳ Ｐゴシック"/>
          </a:endParaRPr>
        </a:p>
        <a:p>
          <a:pPr algn="l" rtl="0">
            <a:lnSpc>
              <a:spcPts val="1600"/>
            </a:lnSpc>
            <a:defRPr sz="1000"/>
          </a:pPr>
          <a:r>
            <a:rPr lang="ja-JP" altLang="en-US" sz="1400" b="0" i="0" strike="noStrike">
              <a:solidFill>
                <a:srgbClr val="000000"/>
              </a:solidFill>
              <a:latin typeface="ＭＳ Ｐゴシック"/>
              <a:ea typeface="ＭＳ Ｐゴシック"/>
            </a:rPr>
            <a:t>　上記</a:t>
          </a:r>
          <a:r>
            <a:rPr lang="en-US" altLang="ja-JP" sz="1400" b="0" i="0" strike="noStrike">
              <a:solidFill>
                <a:srgbClr val="000000"/>
              </a:solidFill>
              <a:latin typeface="ＭＳ Ｐゴシック"/>
              <a:ea typeface="ＭＳ Ｐゴシック"/>
            </a:rPr>
            <a:t>URL</a:t>
          </a:r>
          <a:r>
            <a:rPr lang="ja-JP" altLang="en-US" sz="1400" b="0" i="0" strike="noStrike">
              <a:solidFill>
                <a:srgbClr val="000000"/>
              </a:solidFill>
              <a:latin typeface="ＭＳ Ｐゴシック"/>
              <a:ea typeface="ＭＳ Ｐゴシック"/>
            </a:rPr>
            <a:t>にて、</a:t>
          </a:r>
          <a:r>
            <a:rPr lang="en-US" altLang="ja-JP" sz="1400" b="0" i="0" strike="noStrike">
              <a:solidFill>
                <a:srgbClr val="000000"/>
              </a:solidFill>
              <a:latin typeface="ＭＳ Ｐゴシック"/>
              <a:ea typeface="ＭＳ Ｐゴシック"/>
            </a:rPr>
            <a:t>Login</a:t>
          </a:r>
          <a:r>
            <a:rPr lang="ja-JP" altLang="en-US" sz="1400" b="0" i="0" strike="noStrike">
              <a:solidFill>
                <a:srgbClr val="000000"/>
              </a:solidFill>
              <a:latin typeface="ＭＳ Ｐゴシック"/>
              <a:ea typeface="ＭＳ Ｐゴシック"/>
            </a:rPr>
            <a:t>画面左下の「</a:t>
          </a:r>
          <a:r>
            <a:rPr lang="en-US" altLang="ja-JP" sz="1400" b="0" i="0" strike="noStrike">
              <a:solidFill>
                <a:srgbClr val="000000"/>
              </a:solidFill>
              <a:latin typeface="ＭＳ Ｐゴシック"/>
              <a:ea typeface="ＭＳ Ｐゴシック"/>
            </a:rPr>
            <a:t>Request a Login</a:t>
          </a:r>
          <a:r>
            <a:rPr lang="ja-JP" altLang="en-US" sz="1400" b="0" i="0" strike="noStrike">
              <a:solidFill>
                <a:srgbClr val="000000"/>
              </a:solidFill>
              <a:latin typeface="ＭＳ Ｐゴシック"/>
              <a:ea typeface="ＭＳ Ｐゴシック"/>
            </a:rPr>
            <a:t>」を開き、</a:t>
          </a:r>
        </a:p>
        <a:p>
          <a:pPr algn="l" rtl="0">
            <a:lnSpc>
              <a:spcPts val="1700"/>
            </a:lnSpc>
            <a:defRPr sz="1000"/>
          </a:pPr>
          <a:r>
            <a:rPr lang="ja-JP" altLang="en-US" sz="1400" b="0" i="0" strike="noStrike">
              <a:solidFill>
                <a:srgbClr val="000000"/>
              </a:solidFill>
              <a:latin typeface="ＭＳ Ｐゴシック"/>
              <a:ea typeface="ＭＳ Ｐゴシック"/>
            </a:rPr>
            <a:t>　登録をしていただけますと お使いになれます。</a:t>
          </a:r>
        </a:p>
        <a:p>
          <a:pPr algn="l" rtl="0">
            <a:lnSpc>
              <a:spcPts val="1600"/>
            </a:lnSpc>
            <a:defRPr sz="1000"/>
          </a:pPr>
          <a:r>
            <a:rPr lang="ja-JP" altLang="en-US" sz="1400" b="0" i="0" strike="noStrike">
              <a:solidFill>
                <a:srgbClr val="000000"/>
              </a:solidFill>
              <a:latin typeface="ＭＳ Ｐゴシック"/>
              <a:ea typeface="ＭＳ Ｐゴシック"/>
            </a:rPr>
            <a:t>　ご質問等ございましたらお問い合わせください。</a:t>
          </a:r>
        </a:p>
      </xdr:txBody>
    </xdr:sp>
    <xdr:clientData/>
  </xdr:twoCellAnchor>
  <xdr:twoCellAnchor editAs="oneCell">
    <xdr:from>
      <xdr:col>0</xdr:col>
      <xdr:colOff>598715</xdr:colOff>
      <xdr:row>1</xdr:row>
      <xdr:rowOff>0</xdr:rowOff>
    </xdr:from>
    <xdr:to>
      <xdr:col>2</xdr:col>
      <xdr:colOff>54429</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B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98715" y="190500"/>
          <a:ext cx="2762250" cy="841375"/>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876300</xdr:colOff>
      <xdr:row>0</xdr:row>
      <xdr:rowOff>142875</xdr:rowOff>
    </xdr:from>
    <xdr:to>
      <xdr:col>2</xdr:col>
      <xdr:colOff>19050</xdr:colOff>
      <xdr:row>5</xdr:row>
      <xdr:rowOff>76200</xdr:rowOff>
    </xdr:to>
    <xdr:pic>
      <xdr:nvPicPr>
        <xdr:cNvPr id="134252" name="Picture 1" descr="vanguard" hidden="1">
          <a:extLst>
            <a:ext uri="{FF2B5EF4-FFF2-40B4-BE49-F238E27FC236}">
              <a16:creationId xmlns:a16="http://schemas.microsoft.com/office/drawing/2014/main" id="{00000000-0008-0000-0C00-00006C0C02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5" name="正方形/長方形 4" hidden="1">
          <a:extLst>
            <a:ext uri="{FF2B5EF4-FFF2-40B4-BE49-F238E27FC236}">
              <a16:creationId xmlns:a16="http://schemas.microsoft.com/office/drawing/2014/main" id="{00000000-0008-0000-0C00-000005000000}"/>
            </a:ext>
          </a:extLst>
        </xdr:cNvPr>
        <xdr:cNvSpPr/>
      </xdr:nvSpPr>
      <xdr:spPr bwMode="auto">
        <a:xfrm>
          <a:off x="8413751" y="7572375"/>
          <a:ext cx="5492750" cy="2190750"/>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7" name="正方形/長方形 6" hidden="1">
          <a:extLst>
            <a:ext uri="{FF2B5EF4-FFF2-40B4-BE49-F238E27FC236}">
              <a16:creationId xmlns:a16="http://schemas.microsoft.com/office/drawing/2014/main" id="{00000000-0008-0000-0C00-000007000000}"/>
            </a:ext>
          </a:extLst>
        </xdr:cNvPr>
        <xdr:cNvSpPr/>
      </xdr:nvSpPr>
      <xdr:spPr bwMode="auto">
        <a:xfrm>
          <a:off x="8410576" y="8118475"/>
          <a:ext cx="5495925" cy="22320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 name="Picture 1" descr="vanguard" hidden="1">
          <a:extLst>
            <a:ext uri="{FF2B5EF4-FFF2-40B4-BE49-F238E27FC236}">
              <a16:creationId xmlns:a16="http://schemas.microsoft.com/office/drawing/2014/main" id="{00000000-0008-0000-0C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1" name="正方形/長方形 10" hidden="1">
          <a:extLst>
            <a:ext uri="{FF2B5EF4-FFF2-40B4-BE49-F238E27FC236}">
              <a16:creationId xmlns:a16="http://schemas.microsoft.com/office/drawing/2014/main" id="{00000000-0008-0000-0C00-00000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3" name="正方形/長方形 12" hidden="1">
          <a:extLst>
            <a:ext uri="{FF2B5EF4-FFF2-40B4-BE49-F238E27FC236}">
              <a16:creationId xmlns:a16="http://schemas.microsoft.com/office/drawing/2014/main" id="{00000000-0008-0000-0C00-00000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 name="Picture 8" descr="vanguard" hidden="1">
          <a:extLst>
            <a:ext uri="{FF2B5EF4-FFF2-40B4-BE49-F238E27FC236}">
              <a16:creationId xmlns:a16="http://schemas.microsoft.com/office/drawing/2014/main" id="{00000000-0008-0000-0C00-00000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4" name="正方形/長方形 2" hidden="1">
          <a:extLst>
            <a:ext uri="{FF2B5EF4-FFF2-40B4-BE49-F238E27FC236}">
              <a16:creationId xmlns:a16="http://schemas.microsoft.com/office/drawing/2014/main" id="{00000000-0008-0000-0C00-00000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6" name="正方形/長方形 4" hidden="1">
          <a:extLst>
            <a:ext uri="{FF2B5EF4-FFF2-40B4-BE49-F238E27FC236}">
              <a16:creationId xmlns:a16="http://schemas.microsoft.com/office/drawing/2014/main" id="{00000000-0008-0000-0C00-00001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 name="Picture 16" descr="vanguard" hidden="1">
          <a:extLst>
            <a:ext uri="{FF2B5EF4-FFF2-40B4-BE49-F238E27FC236}">
              <a16:creationId xmlns:a16="http://schemas.microsoft.com/office/drawing/2014/main" id="{00000000-0008-0000-0C00-00001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8" name="正方形/長方形 2" hidden="1">
          <a:extLst>
            <a:ext uri="{FF2B5EF4-FFF2-40B4-BE49-F238E27FC236}">
              <a16:creationId xmlns:a16="http://schemas.microsoft.com/office/drawing/2014/main" id="{00000000-0008-0000-0C00-00001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20" name="正方形/長方形 4" hidden="1">
          <a:extLst>
            <a:ext uri="{FF2B5EF4-FFF2-40B4-BE49-F238E27FC236}">
              <a16:creationId xmlns:a16="http://schemas.microsoft.com/office/drawing/2014/main" id="{00000000-0008-0000-0C00-00001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 name="Picture 1" descr="vanguard" hidden="1">
          <a:extLst>
            <a:ext uri="{FF2B5EF4-FFF2-40B4-BE49-F238E27FC236}">
              <a16:creationId xmlns:a16="http://schemas.microsoft.com/office/drawing/2014/main" id="{00000000-0008-0000-0C00-00001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21" name="正方形/長方形 20" hidden="1">
          <a:extLst>
            <a:ext uri="{FF2B5EF4-FFF2-40B4-BE49-F238E27FC236}">
              <a16:creationId xmlns:a16="http://schemas.microsoft.com/office/drawing/2014/main" id="{00000000-0008-0000-0C00-00001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23" name="正方形/長方形 22" hidden="1">
          <a:extLst>
            <a:ext uri="{FF2B5EF4-FFF2-40B4-BE49-F238E27FC236}">
              <a16:creationId xmlns:a16="http://schemas.microsoft.com/office/drawing/2014/main" id="{00000000-0008-0000-0C00-000017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 name="Picture 21" descr="vanguard" hidden="1">
          <a:extLst>
            <a:ext uri="{FF2B5EF4-FFF2-40B4-BE49-F238E27FC236}">
              <a16:creationId xmlns:a16="http://schemas.microsoft.com/office/drawing/2014/main" id="{00000000-0008-0000-0C00-00001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24" name="正方形/長方形 4" hidden="1">
          <a:extLst>
            <a:ext uri="{FF2B5EF4-FFF2-40B4-BE49-F238E27FC236}">
              <a16:creationId xmlns:a16="http://schemas.microsoft.com/office/drawing/2014/main" id="{00000000-0008-0000-0C00-00001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26" name="正方形/長方形 6" hidden="1">
          <a:extLst>
            <a:ext uri="{FF2B5EF4-FFF2-40B4-BE49-F238E27FC236}">
              <a16:creationId xmlns:a16="http://schemas.microsoft.com/office/drawing/2014/main" id="{00000000-0008-0000-0C00-00001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7" name="Picture 1" descr="vanguard" hidden="1">
          <a:extLst>
            <a:ext uri="{FF2B5EF4-FFF2-40B4-BE49-F238E27FC236}">
              <a16:creationId xmlns:a16="http://schemas.microsoft.com/office/drawing/2014/main" id="{00000000-0008-0000-0C00-00001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28" name="正方形/長方形 10" hidden="1">
          <a:extLst>
            <a:ext uri="{FF2B5EF4-FFF2-40B4-BE49-F238E27FC236}">
              <a16:creationId xmlns:a16="http://schemas.microsoft.com/office/drawing/2014/main" id="{00000000-0008-0000-0C00-00001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29" name="正方形/長方形 12" hidden="1">
          <a:extLst>
            <a:ext uri="{FF2B5EF4-FFF2-40B4-BE49-F238E27FC236}">
              <a16:creationId xmlns:a16="http://schemas.microsoft.com/office/drawing/2014/main" id="{00000000-0008-0000-0C00-00001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0" name="Picture 29" descr="vanguard" hidden="1">
          <a:extLst>
            <a:ext uri="{FF2B5EF4-FFF2-40B4-BE49-F238E27FC236}">
              <a16:creationId xmlns:a16="http://schemas.microsoft.com/office/drawing/2014/main" id="{00000000-0008-0000-0C00-00001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31" name="正方形/長方形 2" hidden="1">
          <a:extLst>
            <a:ext uri="{FF2B5EF4-FFF2-40B4-BE49-F238E27FC236}">
              <a16:creationId xmlns:a16="http://schemas.microsoft.com/office/drawing/2014/main" id="{00000000-0008-0000-0C00-00001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32" name="正方形/長方形 4" hidden="1">
          <a:extLst>
            <a:ext uri="{FF2B5EF4-FFF2-40B4-BE49-F238E27FC236}">
              <a16:creationId xmlns:a16="http://schemas.microsoft.com/office/drawing/2014/main" id="{00000000-0008-0000-0C00-00002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3" name="Picture 32" descr="vanguard" hidden="1">
          <a:extLst>
            <a:ext uri="{FF2B5EF4-FFF2-40B4-BE49-F238E27FC236}">
              <a16:creationId xmlns:a16="http://schemas.microsoft.com/office/drawing/2014/main" id="{00000000-0008-0000-0C00-00002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34" name="正方形/長方形 2" hidden="1">
          <a:extLst>
            <a:ext uri="{FF2B5EF4-FFF2-40B4-BE49-F238E27FC236}">
              <a16:creationId xmlns:a16="http://schemas.microsoft.com/office/drawing/2014/main" id="{00000000-0008-0000-0C00-00002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35" name="正方形/長方形 4" hidden="1">
          <a:extLst>
            <a:ext uri="{FF2B5EF4-FFF2-40B4-BE49-F238E27FC236}">
              <a16:creationId xmlns:a16="http://schemas.microsoft.com/office/drawing/2014/main" id="{00000000-0008-0000-0C00-00002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36" name="Picture 1" descr="vanguard" hidden="1">
          <a:extLst>
            <a:ext uri="{FF2B5EF4-FFF2-40B4-BE49-F238E27FC236}">
              <a16:creationId xmlns:a16="http://schemas.microsoft.com/office/drawing/2014/main" id="{00000000-0008-0000-0C00-00002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37" name="正方形/長方形 20" hidden="1">
          <a:extLst>
            <a:ext uri="{FF2B5EF4-FFF2-40B4-BE49-F238E27FC236}">
              <a16:creationId xmlns:a16="http://schemas.microsoft.com/office/drawing/2014/main" id="{00000000-0008-0000-0C00-00002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38" name="正方形/長方形 22" hidden="1">
          <a:extLst>
            <a:ext uri="{FF2B5EF4-FFF2-40B4-BE49-F238E27FC236}">
              <a16:creationId xmlns:a16="http://schemas.microsoft.com/office/drawing/2014/main" id="{00000000-0008-0000-0C00-00002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0" name="Picture 39" descr="vanguard" hidden="1">
          <a:extLst>
            <a:ext uri="{FF2B5EF4-FFF2-40B4-BE49-F238E27FC236}">
              <a16:creationId xmlns:a16="http://schemas.microsoft.com/office/drawing/2014/main" id="{00000000-0008-0000-0C00-00002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41" name="正方形/長方形 4" hidden="1">
          <a:extLst>
            <a:ext uri="{FF2B5EF4-FFF2-40B4-BE49-F238E27FC236}">
              <a16:creationId xmlns:a16="http://schemas.microsoft.com/office/drawing/2014/main" id="{00000000-0008-0000-0C00-00002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42" name="正方形/長方形 6" hidden="1">
          <a:extLst>
            <a:ext uri="{FF2B5EF4-FFF2-40B4-BE49-F238E27FC236}">
              <a16:creationId xmlns:a16="http://schemas.microsoft.com/office/drawing/2014/main" id="{00000000-0008-0000-0C00-00002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3" name="Picture 1" descr="vanguard" hidden="1">
          <a:extLst>
            <a:ext uri="{FF2B5EF4-FFF2-40B4-BE49-F238E27FC236}">
              <a16:creationId xmlns:a16="http://schemas.microsoft.com/office/drawing/2014/main" id="{00000000-0008-0000-0C00-00002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44" name="正方形/長方形 10" hidden="1">
          <a:extLst>
            <a:ext uri="{FF2B5EF4-FFF2-40B4-BE49-F238E27FC236}">
              <a16:creationId xmlns:a16="http://schemas.microsoft.com/office/drawing/2014/main" id="{00000000-0008-0000-0C00-00002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45" name="正方形/長方形 12" hidden="1">
          <a:extLst>
            <a:ext uri="{FF2B5EF4-FFF2-40B4-BE49-F238E27FC236}">
              <a16:creationId xmlns:a16="http://schemas.microsoft.com/office/drawing/2014/main" id="{00000000-0008-0000-0C00-00002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6" name="Picture 45" descr="vanguard" hidden="1">
          <a:extLst>
            <a:ext uri="{FF2B5EF4-FFF2-40B4-BE49-F238E27FC236}">
              <a16:creationId xmlns:a16="http://schemas.microsoft.com/office/drawing/2014/main" id="{00000000-0008-0000-0C00-00002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47" name="正方形/長方形 2" hidden="1">
          <a:extLst>
            <a:ext uri="{FF2B5EF4-FFF2-40B4-BE49-F238E27FC236}">
              <a16:creationId xmlns:a16="http://schemas.microsoft.com/office/drawing/2014/main" id="{00000000-0008-0000-0C00-00002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48" name="正方形/長方形 4" hidden="1">
          <a:extLst>
            <a:ext uri="{FF2B5EF4-FFF2-40B4-BE49-F238E27FC236}">
              <a16:creationId xmlns:a16="http://schemas.microsoft.com/office/drawing/2014/main" id="{00000000-0008-0000-0C00-00003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49" name="Picture 48" descr="vanguard" hidden="1">
          <a:extLst>
            <a:ext uri="{FF2B5EF4-FFF2-40B4-BE49-F238E27FC236}">
              <a16:creationId xmlns:a16="http://schemas.microsoft.com/office/drawing/2014/main" id="{00000000-0008-0000-0C00-00003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50" name="正方形/長方形 2" hidden="1">
          <a:extLst>
            <a:ext uri="{FF2B5EF4-FFF2-40B4-BE49-F238E27FC236}">
              <a16:creationId xmlns:a16="http://schemas.microsoft.com/office/drawing/2014/main" id="{00000000-0008-0000-0C00-00003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51" name="正方形/長方形 4" hidden="1">
          <a:extLst>
            <a:ext uri="{FF2B5EF4-FFF2-40B4-BE49-F238E27FC236}">
              <a16:creationId xmlns:a16="http://schemas.microsoft.com/office/drawing/2014/main" id="{00000000-0008-0000-0C00-00003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2" name="Picture 1" descr="vanguard" hidden="1">
          <a:extLst>
            <a:ext uri="{FF2B5EF4-FFF2-40B4-BE49-F238E27FC236}">
              <a16:creationId xmlns:a16="http://schemas.microsoft.com/office/drawing/2014/main" id="{00000000-0008-0000-0C00-00003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53" name="正方形/長方形 20" hidden="1">
          <a:extLst>
            <a:ext uri="{FF2B5EF4-FFF2-40B4-BE49-F238E27FC236}">
              <a16:creationId xmlns:a16="http://schemas.microsoft.com/office/drawing/2014/main" id="{00000000-0008-0000-0C00-00003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54" name="正方形/長方形 22" hidden="1">
          <a:extLst>
            <a:ext uri="{FF2B5EF4-FFF2-40B4-BE49-F238E27FC236}">
              <a16:creationId xmlns:a16="http://schemas.microsoft.com/office/drawing/2014/main" id="{00000000-0008-0000-0C00-00003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6" name="Picture 55" descr="vanguard" hidden="1">
          <a:extLst>
            <a:ext uri="{FF2B5EF4-FFF2-40B4-BE49-F238E27FC236}">
              <a16:creationId xmlns:a16="http://schemas.microsoft.com/office/drawing/2014/main" id="{00000000-0008-0000-0C00-00003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57" name="正方形/長方形 4" hidden="1">
          <a:extLst>
            <a:ext uri="{FF2B5EF4-FFF2-40B4-BE49-F238E27FC236}">
              <a16:creationId xmlns:a16="http://schemas.microsoft.com/office/drawing/2014/main" id="{00000000-0008-0000-0C00-00003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58" name="正方形/長方形 6" hidden="1">
          <a:extLst>
            <a:ext uri="{FF2B5EF4-FFF2-40B4-BE49-F238E27FC236}">
              <a16:creationId xmlns:a16="http://schemas.microsoft.com/office/drawing/2014/main" id="{00000000-0008-0000-0C00-00003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59" name="Picture 1" descr="vanguard" hidden="1">
          <a:extLst>
            <a:ext uri="{FF2B5EF4-FFF2-40B4-BE49-F238E27FC236}">
              <a16:creationId xmlns:a16="http://schemas.microsoft.com/office/drawing/2014/main" id="{00000000-0008-0000-0C00-00003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60" name="正方形/長方形 10" hidden="1">
          <a:extLst>
            <a:ext uri="{FF2B5EF4-FFF2-40B4-BE49-F238E27FC236}">
              <a16:creationId xmlns:a16="http://schemas.microsoft.com/office/drawing/2014/main" id="{00000000-0008-0000-0C00-00003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61" name="正方形/長方形 12" hidden="1">
          <a:extLst>
            <a:ext uri="{FF2B5EF4-FFF2-40B4-BE49-F238E27FC236}">
              <a16:creationId xmlns:a16="http://schemas.microsoft.com/office/drawing/2014/main" id="{00000000-0008-0000-0C00-00003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2" name="Picture 61" descr="vanguard" hidden="1">
          <a:extLst>
            <a:ext uri="{FF2B5EF4-FFF2-40B4-BE49-F238E27FC236}">
              <a16:creationId xmlns:a16="http://schemas.microsoft.com/office/drawing/2014/main" id="{00000000-0008-0000-0C00-00003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63" name="正方形/長方形 2" hidden="1">
          <a:extLst>
            <a:ext uri="{FF2B5EF4-FFF2-40B4-BE49-F238E27FC236}">
              <a16:creationId xmlns:a16="http://schemas.microsoft.com/office/drawing/2014/main" id="{00000000-0008-0000-0C00-00003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64" name="正方形/長方形 4" hidden="1">
          <a:extLst>
            <a:ext uri="{FF2B5EF4-FFF2-40B4-BE49-F238E27FC236}">
              <a16:creationId xmlns:a16="http://schemas.microsoft.com/office/drawing/2014/main" id="{00000000-0008-0000-0C00-00004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5" name="Picture 64" descr="vanguard" hidden="1">
          <a:extLst>
            <a:ext uri="{FF2B5EF4-FFF2-40B4-BE49-F238E27FC236}">
              <a16:creationId xmlns:a16="http://schemas.microsoft.com/office/drawing/2014/main" id="{00000000-0008-0000-0C00-00004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66" name="正方形/長方形 2" hidden="1">
          <a:extLst>
            <a:ext uri="{FF2B5EF4-FFF2-40B4-BE49-F238E27FC236}">
              <a16:creationId xmlns:a16="http://schemas.microsoft.com/office/drawing/2014/main" id="{00000000-0008-0000-0C00-00004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67" name="正方形/長方形 4" hidden="1">
          <a:extLst>
            <a:ext uri="{FF2B5EF4-FFF2-40B4-BE49-F238E27FC236}">
              <a16:creationId xmlns:a16="http://schemas.microsoft.com/office/drawing/2014/main" id="{00000000-0008-0000-0C00-00004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68" name="Picture 1" descr="vanguard" hidden="1">
          <a:extLst>
            <a:ext uri="{FF2B5EF4-FFF2-40B4-BE49-F238E27FC236}">
              <a16:creationId xmlns:a16="http://schemas.microsoft.com/office/drawing/2014/main" id="{00000000-0008-0000-0C00-00004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69" name="正方形/長方形 20" hidden="1">
          <a:extLst>
            <a:ext uri="{FF2B5EF4-FFF2-40B4-BE49-F238E27FC236}">
              <a16:creationId xmlns:a16="http://schemas.microsoft.com/office/drawing/2014/main" id="{00000000-0008-0000-0C00-00004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70" name="正方形/長方形 22" hidden="1">
          <a:extLst>
            <a:ext uri="{FF2B5EF4-FFF2-40B4-BE49-F238E27FC236}">
              <a16:creationId xmlns:a16="http://schemas.microsoft.com/office/drawing/2014/main" id="{00000000-0008-0000-0C00-00004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485775</xdr:colOff>
      <xdr:row>1</xdr:row>
      <xdr:rowOff>19050</xdr:rowOff>
    </xdr:from>
    <xdr:to>
      <xdr:col>2</xdr:col>
      <xdr:colOff>161925</xdr:colOff>
      <xdr:row>5</xdr:row>
      <xdr:rowOff>98425</xdr:rowOff>
    </xdr:to>
    <xdr:pic>
      <xdr:nvPicPr>
        <xdr:cNvPr id="71"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id="{00000000-0008-0000-0C00-000047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85775" y="209550"/>
          <a:ext cx="2762250" cy="841375"/>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72" name="Picture 71" descr="vanguard" hidden="1">
          <a:extLst>
            <a:ext uri="{FF2B5EF4-FFF2-40B4-BE49-F238E27FC236}">
              <a16:creationId xmlns:a16="http://schemas.microsoft.com/office/drawing/2014/main" id="{00000000-0008-0000-0C00-00004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73" name="正方形/長方形 4" hidden="1">
          <a:extLst>
            <a:ext uri="{FF2B5EF4-FFF2-40B4-BE49-F238E27FC236}">
              <a16:creationId xmlns:a16="http://schemas.microsoft.com/office/drawing/2014/main" id="{00000000-0008-0000-0C00-000049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74" name="正方形/長方形 6" hidden="1">
          <a:extLst>
            <a:ext uri="{FF2B5EF4-FFF2-40B4-BE49-F238E27FC236}">
              <a16:creationId xmlns:a16="http://schemas.microsoft.com/office/drawing/2014/main" id="{00000000-0008-0000-0C00-00004A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5" name="Picture 1" descr="vanguard" hidden="1">
          <a:extLst>
            <a:ext uri="{FF2B5EF4-FFF2-40B4-BE49-F238E27FC236}">
              <a16:creationId xmlns:a16="http://schemas.microsoft.com/office/drawing/2014/main" id="{00000000-0008-0000-0C00-00004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76" name="正方形/長方形 10" hidden="1">
          <a:extLst>
            <a:ext uri="{FF2B5EF4-FFF2-40B4-BE49-F238E27FC236}">
              <a16:creationId xmlns:a16="http://schemas.microsoft.com/office/drawing/2014/main" id="{00000000-0008-0000-0C00-00004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77" name="正方形/長方形 12" hidden="1">
          <a:extLst>
            <a:ext uri="{FF2B5EF4-FFF2-40B4-BE49-F238E27FC236}">
              <a16:creationId xmlns:a16="http://schemas.microsoft.com/office/drawing/2014/main" id="{00000000-0008-0000-0C00-00004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78" name="Picture 77" descr="vanguard" hidden="1">
          <a:extLst>
            <a:ext uri="{FF2B5EF4-FFF2-40B4-BE49-F238E27FC236}">
              <a16:creationId xmlns:a16="http://schemas.microsoft.com/office/drawing/2014/main" id="{00000000-0008-0000-0C00-00004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79" name="正方形/長方形 2" hidden="1">
          <a:extLst>
            <a:ext uri="{FF2B5EF4-FFF2-40B4-BE49-F238E27FC236}">
              <a16:creationId xmlns:a16="http://schemas.microsoft.com/office/drawing/2014/main" id="{00000000-0008-0000-0C00-00004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80" name="正方形/長方形 4" hidden="1">
          <a:extLst>
            <a:ext uri="{FF2B5EF4-FFF2-40B4-BE49-F238E27FC236}">
              <a16:creationId xmlns:a16="http://schemas.microsoft.com/office/drawing/2014/main" id="{00000000-0008-0000-0C00-00005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1" name="Picture 80" descr="vanguard" hidden="1">
          <a:extLst>
            <a:ext uri="{FF2B5EF4-FFF2-40B4-BE49-F238E27FC236}">
              <a16:creationId xmlns:a16="http://schemas.microsoft.com/office/drawing/2014/main" id="{00000000-0008-0000-0C00-00005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82" name="正方形/長方形 2" hidden="1">
          <a:extLst>
            <a:ext uri="{FF2B5EF4-FFF2-40B4-BE49-F238E27FC236}">
              <a16:creationId xmlns:a16="http://schemas.microsoft.com/office/drawing/2014/main" id="{00000000-0008-0000-0C00-00005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83" name="正方形/長方形 4" hidden="1">
          <a:extLst>
            <a:ext uri="{FF2B5EF4-FFF2-40B4-BE49-F238E27FC236}">
              <a16:creationId xmlns:a16="http://schemas.microsoft.com/office/drawing/2014/main" id="{00000000-0008-0000-0C00-00005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4" name="Picture 1" descr="vanguard" hidden="1">
          <a:extLst>
            <a:ext uri="{FF2B5EF4-FFF2-40B4-BE49-F238E27FC236}">
              <a16:creationId xmlns:a16="http://schemas.microsoft.com/office/drawing/2014/main" id="{00000000-0008-0000-0C00-00005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85" name="正方形/長方形 20" hidden="1">
          <a:extLst>
            <a:ext uri="{FF2B5EF4-FFF2-40B4-BE49-F238E27FC236}">
              <a16:creationId xmlns:a16="http://schemas.microsoft.com/office/drawing/2014/main" id="{00000000-0008-0000-0C00-000055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86" name="正方形/長方形 22" hidden="1">
          <a:extLst>
            <a:ext uri="{FF2B5EF4-FFF2-40B4-BE49-F238E27FC236}">
              <a16:creationId xmlns:a16="http://schemas.microsoft.com/office/drawing/2014/main" id="{00000000-0008-0000-0C00-000056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87" name="Picture 86" descr="vanguard" hidden="1">
          <a:extLst>
            <a:ext uri="{FF2B5EF4-FFF2-40B4-BE49-F238E27FC236}">
              <a16:creationId xmlns:a16="http://schemas.microsoft.com/office/drawing/2014/main" id="{00000000-0008-0000-0C00-00005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88" name="正方形/長方形 4" hidden="1">
          <a:extLst>
            <a:ext uri="{FF2B5EF4-FFF2-40B4-BE49-F238E27FC236}">
              <a16:creationId xmlns:a16="http://schemas.microsoft.com/office/drawing/2014/main" id="{00000000-0008-0000-0C00-00005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89" name="正方形/長方形 6" hidden="1">
          <a:extLst>
            <a:ext uri="{FF2B5EF4-FFF2-40B4-BE49-F238E27FC236}">
              <a16:creationId xmlns:a16="http://schemas.microsoft.com/office/drawing/2014/main" id="{00000000-0008-0000-0C00-00005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0" name="Picture 1" descr="vanguard" hidden="1">
          <a:extLst>
            <a:ext uri="{FF2B5EF4-FFF2-40B4-BE49-F238E27FC236}">
              <a16:creationId xmlns:a16="http://schemas.microsoft.com/office/drawing/2014/main" id="{00000000-0008-0000-0C00-00005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91" name="正方形/長方形 10" hidden="1">
          <a:extLst>
            <a:ext uri="{FF2B5EF4-FFF2-40B4-BE49-F238E27FC236}">
              <a16:creationId xmlns:a16="http://schemas.microsoft.com/office/drawing/2014/main" id="{00000000-0008-0000-0C00-00005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92" name="正方形/長方形 12" hidden="1">
          <a:extLst>
            <a:ext uri="{FF2B5EF4-FFF2-40B4-BE49-F238E27FC236}">
              <a16:creationId xmlns:a16="http://schemas.microsoft.com/office/drawing/2014/main" id="{00000000-0008-0000-0C00-00005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3" name="Picture 92" descr="vanguard" hidden="1">
          <a:extLst>
            <a:ext uri="{FF2B5EF4-FFF2-40B4-BE49-F238E27FC236}">
              <a16:creationId xmlns:a16="http://schemas.microsoft.com/office/drawing/2014/main" id="{00000000-0008-0000-0C00-00005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94" name="正方形/長方形 2" hidden="1">
          <a:extLst>
            <a:ext uri="{FF2B5EF4-FFF2-40B4-BE49-F238E27FC236}">
              <a16:creationId xmlns:a16="http://schemas.microsoft.com/office/drawing/2014/main" id="{00000000-0008-0000-0C00-00005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95" name="正方形/長方形 4" hidden="1">
          <a:extLst>
            <a:ext uri="{FF2B5EF4-FFF2-40B4-BE49-F238E27FC236}">
              <a16:creationId xmlns:a16="http://schemas.microsoft.com/office/drawing/2014/main" id="{00000000-0008-0000-0C00-00005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6" name="Picture 95" descr="vanguard" hidden="1">
          <a:extLst>
            <a:ext uri="{FF2B5EF4-FFF2-40B4-BE49-F238E27FC236}">
              <a16:creationId xmlns:a16="http://schemas.microsoft.com/office/drawing/2014/main" id="{00000000-0008-0000-0C00-00006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97" name="正方形/長方形 2" hidden="1">
          <a:extLst>
            <a:ext uri="{FF2B5EF4-FFF2-40B4-BE49-F238E27FC236}">
              <a16:creationId xmlns:a16="http://schemas.microsoft.com/office/drawing/2014/main" id="{00000000-0008-0000-0C00-00006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98" name="正方形/長方形 4" hidden="1">
          <a:extLst>
            <a:ext uri="{FF2B5EF4-FFF2-40B4-BE49-F238E27FC236}">
              <a16:creationId xmlns:a16="http://schemas.microsoft.com/office/drawing/2014/main" id="{00000000-0008-0000-0C00-00006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99" name="Picture 1" descr="vanguard" hidden="1">
          <a:extLst>
            <a:ext uri="{FF2B5EF4-FFF2-40B4-BE49-F238E27FC236}">
              <a16:creationId xmlns:a16="http://schemas.microsoft.com/office/drawing/2014/main" id="{00000000-0008-0000-0C00-00006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00" name="正方形/長方形 20" hidden="1">
          <a:extLst>
            <a:ext uri="{FF2B5EF4-FFF2-40B4-BE49-F238E27FC236}">
              <a16:creationId xmlns:a16="http://schemas.microsoft.com/office/drawing/2014/main" id="{00000000-0008-0000-0C00-00006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01" name="正方形/長方形 22" hidden="1">
          <a:extLst>
            <a:ext uri="{FF2B5EF4-FFF2-40B4-BE49-F238E27FC236}">
              <a16:creationId xmlns:a16="http://schemas.microsoft.com/office/drawing/2014/main" id="{00000000-0008-0000-0C00-00006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editAs="oneCell">
    <xdr:from>
      <xdr:col>0</xdr:col>
      <xdr:colOff>456678</xdr:colOff>
      <xdr:row>1</xdr:row>
      <xdr:rowOff>13048</xdr:rowOff>
    </xdr:from>
    <xdr:to>
      <xdr:col>2</xdr:col>
      <xdr:colOff>139613</xdr:colOff>
      <xdr:row>5</xdr:row>
      <xdr:rowOff>71546</xdr:rowOff>
    </xdr:to>
    <xdr:pic>
      <xdr:nvPicPr>
        <xdr:cNvPr id="102" name="Imagen 1" descr="説明: https://www.vanguardlogistics.com/imgs/vgl_logo.png?language_id=1">
          <a:hlinkClick xmlns:r="http://schemas.openxmlformats.org/officeDocument/2006/relationships" r:id="rId2"/>
          <a:extLst>
            <a:ext uri="{FF2B5EF4-FFF2-40B4-BE49-F238E27FC236}">
              <a16:creationId xmlns:a16="http://schemas.microsoft.com/office/drawing/2014/main" id="{00000000-0008-0000-0C00-000066000000}"/>
            </a:ext>
          </a:extLst>
        </xdr:cNvPr>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456678" y="203548"/>
          <a:ext cx="2769035" cy="820498"/>
        </a:xfrm>
        <a:prstGeom prst="rect">
          <a:avLst/>
        </a:prstGeom>
        <a:noFill/>
        <a:ln>
          <a:noFill/>
        </a:ln>
      </xdr:spPr>
    </xdr:pic>
    <xdr:clientData/>
  </xdr:twoCellAnchor>
  <xdr:twoCellAnchor>
    <xdr:from>
      <xdr:col>0</xdr:col>
      <xdr:colOff>876300</xdr:colOff>
      <xdr:row>0</xdr:row>
      <xdr:rowOff>142875</xdr:rowOff>
    </xdr:from>
    <xdr:to>
      <xdr:col>2</xdr:col>
      <xdr:colOff>19050</xdr:colOff>
      <xdr:row>5</xdr:row>
      <xdr:rowOff>76200</xdr:rowOff>
    </xdr:to>
    <xdr:pic>
      <xdr:nvPicPr>
        <xdr:cNvPr id="103" name="Picture 102" descr="vanguard" hidden="1">
          <a:extLst>
            <a:ext uri="{FF2B5EF4-FFF2-40B4-BE49-F238E27FC236}">
              <a16:creationId xmlns:a16="http://schemas.microsoft.com/office/drawing/2014/main" id="{00000000-0008-0000-0C00-00006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04" name="正方形/長方形 4" hidden="1">
          <a:extLst>
            <a:ext uri="{FF2B5EF4-FFF2-40B4-BE49-F238E27FC236}">
              <a16:creationId xmlns:a16="http://schemas.microsoft.com/office/drawing/2014/main" id="{00000000-0008-0000-0C00-00006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05" name="正方形/長方形 6" hidden="1">
          <a:extLst>
            <a:ext uri="{FF2B5EF4-FFF2-40B4-BE49-F238E27FC236}">
              <a16:creationId xmlns:a16="http://schemas.microsoft.com/office/drawing/2014/main" id="{00000000-0008-0000-0C00-00006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6" name="Picture 1" descr="vanguard" hidden="1">
          <a:extLst>
            <a:ext uri="{FF2B5EF4-FFF2-40B4-BE49-F238E27FC236}">
              <a16:creationId xmlns:a16="http://schemas.microsoft.com/office/drawing/2014/main" id="{00000000-0008-0000-0C00-00006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07" name="正方形/長方形 10" hidden="1">
          <a:extLst>
            <a:ext uri="{FF2B5EF4-FFF2-40B4-BE49-F238E27FC236}">
              <a16:creationId xmlns:a16="http://schemas.microsoft.com/office/drawing/2014/main" id="{00000000-0008-0000-0C00-00006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08" name="正方形/長方形 12" hidden="1">
          <a:extLst>
            <a:ext uri="{FF2B5EF4-FFF2-40B4-BE49-F238E27FC236}">
              <a16:creationId xmlns:a16="http://schemas.microsoft.com/office/drawing/2014/main" id="{00000000-0008-0000-0C00-00006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09" name="Picture 108" descr="vanguard" hidden="1">
          <a:extLst>
            <a:ext uri="{FF2B5EF4-FFF2-40B4-BE49-F238E27FC236}">
              <a16:creationId xmlns:a16="http://schemas.microsoft.com/office/drawing/2014/main" id="{00000000-0008-0000-0C00-00006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10" name="正方形/長方形 2" hidden="1">
          <a:extLst>
            <a:ext uri="{FF2B5EF4-FFF2-40B4-BE49-F238E27FC236}">
              <a16:creationId xmlns:a16="http://schemas.microsoft.com/office/drawing/2014/main" id="{00000000-0008-0000-0C00-00006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11" name="正方形/長方形 4" hidden="1">
          <a:extLst>
            <a:ext uri="{FF2B5EF4-FFF2-40B4-BE49-F238E27FC236}">
              <a16:creationId xmlns:a16="http://schemas.microsoft.com/office/drawing/2014/main" id="{00000000-0008-0000-0C00-00006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2" name="Picture 111" descr="vanguard" hidden="1">
          <a:extLst>
            <a:ext uri="{FF2B5EF4-FFF2-40B4-BE49-F238E27FC236}">
              <a16:creationId xmlns:a16="http://schemas.microsoft.com/office/drawing/2014/main" id="{00000000-0008-0000-0C00-00007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13" name="正方形/長方形 2" hidden="1">
          <a:extLst>
            <a:ext uri="{FF2B5EF4-FFF2-40B4-BE49-F238E27FC236}">
              <a16:creationId xmlns:a16="http://schemas.microsoft.com/office/drawing/2014/main" id="{00000000-0008-0000-0C00-00007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14" name="正方形/長方形 4" hidden="1">
          <a:extLst>
            <a:ext uri="{FF2B5EF4-FFF2-40B4-BE49-F238E27FC236}">
              <a16:creationId xmlns:a16="http://schemas.microsoft.com/office/drawing/2014/main" id="{00000000-0008-0000-0C00-00007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5" name="Picture 1" descr="vanguard" hidden="1">
          <a:extLst>
            <a:ext uri="{FF2B5EF4-FFF2-40B4-BE49-F238E27FC236}">
              <a16:creationId xmlns:a16="http://schemas.microsoft.com/office/drawing/2014/main" id="{00000000-0008-0000-0C00-00007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16" name="正方形/長方形 20" hidden="1">
          <a:extLst>
            <a:ext uri="{FF2B5EF4-FFF2-40B4-BE49-F238E27FC236}">
              <a16:creationId xmlns:a16="http://schemas.microsoft.com/office/drawing/2014/main" id="{00000000-0008-0000-0C00-00007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17" name="正方形/長方形 22" hidden="1">
          <a:extLst>
            <a:ext uri="{FF2B5EF4-FFF2-40B4-BE49-F238E27FC236}">
              <a16:creationId xmlns:a16="http://schemas.microsoft.com/office/drawing/2014/main" id="{00000000-0008-0000-0C00-00007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19" name="Picture 118" descr="vanguard" hidden="1">
          <a:extLst>
            <a:ext uri="{FF2B5EF4-FFF2-40B4-BE49-F238E27FC236}">
              <a16:creationId xmlns:a16="http://schemas.microsoft.com/office/drawing/2014/main" id="{00000000-0008-0000-0C00-00007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20" name="正方形/長方形 4" hidden="1">
          <a:extLst>
            <a:ext uri="{FF2B5EF4-FFF2-40B4-BE49-F238E27FC236}">
              <a16:creationId xmlns:a16="http://schemas.microsoft.com/office/drawing/2014/main" id="{00000000-0008-0000-0C00-000078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21" name="正方形/長方形 6" hidden="1">
          <a:extLst>
            <a:ext uri="{FF2B5EF4-FFF2-40B4-BE49-F238E27FC236}">
              <a16:creationId xmlns:a16="http://schemas.microsoft.com/office/drawing/2014/main" id="{00000000-0008-0000-0C00-000079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2" name="Picture 1" descr="vanguard" hidden="1">
          <a:extLst>
            <a:ext uri="{FF2B5EF4-FFF2-40B4-BE49-F238E27FC236}">
              <a16:creationId xmlns:a16="http://schemas.microsoft.com/office/drawing/2014/main" id="{00000000-0008-0000-0C00-00007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23" name="正方形/長方形 10" hidden="1">
          <a:extLst>
            <a:ext uri="{FF2B5EF4-FFF2-40B4-BE49-F238E27FC236}">
              <a16:creationId xmlns:a16="http://schemas.microsoft.com/office/drawing/2014/main" id="{00000000-0008-0000-0C00-00007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24" name="正方形/長方形 12" hidden="1">
          <a:extLst>
            <a:ext uri="{FF2B5EF4-FFF2-40B4-BE49-F238E27FC236}">
              <a16:creationId xmlns:a16="http://schemas.microsoft.com/office/drawing/2014/main" id="{00000000-0008-0000-0C00-00007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5" name="Picture 124" descr="vanguard" hidden="1">
          <a:extLst>
            <a:ext uri="{FF2B5EF4-FFF2-40B4-BE49-F238E27FC236}">
              <a16:creationId xmlns:a16="http://schemas.microsoft.com/office/drawing/2014/main" id="{00000000-0008-0000-0C00-00007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26" name="正方形/長方形 2" hidden="1">
          <a:extLst>
            <a:ext uri="{FF2B5EF4-FFF2-40B4-BE49-F238E27FC236}">
              <a16:creationId xmlns:a16="http://schemas.microsoft.com/office/drawing/2014/main" id="{00000000-0008-0000-0C00-00007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27" name="正方形/長方形 4" hidden="1">
          <a:extLst>
            <a:ext uri="{FF2B5EF4-FFF2-40B4-BE49-F238E27FC236}">
              <a16:creationId xmlns:a16="http://schemas.microsoft.com/office/drawing/2014/main" id="{00000000-0008-0000-0C00-00007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28" name="Picture 127" descr="vanguard" hidden="1">
          <a:extLst>
            <a:ext uri="{FF2B5EF4-FFF2-40B4-BE49-F238E27FC236}">
              <a16:creationId xmlns:a16="http://schemas.microsoft.com/office/drawing/2014/main" id="{00000000-0008-0000-0C00-00008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29" name="正方形/長方形 2" hidden="1">
          <a:extLst>
            <a:ext uri="{FF2B5EF4-FFF2-40B4-BE49-F238E27FC236}">
              <a16:creationId xmlns:a16="http://schemas.microsoft.com/office/drawing/2014/main" id="{00000000-0008-0000-0C00-00008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30" name="正方形/長方形 4" hidden="1">
          <a:extLst>
            <a:ext uri="{FF2B5EF4-FFF2-40B4-BE49-F238E27FC236}">
              <a16:creationId xmlns:a16="http://schemas.microsoft.com/office/drawing/2014/main" id="{00000000-0008-0000-0C00-00008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1" name="Picture 1" descr="vanguard" hidden="1">
          <a:extLst>
            <a:ext uri="{FF2B5EF4-FFF2-40B4-BE49-F238E27FC236}">
              <a16:creationId xmlns:a16="http://schemas.microsoft.com/office/drawing/2014/main" id="{00000000-0008-0000-0C00-00008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32" name="正方形/長方形 20" hidden="1">
          <a:extLst>
            <a:ext uri="{FF2B5EF4-FFF2-40B4-BE49-F238E27FC236}">
              <a16:creationId xmlns:a16="http://schemas.microsoft.com/office/drawing/2014/main" id="{00000000-0008-0000-0C00-00008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33" name="正方形/長方形 22" hidden="1">
          <a:extLst>
            <a:ext uri="{FF2B5EF4-FFF2-40B4-BE49-F238E27FC236}">
              <a16:creationId xmlns:a16="http://schemas.microsoft.com/office/drawing/2014/main" id="{00000000-0008-0000-0C00-000085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4" name="Picture 133" descr="vanguard" hidden="1">
          <a:extLst>
            <a:ext uri="{FF2B5EF4-FFF2-40B4-BE49-F238E27FC236}">
              <a16:creationId xmlns:a16="http://schemas.microsoft.com/office/drawing/2014/main" id="{00000000-0008-0000-0C00-00008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35" name="正方形/長方形 4" hidden="1">
          <a:extLst>
            <a:ext uri="{FF2B5EF4-FFF2-40B4-BE49-F238E27FC236}">
              <a16:creationId xmlns:a16="http://schemas.microsoft.com/office/drawing/2014/main" id="{00000000-0008-0000-0C00-000087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36" name="正方形/長方形 6" hidden="1">
          <a:extLst>
            <a:ext uri="{FF2B5EF4-FFF2-40B4-BE49-F238E27FC236}">
              <a16:creationId xmlns:a16="http://schemas.microsoft.com/office/drawing/2014/main" id="{00000000-0008-0000-0C00-000088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37" name="Picture 1" descr="vanguard" hidden="1">
          <a:extLst>
            <a:ext uri="{FF2B5EF4-FFF2-40B4-BE49-F238E27FC236}">
              <a16:creationId xmlns:a16="http://schemas.microsoft.com/office/drawing/2014/main" id="{00000000-0008-0000-0C00-00008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38" name="正方形/長方形 10" hidden="1">
          <a:extLst>
            <a:ext uri="{FF2B5EF4-FFF2-40B4-BE49-F238E27FC236}">
              <a16:creationId xmlns:a16="http://schemas.microsoft.com/office/drawing/2014/main" id="{00000000-0008-0000-0C00-00008A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39" name="正方形/長方形 12" hidden="1">
          <a:extLst>
            <a:ext uri="{FF2B5EF4-FFF2-40B4-BE49-F238E27FC236}">
              <a16:creationId xmlns:a16="http://schemas.microsoft.com/office/drawing/2014/main" id="{00000000-0008-0000-0C00-00008B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0" name="Picture 139" descr="vanguard" hidden="1">
          <a:extLst>
            <a:ext uri="{FF2B5EF4-FFF2-40B4-BE49-F238E27FC236}">
              <a16:creationId xmlns:a16="http://schemas.microsoft.com/office/drawing/2014/main" id="{00000000-0008-0000-0C00-00008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41" name="正方形/長方形 2" hidden="1">
          <a:extLst>
            <a:ext uri="{FF2B5EF4-FFF2-40B4-BE49-F238E27FC236}">
              <a16:creationId xmlns:a16="http://schemas.microsoft.com/office/drawing/2014/main" id="{00000000-0008-0000-0C00-00008D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42" name="正方形/長方形 4" hidden="1">
          <a:extLst>
            <a:ext uri="{FF2B5EF4-FFF2-40B4-BE49-F238E27FC236}">
              <a16:creationId xmlns:a16="http://schemas.microsoft.com/office/drawing/2014/main" id="{00000000-0008-0000-0C00-00008E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3" name="Picture 142" descr="vanguard" hidden="1">
          <a:extLst>
            <a:ext uri="{FF2B5EF4-FFF2-40B4-BE49-F238E27FC236}">
              <a16:creationId xmlns:a16="http://schemas.microsoft.com/office/drawing/2014/main" id="{00000000-0008-0000-0C00-00008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44" name="正方形/長方形 2" hidden="1">
          <a:extLst>
            <a:ext uri="{FF2B5EF4-FFF2-40B4-BE49-F238E27FC236}">
              <a16:creationId xmlns:a16="http://schemas.microsoft.com/office/drawing/2014/main" id="{00000000-0008-0000-0C00-000090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45" name="正方形/長方形 4" hidden="1">
          <a:extLst>
            <a:ext uri="{FF2B5EF4-FFF2-40B4-BE49-F238E27FC236}">
              <a16:creationId xmlns:a16="http://schemas.microsoft.com/office/drawing/2014/main" id="{00000000-0008-0000-0C00-000091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6" name="Picture 1" descr="vanguard" hidden="1">
          <a:extLst>
            <a:ext uri="{FF2B5EF4-FFF2-40B4-BE49-F238E27FC236}">
              <a16:creationId xmlns:a16="http://schemas.microsoft.com/office/drawing/2014/main" id="{00000000-0008-0000-0C00-00009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47" name="正方形/長方形 20" hidden="1">
          <a:extLst>
            <a:ext uri="{FF2B5EF4-FFF2-40B4-BE49-F238E27FC236}">
              <a16:creationId xmlns:a16="http://schemas.microsoft.com/office/drawing/2014/main" id="{00000000-0008-0000-0C00-000093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48" name="正方形/長方形 22" hidden="1">
          <a:extLst>
            <a:ext uri="{FF2B5EF4-FFF2-40B4-BE49-F238E27FC236}">
              <a16:creationId xmlns:a16="http://schemas.microsoft.com/office/drawing/2014/main" id="{00000000-0008-0000-0C00-000094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49" name="Picture 148" descr="vanguard" hidden="1">
          <a:extLst>
            <a:ext uri="{FF2B5EF4-FFF2-40B4-BE49-F238E27FC236}">
              <a16:creationId xmlns:a16="http://schemas.microsoft.com/office/drawing/2014/main" id="{00000000-0008-0000-0C00-00009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50" name="正方形/長方形 4" hidden="1">
          <a:extLst>
            <a:ext uri="{FF2B5EF4-FFF2-40B4-BE49-F238E27FC236}">
              <a16:creationId xmlns:a16="http://schemas.microsoft.com/office/drawing/2014/main" id="{00000000-0008-0000-0C00-00009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51" name="正方形/長方形 6" hidden="1">
          <a:extLst>
            <a:ext uri="{FF2B5EF4-FFF2-40B4-BE49-F238E27FC236}">
              <a16:creationId xmlns:a16="http://schemas.microsoft.com/office/drawing/2014/main" id="{00000000-0008-0000-0C00-00009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2" name="Picture 1" descr="vanguard" hidden="1">
          <a:extLst>
            <a:ext uri="{FF2B5EF4-FFF2-40B4-BE49-F238E27FC236}">
              <a16:creationId xmlns:a16="http://schemas.microsoft.com/office/drawing/2014/main" id="{00000000-0008-0000-0C00-00009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53" name="正方形/長方形 10" hidden="1">
          <a:extLst>
            <a:ext uri="{FF2B5EF4-FFF2-40B4-BE49-F238E27FC236}">
              <a16:creationId xmlns:a16="http://schemas.microsoft.com/office/drawing/2014/main" id="{00000000-0008-0000-0C00-00009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54" name="正方形/長方形 12" hidden="1">
          <a:extLst>
            <a:ext uri="{FF2B5EF4-FFF2-40B4-BE49-F238E27FC236}">
              <a16:creationId xmlns:a16="http://schemas.microsoft.com/office/drawing/2014/main" id="{00000000-0008-0000-0C00-00009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5" name="Picture 154" descr="vanguard" hidden="1">
          <a:extLst>
            <a:ext uri="{FF2B5EF4-FFF2-40B4-BE49-F238E27FC236}">
              <a16:creationId xmlns:a16="http://schemas.microsoft.com/office/drawing/2014/main" id="{00000000-0008-0000-0C00-00009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56" name="正方形/長方形 2" hidden="1">
          <a:extLst>
            <a:ext uri="{FF2B5EF4-FFF2-40B4-BE49-F238E27FC236}">
              <a16:creationId xmlns:a16="http://schemas.microsoft.com/office/drawing/2014/main" id="{00000000-0008-0000-0C00-00009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57" name="正方形/長方形 4" hidden="1">
          <a:extLst>
            <a:ext uri="{FF2B5EF4-FFF2-40B4-BE49-F238E27FC236}">
              <a16:creationId xmlns:a16="http://schemas.microsoft.com/office/drawing/2014/main" id="{00000000-0008-0000-0C00-00009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58" name="Picture 157" descr="vanguard" hidden="1">
          <a:extLst>
            <a:ext uri="{FF2B5EF4-FFF2-40B4-BE49-F238E27FC236}">
              <a16:creationId xmlns:a16="http://schemas.microsoft.com/office/drawing/2014/main" id="{00000000-0008-0000-0C00-00009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59" name="正方形/長方形 2" hidden="1">
          <a:extLst>
            <a:ext uri="{FF2B5EF4-FFF2-40B4-BE49-F238E27FC236}">
              <a16:creationId xmlns:a16="http://schemas.microsoft.com/office/drawing/2014/main" id="{00000000-0008-0000-0C00-00009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60" name="正方形/長方形 4" hidden="1">
          <a:extLst>
            <a:ext uri="{FF2B5EF4-FFF2-40B4-BE49-F238E27FC236}">
              <a16:creationId xmlns:a16="http://schemas.microsoft.com/office/drawing/2014/main" id="{00000000-0008-0000-0C00-0000A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1" name="Picture 1" descr="vanguard" hidden="1">
          <a:extLst>
            <a:ext uri="{FF2B5EF4-FFF2-40B4-BE49-F238E27FC236}">
              <a16:creationId xmlns:a16="http://schemas.microsoft.com/office/drawing/2014/main" id="{00000000-0008-0000-0C00-0000A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62" name="正方形/長方形 20" hidden="1">
          <a:extLst>
            <a:ext uri="{FF2B5EF4-FFF2-40B4-BE49-F238E27FC236}">
              <a16:creationId xmlns:a16="http://schemas.microsoft.com/office/drawing/2014/main" id="{00000000-0008-0000-0C00-0000A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63" name="正方形/長方形 22" hidden="1">
          <a:extLst>
            <a:ext uri="{FF2B5EF4-FFF2-40B4-BE49-F238E27FC236}">
              <a16:creationId xmlns:a16="http://schemas.microsoft.com/office/drawing/2014/main" id="{00000000-0008-0000-0C00-0000A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5" name="Picture 164" descr="vanguard" hidden="1">
          <a:extLst>
            <a:ext uri="{FF2B5EF4-FFF2-40B4-BE49-F238E27FC236}">
              <a16:creationId xmlns:a16="http://schemas.microsoft.com/office/drawing/2014/main" id="{00000000-0008-0000-0C00-0000A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66" name="正方形/長方形 4" hidden="1">
          <a:extLst>
            <a:ext uri="{FF2B5EF4-FFF2-40B4-BE49-F238E27FC236}">
              <a16:creationId xmlns:a16="http://schemas.microsoft.com/office/drawing/2014/main" id="{00000000-0008-0000-0C00-0000A6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67" name="正方形/長方形 6" hidden="1">
          <a:extLst>
            <a:ext uri="{FF2B5EF4-FFF2-40B4-BE49-F238E27FC236}">
              <a16:creationId xmlns:a16="http://schemas.microsoft.com/office/drawing/2014/main" id="{00000000-0008-0000-0C00-0000A7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68" name="Picture 1" descr="vanguard" hidden="1">
          <a:extLst>
            <a:ext uri="{FF2B5EF4-FFF2-40B4-BE49-F238E27FC236}">
              <a16:creationId xmlns:a16="http://schemas.microsoft.com/office/drawing/2014/main" id="{00000000-0008-0000-0C00-0000A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69" name="正方形/長方形 10" hidden="1">
          <a:extLst>
            <a:ext uri="{FF2B5EF4-FFF2-40B4-BE49-F238E27FC236}">
              <a16:creationId xmlns:a16="http://schemas.microsoft.com/office/drawing/2014/main" id="{00000000-0008-0000-0C00-0000A9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70" name="正方形/長方形 12" hidden="1">
          <a:extLst>
            <a:ext uri="{FF2B5EF4-FFF2-40B4-BE49-F238E27FC236}">
              <a16:creationId xmlns:a16="http://schemas.microsoft.com/office/drawing/2014/main" id="{00000000-0008-0000-0C00-0000AA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1" name="Picture 170" descr="vanguard" hidden="1">
          <a:extLst>
            <a:ext uri="{FF2B5EF4-FFF2-40B4-BE49-F238E27FC236}">
              <a16:creationId xmlns:a16="http://schemas.microsoft.com/office/drawing/2014/main" id="{00000000-0008-0000-0C00-0000A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72" name="正方形/長方形 2" hidden="1">
          <a:extLst>
            <a:ext uri="{FF2B5EF4-FFF2-40B4-BE49-F238E27FC236}">
              <a16:creationId xmlns:a16="http://schemas.microsoft.com/office/drawing/2014/main" id="{00000000-0008-0000-0C00-0000AC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73" name="正方形/長方形 4" hidden="1">
          <a:extLst>
            <a:ext uri="{FF2B5EF4-FFF2-40B4-BE49-F238E27FC236}">
              <a16:creationId xmlns:a16="http://schemas.microsoft.com/office/drawing/2014/main" id="{00000000-0008-0000-0C00-0000AD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4" name="Picture 173" descr="vanguard" hidden="1">
          <a:extLst>
            <a:ext uri="{FF2B5EF4-FFF2-40B4-BE49-F238E27FC236}">
              <a16:creationId xmlns:a16="http://schemas.microsoft.com/office/drawing/2014/main" id="{00000000-0008-0000-0C00-0000A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75" name="正方形/長方形 2" hidden="1">
          <a:extLst>
            <a:ext uri="{FF2B5EF4-FFF2-40B4-BE49-F238E27FC236}">
              <a16:creationId xmlns:a16="http://schemas.microsoft.com/office/drawing/2014/main" id="{00000000-0008-0000-0C00-0000AF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76" name="正方形/長方形 4" hidden="1">
          <a:extLst>
            <a:ext uri="{FF2B5EF4-FFF2-40B4-BE49-F238E27FC236}">
              <a16:creationId xmlns:a16="http://schemas.microsoft.com/office/drawing/2014/main" id="{00000000-0008-0000-0C00-0000B0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77" name="Picture 1" descr="vanguard" hidden="1">
          <a:extLst>
            <a:ext uri="{FF2B5EF4-FFF2-40B4-BE49-F238E27FC236}">
              <a16:creationId xmlns:a16="http://schemas.microsoft.com/office/drawing/2014/main" id="{00000000-0008-0000-0C00-0000B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78" name="正方形/長方形 20" hidden="1">
          <a:extLst>
            <a:ext uri="{FF2B5EF4-FFF2-40B4-BE49-F238E27FC236}">
              <a16:creationId xmlns:a16="http://schemas.microsoft.com/office/drawing/2014/main" id="{00000000-0008-0000-0C00-0000B2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79" name="正方形/長方形 22" hidden="1">
          <a:extLst>
            <a:ext uri="{FF2B5EF4-FFF2-40B4-BE49-F238E27FC236}">
              <a16:creationId xmlns:a16="http://schemas.microsoft.com/office/drawing/2014/main" id="{00000000-0008-0000-0C00-0000B3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0" name="Picture 179" descr="vanguard" hidden="1">
          <a:extLst>
            <a:ext uri="{FF2B5EF4-FFF2-40B4-BE49-F238E27FC236}">
              <a16:creationId xmlns:a16="http://schemas.microsoft.com/office/drawing/2014/main" id="{00000000-0008-0000-0C00-0000B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35</xdr:row>
      <xdr:rowOff>206375</xdr:rowOff>
    </xdr:to>
    <xdr:sp macro="" textlink="">
      <xdr:nvSpPr>
        <xdr:cNvPr id="181" name="正方形/長方形 4" hidden="1">
          <a:extLst>
            <a:ext uri="{FF2B5EF4-FFF2-40B4-BE49-F238E27FC236}">
              <a16:creationId xmlns:a16="http://schemas.microsoft.com/office/drawing/2014/main" id="{00000000-0008-0000-0C00-0000B5000000}"/>
            </a:ext>
          </a:extLst>
        </xdr:cNvPr>
        <xdr:cNvSpPr/>
      </xdr:nvSpPr>
      <xdr:spPr bwMode="auto">
        <a:xfrm>
          <a:off x="8410576" y="7766050"/>
          <a:ext cx="5495925" cy="23463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37</xdr:row>
      <xdr:rowOff>206375</xdr:rowOff>
    </xdr:to>
    <xdr:sp macro="" textlink="">
      <xdr:nvSpPr>
        <xdr:cNvPr id="182" name="正方形/長方形 6" hidden="1">
          <a:extLst>
            <a:ext uri="{FF2B5EF4-FFF2-40B4-BE49-F238E27FC236}">
              <a16:creationId xmlns:a16="http://schemas.microsoft.com/office/drawing/2014/main" id="{00000000-0008-0000-0C00-0000B6000000}"/>
            </a:ext>
          </a:extLst>
        </xdr:cNvPr>
        <xdr:cNvSpPr/>
      </xdr:nvSpPr>
      <xdr:spPr bwMode="auto">
        <a:xfrm>
          <a:off x="8410576" y="84328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3" name="Picture 1" descr="vanguard" hidden="1">
          <a:extLst>
            <a:ext uri="{FF2B5EF4-FFF2-40B4-BE49-F238E27FC236}">
              <a16:creationId xmlns:a16="http://schemas.microsoft.com/office/drawing/2014/main" id="{00000000-0008-0000-0C00-0000B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84" name="正方形/長方形 10" hidden="1">
          <a:extLst>
            <a:ext uri="{FF2B5EF4-FFF2-40B4-BE49-F238E27FC236}">
              <a16:creationId xmlns:a16="http://schemas.microsoft.com/office/drawing/2014/main" id="{00000000-0008-0000-0C00-0000B8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85" name="正方形/長方形 12" hidden="1">
          <a:extLst>
            <a:ext uri="{FF2B5EF4-FFF2-40B4-BE49-F238E27FC236}">
              <a16:creationId xmlns:a16="http://schemas.microsoft.com/office/drawing/2014/main" id="{00000000-0008-0000-0C00-0000B9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6" name="Picture 185" descr="vanguard" hidden="1">
          <a:extLst>
            <a:ext uri="{FF2B5EF4-FFF2-40B4-BE49-F238E27FC236}">
              <a16:creationId xmlns:a16="http://schemas.microsoft.com/office/drawing/2014/main" id="{00000000-0008-0000-0C00-0000B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87" name="正方形/長方形 2" hidden="1">
          <a:extLst>
            <a:ext uri="{FF2B5EF4-FFF2-40B4-BE49-F238E27FC236}">
              <a16:creationId xmlns:a16="http://schemas.microsoft.com/office/drawing/2014/main" id="{00000000-0008-0000-0C00-0000BB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88" name="正方形/長方形 4" hidden="1">
          <a:extLst>
            <a:ext uri="{FF2B5EF4-FFF2-40B4-BE49-F238E27FC236}">
              <a16:creationId xmlns:a16="http://schemas.microsoft.com/office/drawing/2014/main" id="{00000000-0008-0000-0C00-0000BC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89" name="Picture 188" descr="vanguard" hidden="1">
          <a:extLst>
            <a:ext uri="{FF2B5EF4-FFF2-40B4-BE49-F238E27FC236}">
              <a16:creationId xmlns:a16="http://schemas.microsoft.com/office/drawing/2014/main" id="{00000000-0008-0000-0C00-0000B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90" name="正方形/長方形 2" hidden="1">
          <a:extLst>
            <a:ext uri="{FF2B5EF4-FFF2-40B4-BE49-F238E27FC236}">
              <a16:creationId xmlns:a16="http://schemas.microsoft.com/office/drawing/2014/main" id="{00000000-0008-0000-0C00-0000BE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91" name="正方形/長方形 4" hidden="1">
          <a:extLst>
            <a:ext uri="{FF2B5EF4-FFF2-40B4-BE49-F238E27FC236}">
              <a16:creationId xmlns:a16="http://schemas.microsoft.com/office/drawing/2014/main" id="{00000000-0008-0000-0C00-0000BF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2" name="Picture 1" descr="vanguard" hidden="1">
          <a:extLst>
            <a:ext uri="{FF2B5EF4-FFF2-40B4-BE49-F238E27FC236}">
              <a16:creationId xmlns:a16="http://schemas.microsoft.com/office/drawing/2014/main" id="{00000000-0008-0000-0C00-0000C0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93" name="正方形/長方形 20" hidden="1">
          <a:extLst>
            <a:ext uri="{FF2B5EF4-FFF2-40B4-BE49-F238E27FC236}">
              <a16:creationId xmlns:a16="http://schemas.microsoft.com/office/drawing/2014/main" id="{00000000-0008-0000-0C00-0000C1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38</xdr:row>
      <xdr:rowOff>206375</xdr:rowOff>
    </xdr:to>
    <xdr:sp macro="" textlink="">
      <xdr:nvSpPr>
        <xdr:cNvPr id="194" name="正方形/長方形 22" hidden="1">
          <a:extLst>
            <a:ext uri="{FF2B5EF4-FFF2-40B4-BE49-F238E27FC236}">
              <a16:creationId xmlns:a16="http://schemas.microsoft.com/office/drawing/2014/main" id="{00000000-0008-0000-0C00-0000C2000000}"/>
            </a:ext>
          </a:extLst>
        </xdr:cNvPr>
        <xdr:cNvSpPr/>
      </xdr:nvSpPr>
      <xdr:spPr bwMode="auto">
        <a:xfrm>
          <a:off x="8410576" y="8661400"/>
          <a:ext cx="5495925" cy="21367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5" name="Picture 194" descr="vanguard" hidden="1">
          <a:extLst>
            <a:ext uri="{FF2B5EF4-FFF2-40B4-BE49-F238E27FC236}">
              <a16:creationId xmlns:a16="http://schemas.microsoft.com/office/drawing/2014/main" id="{00000000-0008-0000-0C00-0000C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36</xdr:row>
      <xdr:rowOff>206375</xdr:rowOff>
    </xdr:to>
    <xdr:sp macro="" textlink="">
      <xdr:nvSpPr>
        <xdr:cNvPr id="196" name="正方形/長方形 4" hidden="1">
          <a:extLst>
            <a:ext uri="{FF2B5EF4-FFF2-40B4-BE49-F238E27FC236}">
              <a16:creationId xmlns:a16="http://schemas.microsoft.com/office/drawing/2014/main" id="{00000000-0008-0000-0C00-0000C4000000}"/>
            </a:ext>
          </a:extLst>
        </xdr:cNvPr>
        <xdr:cNvSpPr/>
      </xdr:nvSpPr>
      <xdr:spPr bwMode="auto">
        <a:xfrm>
          <a:off x="8410576" y="7766050"/>
          <a:ext cx="5495925" cy="25749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38</xdr:row>
      <xdr:rowOff>206375</xdr:rowOff>
    </xdr:to>
    <xdr:sp macro="" textlink="">
      <xdr:nvSpPr>
        <xdr:cNvPr id="197" name="正方形/長方形 6" hidden="1">
          <a:extLst>
            <a:ext uri="{FF2B5EF4-FFF2-40B4-BE49-F238E27FC236}">
              <a16:creationId xmlns:a16="http://schemas.microsoft.com/office/drawing/2014/main" id="{00000000-0008-0000-0C00-0000C5000000}"/>
            </a:ext>
          </a:extLst>
        </xdr:cNvPr>
        <xdr:cNvSpPr/>
      </xdr:nvSpPr>
      <xdr:spPr bwMode="auto">
        <a:xfrm>
          <a:off x="8410576" y="84328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198" name="Picture 1" descr="vanguard" hidden="1">
          <a:extLst>
            <a:ext uri="{FF2B5EF4-FFF2-40B4-BE49-F238E27FC236}">
              <a16:creationId xmlns:a16="http://schemas.microsoft.com/office/drawing/2014/main" id="{00000000-0008-0000-0C00-0000C6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199" name="正方形/長方形 10" hidden="1">
          <a:extLst>
            <a:ext uri="{FF2B5EF4-FFF2-40B4-BE49-F238E27FC236}">
              <a16:creationId xmlns:a16="http://schemas.microsoft.com/office/drawing/2014/main" id="{00000000-0008-0000-0C00-0000C7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39</xdr:row>
      <xdr:rowOff>206375</xdr:rowOff>
    </xdr:to>
    <xdr:sp macro="" textlink="">
      <xdr:nvSpPr>
        <xdr:cNvPr id="200" name="正方形/長方形 12" hidden="1">
          <a:extLst>
            <a:ext uri="{FF2B5EF4-FFF2-40B4-BE49-F238E27FC236}">
              <a16:creationId xmlns:a16="http://schemas.microsoft.com/office/drawing/2014/main" id="{00000000-0008-0000-0C00-0000C8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1" name="Picture 200" descr="vanguard" hidden="1">
          <a:extLst>
            <a:ext uri="{FF2B5EF4-FFF2-40B4-BE49-F238E27FC236}">
              <a16:creationId xmlns:a16="http://schemas.microsoft.com/office/drawing/2014/main" id="{00000000-0008-0000-0C00-0000C9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202" name="正方形/長方形 2" hidden="1">
          <a:extLst>
            <a:ext uri="{FF2B5EF4-FFF2-40B4-BE49-F238E27FC236}">
              <a16:creationId xmlns:a16="http://schemas.microsoft.com/office/drawing/2014/main" id="{00000000-0008-0000-0C00-0000CA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39</xdr:row>
      <xdr:rowOff>206375</xdr:rowOff>
    </xdr:to>
    <xdr:sp macro="" textlink="">
      <xdr:nvSpPr>
        <xdr:cNvPr id="203" name="正方形/長方形 4" hidden="1">
          <a:extLst>
            <a:ext uri="{FF2B5EF4-FFF2-40B4-BE49-F238E27FC236}">
              <a16:creationId xmlns:a16="http://schemas.microsoft.com/office/drawing/2014/main" id="{00000000-0008-0000-0C00-0000CB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4" name="Picture 203" descr="vanguard" hidden="1">
          <a:extLst>
            <a:ext uri="{FF2B5EF4-FFF2-40B4-BE49-F238E27FC236}">
              <a16:creationId xmlns:a16="http://schemas.microsoft.com/office/drawing/2014/main" id="{00000000-0008-0000-0C00-0000CC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205" name="正方形/長方形 2" hidden="1">
          <a:extLst>
            <a:ext uri="{FF2B5EF4-FFF2-40B4-BE49-F238E27FC236}">
              <a16:creationId xmlns:a16="http://schemas.microsoft.com/office/drawing/2014/main" id="{00000000-0008-0000-0C00-0000CD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39</xdr:row>
      <xdr:rowOff>206375</xdr:rowOff>
    </xdr:to>
    <xdr:sp macro="" textlink="">
      <xdr:nvSpPr>
        <xdr:cNvPr id="206" name="正方形/長方形 4" hidden="1">
          <a:extLst>
            <a:ext uri="{FF2B5EF4-FFF2-40B4-BE49-F238E27FC236}">
              <a16:creationId xmlns:a16="http://schemas.microsoft.com/office/drawing/2014/main" id="{00000000-0008-0000-0C00-0000CE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07" name="Picture 1" descr="vanguard" hidden="1">
          <a:extLst>
            <a:ext uri="{FF2B5EF4-FFF2-40B4-BE49-F238E27FC236}">
              <a16:creationId xmlns:a16="http://schemas.microsoft.com/office/drawing/2014/main" id="{00000000-0008-0000-0C00-0000CF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208" name="正方形/長方形 20" hidden="1">
          <a:extLst>
            <a:ext uri="{FF2B5EF4-FFF2-40B4-BE49-F238E27FC236}">
              <a16:creationId xmlns:a16="http://schemas.microsoft.com/office/drawing/2014/main" id="{00000000-0008-0000-0C00-0000D0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39</xdr:row>
      <xdr:rowOff>206375</xdr:rowOff>
    </xdr:to>
    <xdr:sp macro="" textlink="">
      <xdr:nvSpPr>
        <xdr:cNvPr id="209" name="正方形/長方形 22" hidden="1">
          <a:extLst>
            <a:ext uri="{FF2B5EF4-FFF2-40B4-BE49-F238E27FC236}">
              <a16:creationId xmlns:a16="http://schemas.microsoft.com/office/drawing/2014/main" id="{00000000-0008-0000-0C00-0000D1000000}"/>
            </a:ext>
          </a:extLst>
        </xdr:cNvPr>
        <xdr:cNvSpPr/>
      </xdr:nvSpPr>
      <xdr:spPr bwMode="auto">
        <a:xfrm>
          <a:off x="8410576" y="8661400"/>
          <a:ext cx="5495925" cy="23653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0" name="Picture 209" descr="vanguard" hidden="1">
          <a:extLst>
            <a:ext uri="{FF2B5EF4-FFF2-40B4-BE49-F238E27FC236}">
              <a16:creationId xmlns:a16="http://schemas.microsoft.com/office/drawing/2014/main" id="{00000000-0008-0000-0C00-0000D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211" name="正方形/長方形 4" hidden="1">
          <a:extLst>
            <a:ext uri="{FF2B5EF4-FFF2-40B4-BE49-F238E27FC236}">
              <a16:creationId xmlns:a16="http://schemas.microsoft.com/office/drawing/2014/main" id="{00000000-0008-0000-0C00-0000D3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39</xdr:row>
      <xdr:rowOff>206375</xdr:rowOff>
    </xdr:to>
    <xdr:sp macro="" textlink="">
      <xdr:nvSpPr>
        <xdr:cNvPr id="212" name="正方形/長方形 6" hidden="1">
          <a:extLst>
            <a:ext uri="{FF2B5EF4-FFF2-40B4-BE49-F238E27FC236}">
              <a16:creationId xmlns:a16="http://schemas.microsoft.com/office/drawing/2014/main" id="{00000000-0008-0000-0C00-0000D4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3" name="Picture 1" descr="vanguard" hidden="1">
          <a:extLst>
            <a:ext uri="{FF2B5EF4-FFF2-40B4-BE49-F238E27FC236}">
              <a16:creationId xmlns:a16="http://schemas.microsoft.com/office/drawing/2014/main" id="{00000000-0008-0000-0C00-0000D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14" name="正方形/長方形 10" hidden="1">
          <a:extLst>
            <a:ext uri="{FF2B5EF4-FFF2-40B4-BE49-F238E27FC236}">
              <a16:creationId xmlns:a16="http://schemas.microsoft.com/office/drawing/2014/main" id="{00000000-0008-0000-0C00-0000D6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15" name="正方形/長方形 12" hidden="1">
          <a:extLst>
            <a:ext uri="{FF2B5EF4-FFF2-40B4-BE49-F238E27FC236}">
              <a16:creationId xmlns:a16="http://schemas.microsoft.com/office/drawing/2014/main" id="{00000000-0008-0000-0C00-0000D7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6" name="Picture 215" descr="vanguard" hidden="1">
          <a:extLst>
            <a:ext uri="{FF2B5EF4-FFF2-40B4-BE49-F238E27FC236}">
              <a16:creationId xmlns:a16="http://schemas.microsoft.com/office/drawing/2014/main" id="{00000000-0008-0000-0C00-0000D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17" name="正方形/長方形 2" hidden="1">
          <a:extLst>
            <a:ext uri="{FF2B5EF4-FFF2-40B4-BE49-F238E27FC236}">
              <a16:creationId xmlns:a16="http://schemas.microsoft.com/office/drawing/2014/main" id="{00000000-0008-0000-0C00-0000D9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18" name="正方形/長方形 4" hidden="1">
          <a:extLst>
            <a:ext uri="{FF2B5EF4-FFF2-40B4-BE49-F238E27FC236}">
              <a16:creationId xmlns:a16="http://schemas.microsoft.com/office/drawing/2014/main" id="{00000000-0008-0000-0C00-0000DA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19" name="Picture 218" descr="vanguard" hidden="1">
          <a:extLst>
            <a:ext uri="{FF2B5EF4-FFF2-40B4-BE49-F238E27FC236}">
              <a16:creationId xmlns:a16="http://schemas.microsoft.com/office/drawing/2014/main" id="{00000000-0008-0000-0C00-0000D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20" name="正方形/長方形 2" hidden="1">
          <a:extLst>
            <a:ext uri="{FF2B5EF4-FFF2-40B4-BE49-F238E27FC236}">
              <a16:creationId xmlns:a16="http://schemas.microsoft.com/office/drawing/2014/main" id="{00000000-0008-0000-0C00-0000DC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21" name="正方形/長方形 4" hidden="1">
          <a:extLst>
            <a:ext uri="{FF2B5EF4-FFF2-40B4-BE49-F238E27FC236}">
              <a16:creationId xmlns:a16="http://schemas.microsoft.com/office/drawing/2014/main" id="{00000000-0008-0000-0C00-0000DD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2" name="Picture 1" descr="vanguard" hidden="1">
          <a:extLst>
            <a:ext uri="{FF2B5EF4-FFF2-40B4-BE49-F238E27FC236}">
              <a16:creationId xmlns:a16="http://schemas.microsoft.com/office/drawing/2014/main" id="{00000000-0008-0000-0C00-0000DE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23" name="正方形/長方形 20" hidden="1">
          <a:extLst>
            <a:ext uri="{FF2B5EF4-FFF2-40B4-BE49-F238E27FC236}">
              <a16:creationId xmlns:a16="http://schemas.microsoft.com/office/drawing/2014/main" id="{00000000-0008-0000-0C00-0000DF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24" name="正方形/長方形 22" hidden="1">
          <a:extLst>
            <a:ext uri="{FF2B5EF4-FFF2-40B4-BE49-F238E27FC236}">
              <a16:creationId xmlns:a16="http://schemas.microsoft.com/office/drawing/2014/main" id="{00000000-0008-0000-0C00-0000E0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5" name="Picture 224" descr="vanguard" hidden="1">
          <a:extLst>
            <a:ext uri="{FF2B5EF4-FFF2-40B4-BE49-F238E27FC236}">
              <a16:creationId xmlns:a16="http://schemas.microsoft.com/office/drawing/2014/main" id="{00000000-0008-0000-0C00-0000E1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37</xdr:row>
      <xdr:rowOff>206375</xdr:rowOff>
    </xdr:to>
    <xdr:sp macro="" textlink="">
      <xdr:nvSpPr>
        <xdr:cNvPr id="226" name="正方形/長方形 4" hidden="1">
          <a:extLst>
            <a:ext uri="{FF2B5EF4-FFF2-40B4-BE49-F238E27FC236}">
              <a16:creationId xmlns:a16="http://schemas.microsoft.com/office/drawing/2014/main" id="{00000000-0008-0000-0C00-0000E2000000}"/>
            </a:ext>
          </a:extLst>
        </xdr:cNvPr>
        <xdr:cNvSpPr/>
      </xdr:nvSpPr>
      <xdr:spPr bwMode="auto">
        <a:xfrm>
          <a:off x="8410576" y="7766050"/>
          <a:ext cx="5495925" cy="28035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29</xdr:row>
      <xdr:rowOff>174625</xdr:rowOff>
    </xdr:from>
    <xdr:to>
      <xdr:col>12</xdr:col>
      <xdr:colOff>1381126</xdr:colOff>
      <xdr:row>39</xdr:row>
      <xdr:rowOff>206375</xdr:rowOff>
    </xdr:to>
    <xdr:sp macro="" textlink="">
      <xdr:nvSpPr>
        <xdr:cNvPr id="227" name="正方形/長方形 6" hidden="1">
          <a:extLst>
            <a:ext uri="{FF2B5EF4-FFF2-40B4-BE49-F238E27FC236}">
              <a16:creationId xmlns:a16="http://schemas.microsoft.com/office/drawing/2014/main" id="{00000000-0008-0000-0C00-0000E3000000}"/>
            </a:ext>
          </a:extLst>
        </xdr:cNvPr>
        <xdr:cNvSpPr/>
      </xdr:nvSpPr>
      <xdr:spPr bwMode="auto">
        <a:xfrm>
          <a:off x="8410576" y="84328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28" name="Picture 1" descr="vanguard" hidden="1">
          <a:extLst>
            <a:ext uri="{FF2B5EF4-FFF2-40B4-BE49-F238E27FC236}">
              <a16:creationId xmlns:a16="http://schemas.microsoft.com/office/drawing/2014/main" id="{00000000-0008-0000-0C00-0000E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29" name="正方形/長方形 10" hidden="1">
          <a:extLst>
            <a:ext uri="{FF2B5EF4-FFF2-40B4-BE49-F238E27FC236}">
              <a16:creationId xmlns:a16="http://schemas.microsoft.com/office/drawing/2014/main" id="{00000000-0008-0000-0C00-0000E5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30" name="正方形/長方形 12" hidden="1">
          <a:extLst>
            <a:ext uri="{FF2B5EF4-FFF2-40B4-BE49-F238E27FC236}">
              <a16:creationId xmlns:a16="http://schemas.microsoft.com/office/drawing/2014/main" id="{00000000-0008-0000-0C00-0000E6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1" name="Picture 230" descr="vanguard" hidden="1">
          <a:extLst>
            <a:ext uri="{FF2B5EF4-FFF2-40B4-BE49-F238E27FC236}">
              <a16:creationId xmlns:a16="http://schemas.microsoft.com/office/drawing/2014/main" id="{00000000-0008-0000-0C00-0000E7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32" name="正方形/長方形 2" hidden="1">
          <a:extLst>
            <a:ext uri="{FF2B5EF4-FFF2-40B4-BE49-F238E27FC236}">
              <a16:creationId xmlns:a16="http://schemas.microsoft.com/office/drawing/2014/main" id="{00000000-0008-0000-0C00-0000E8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33" name="正方形/長方形 4" hidden="1">
          <a:extLst>
            <a:ext uri="{FF2B5EF4-FFF2-40B4-BE49-F238E27FC236}">
              <a16:creationId xmlns:a16="http://schemas.microsoft.com/office/drawing/2014/main" id="{00000000-0008-0000-0C00-0000E9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4" name="Picture 233" descr="vanguard" hidden="1">
          <a:extLst>
            <a:ext uri="{FF2B5EF4-FFF2-40B4-BE49-F238E27FC236}">
              <a16:creationId xmlns:a16="http://schemas.microsoft.com/office/drawing/2014/main" id="{00000000-0008-0000-0C00-0000E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35" name="正方形/長方形 2" hidden="1">
          <a:extLst>
            <a:ext uri="{FF2B5EF4-FFF2-40B4-BE49-F238E27FC236}">
              <a16:creationId xmlns:a16="http://schemas.microsoft.com/office/drawing/2014/main" id="{00000000-0008-0000-0C00-0000EB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36" name="正方形/長方形 4" hidden="1">
          <a:extLst>
            <a:ext uri="{FF2B5EF4-FFF2-40B4-BE49-F238E27FC236}">
              <a16:creationId xmlns:a16="http://schemas.microsoft.com/office/drawing/2014/main" id="{00000000-0008-0000-0C00-0000EC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0</xdr:col>
      <xdr:colOff>876300</xdr:colOff>
      <xdr:row>0</xdr:row>
      <xdr:rowOff>142875</xdr:rowOff>
    </xdr:from>
    <xdr:to>
      <xdr:col>2</xdr:col>
      <xdr:colOff>19050</xdr:colOff>
      <xdr:row>5</xdr:row>
      <xdr:rowOff>76200</xdr:rowOff>
    </xdr:to>
    <xdr:pic>
      <xdr:nvPicPr>
        <xdr:cNvPr id="237" name="Picture 1" descr="vanguard" hidden="1">
          <a:extLst>
            <a:ext uri="{FF2B5EF4-FFF2-40B4-BE49-F238E27FC236}">
              <a16:creationId xmlns:a16="http://schemas.microsoft.com/office/drawing/2014/main" id="{00000000-0008-0000-0C00-0000E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6300" y="142875"/>
          <a:ext cx="2228850"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8</xdr:col>
      <xdr:colOff>333376</xdr:colOff>
      <xdr:row>27</xdr:row>
      <xdr:rowOff>174625</xdr:rowOff>
    </xdr:from>
    <xdr:to>
      <xdr:col>12</xdr:col>
      <xdr:colOff>1381126</xdr:colOff>
      <xdr:row>38</xdr:row>
      <xdr:rowOff>206375</xdr:rowOff>
    </xdr:to>
    <xdr:sp macro="" textlink="">
      <xdr:nvSpPr>
        <xdr:cNvPr id="238" name="正方形/長方形 20" hidden="1">
          <a:extLst>
            <a:ext uri="{FF2B5EF4-FFF2-40B4-BE49-F238E27FC236}">
              <a16:creationId xmlns:a16="http://schemas.microsoft.com/office/drawing/2014/main" id="{00000000-0008-0000-0C00-0000EE000000}"/>
            </a:ext>
          </a:extLst>
        </xdr:cNvPr>
        <xdr:cNvSpPr/>
      </xdr:nvSpPr>
      <xdr:spPr bwMode="auto">
        <a:xfrm>
          <a:off x="8410576" y="7766050"/>
          <a:ext cx="5495925" cy="303212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twoCellAnchor>
    <xdr:from>
      <xdr:col>8</xdr:col>
      <xdr:colOff>333376</xdr:colOff>
      <xdr:row>30</xdr:row>
      <xdr:rowOff>174625</xdr:rowOff>
    </xdr:from>
    <xdr:to>
      <xdr:col>12</xdr:col>
      <xdr:colOff>1381126</xdr:colOff>
      <xdr:row>40</xdr:row>
      <xdr:rowOff>206375</xdr:rowOff>
    </xdr:to>
    <xdr:sp macro="" textlink="">
      <xdr:nvSpPr>
        <xdr:cNvPr id="239" name="正方形/長方形 22" hidden="1">
          <a:extLst>
            <a:ext uri="{FF2B5EF4-FFF2-40B4-BE49-F238E27FC236}">
              <a16:creationId xmlns:a16="http://schemas.microsoft.com/office/drawing/2014/main" id="{00000000-0008-0000-0C00-0000EF000000}"/>
            </a:ext>
          </a:extLst>
        </xdr:cNvPr>
        <xdr:cNvSpPr/>
      </xdr:nvSpPr>
      <xdr:spPr bwMode="auto">
        <a:xfrm>
          <a:off x="8410576" y="8661400"/>
          <a:ext cx="5495925" cy="2593975"/>
        </a:xfrm>
        <a:prstGeom prst="rect">
          <a:avLst/>
        </a:prstGeom>
        <a:solidFill>
          <a:srgbClr val="FFFFFF"/>
        </a:solidFill>
        <a:ln w="9525" cap="flat" cmpd="sng" algn="ctr">
          <a:solidFill>
            <a:srgbClr val="000000"/>
          </a:solidFill>
          <a:prstDash val="solid"/>
          <a:round/>
          <a:headEnd type="none" w="med" len="med"/>
          <a:tailEnd type="none" w="med" len="med"/>
        </a:ln>
        <a:effectLst>
          <a:outerShdw blurRad="50800" dist="38100" dir="2700000" algn="tl" rotWithShape="0">
            <a:prstClr val="black">
              <a:alpha val="40000"/>
            </a:prstClr>
          </a:outerShdw>
        </a:effectLst>
      </xdr:spPr>
      <xdr:txBody>
        <a:bodyPr vertOverflow="clip" horzOverflow="clip" wrap="square" lIns="18288" tIns="0" rIns="0" bIns="0" rtlCol="0" anchor="t" upright="1"/>
        <a:lstStyle/>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JAPAN VAN LINES</a:t>
          </a:r>
          <a:r>
            <a:rPr kumimoji="1" lang="ja-JP" altLang="en-US" sz="1400">
              <a:latin typeface="+mn-ea"/>
              <a:ea typeface="+mn-ea"/>
              <a:cs typeface="Arial Unicode MS" pitchFamily="50" charset="-128"/>
            </a:rPr>
            <a:t>では、</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をメールにて承っております。</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タイトル欄に本船名</a:t>
          </a:r>
          <a:r>
            <a:rPr kumimoji="1" lang="en-US" altLang="ja-JP" sz="1400">
              <a:latin typeface="+mn-ea"/>
              <a:ea typeface="+mn-ea"/>
              <a:cs typeface="Arial Unicode MS" pitchFamily="50" charset="-128"/>
            </a:rPr>
            <a:t>+BOOKING</a:t>
          </a:r>
          <a:r>
            <a:rPr kumimoji="1" lang="en-US" altLang="ja-JP" sz="1400" baseline="0">
              <a:latin typeface="+mn-ea"/>
              <a:ea typeface="+mn-ea"/>
              <a:cs typeface="Arial Unicode MS" pitchFamily="50" charset="-128"/>
            </a:rPr>
            <a:t> NO.</a:t>
          </a:r>
          <a:r>
            <a:rPr kumimoji="1" lang="ja-JP" altLang="en-US" sz="1400">
              <a:latin typeface="+mn-ea"/>
              <a:ea typeface="+mn-ea"/>
              <a:cs typeface="Arial Unicode MS" pitchFamily="50" charset="-128"/>
            </a:rPr>
            <a:t>を御記載頂き、</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下記アドレスへご送付ください。</a:t>
          </a:r>
          <a:endParaRPr kumimoji="1" lang="en-US" altLang="ja-JP" sz="1400">
            <a:latin typeface="+mn-ea"/>
            <a:ea typeface="+mn-ea"/>
            <a:cs typeface="Arial Unicode MS" pitchFamily="50" charset="-128"/>
          </a:endParaRPr>
        </a:p>
        <a:p>
          <a:pPr algn="l">
            <a:lnSpc>
              <a:spcPts val="1700"/>
            </a:lnSpc>
          </a:pPr>
          <a:r>
            <a:rPr kumimoji="1" lang="ja-JP" altLang="en-US" sz="1400">
              <a:latin typeface="+mn-ea"/>
              <a:ea typeface="+mn-ea"/>
              <a:cs typeface="Arial Unicode MS" pitchFamily="50" charset="-128"/>
            </a:rPr>
            <a:t>　・東京受け：</a:t>
          </a:r>
          <a:r>
            <a:rPr kumimoji="1" lang="en-US" altLang="ja-JP" sz="1400">
              <a:latin typeface="+mn-ea"/>
              <a:ea typeface="+mn-ea"/>
              <a:cs typeface="Arial Unicode MS" pitchFamily="50" charset="-128"/>
            </a:rPr>
            <a:t>vanlog_tyo@jvl.co.jp</a:t>
          </a:r>
        </a:p>
        <a:p>
          <a:pPr algn="l">
            <a:lnSpc>
              <a:spcPts val="1700"/>
            </a:lnSpc>
          </a:pPr>
          <a:r>
            <a:rPr kumimoji="1" lang="ja-JP" altLang="en-US" sz="1400">
              <a:latin typeface="+mn-ea"/>
              <a:ea typeface="+mn-ea"/>
              <a:cs typeface="Arial Unicode MS" pitchFamily="50" charset="-128"/>
            </a:rPr>
            <a:t>　・横浜受け：</a:t>
          </a:r>
          <a:r>
            <a:rPr kumimoji="1" lang="en-US" altLang="ja-JP" sz="1400">
              <a:latin typeface="+mn-ea"/>
              <a:ea typeface="+mn-ea"/>
              <a:cs typeface="Arial Unicode MS" pitchFamily="50" charset="-128"/>
            </a:rPr>
            <a:t>vanlog_yok@jvl.co.jp</a:t>
          </a:r>
        </a:p>
        <a:p>
          <a:pPr algn="l">
            <a:lnSpc>
              <a:spcPts val="1800"/>
            </a:lnSpc>
          </a:pPr>
          <a:r>
            <a:rPr kumimoji="1" lang="ja-JP" altLang="en-US" sz="1400">
              <a:latin typeface="+mn-ea"/>
              <a:ea typeface="+mn-ea"/>
              <a:cs typeface="Arial Unicode MS" pitchFamily="50" charset="-128"/>
            </a:rPr>
            <a:t>　（清水受けは</a:t>
          </a:r>
          <a:r>
            <a:rPr kumimoji="1" lang="en-US" altLang="ja-JP" sz="1400">
              <a:latin typeface="+mn-ea"/>
              <a:ea typeface="+mn-ea"/>
              <a:cs typeface="Arial Unicode MS" pitchFamily="50" charset="-128"/>
            </a:rPr>
            <a:t>Loading Port</a:t>
          </a:r>
          <a:r>
            <a:rPr kumimoji="1" lang="ja-JP" altLang="en-US" sz="1400">
              <a:latin typeface="+mn-ea"/>
              <a:ea typeface="+mn-ea"/>
              <a:cs typeface="Arial Unicode MS" pitchFamily="50" charset="-128"/>
            </a:rPr>
            <a:t>のアドレスへご送付ください。）</a:t>
          </a:r>
          <a:endParaRPr kumimoji="1" lang="en-US" altLang="ja-JP" sz="1400">
            <a:latin typeface="+mn-ea"/>
            <a:ea typeface="+mn-ea"/>
            <a:cs typeface="Arial Unicode MS" pitchFamily="50" charset="-128"/>
          </a:endParaRPr>
        </a:p>
        <a:p>
          <a:pPr algn="l">
            <a:lnSpc>
              <a:spcPts val="1800"/>
            </a:lnSpc>
          </a:pPr>
          <a:r>
            <a:rPr kumimoji="1" lang="ja-JP" altLang="en-US" sz="1400">
              <a:latin typeface="+mn-ea"/>
              <a:ea typeface="+mn-ea"/>
              <a:cs typeface="Arial Unicode MS" pitchFamily="50" charset="-128"/>
            </a:rPr>
            <a:t>　</a:t>
          </a:r>
          <a:r>
            <a:rPr kumimoji="1" lang="en-US" altLang="ja-JP" sz="1400">
              <a:latin typeface="+mn-ea"/>
              <a:ea typeface="+mn-ea"/>
              <a:cs typeface="Arial Unicode MS" pitchFamily="50" charset="-128"/>
            </a:rPr>
            <a:t>D/R</a:t>
          </a:r>
          <a:r>
            <a:rPr kumimoji="1" lang="ja-JP" altLang="en-US" sz="1400">
              <a:latin typeface="+mn-ea"/>
              <a:ea typeface="+mn-ea"/>
              <a:cs typeface="Arial Unicode MS" pitchFamily="50" charset="-128"/>
            </a:rPr>
            <a:t>フォームは弊社</a:t>
          </a:r>
          <a:r>
            <a:rPr kumimoji="1" lang="en-US" altLang="ja-JP" sz="1400">
              <a:latin typeface="+mn-ea"/>
              <a:ea typeface="+mn-ea"/>
              <a:cs typeface="Arial Unicode MS" pitchFamily="50" charset="-128"/>
            </a:rPr>
            <a:t>HP</a:t>
          </a:r>
          <a:r>
            <a:rPr kumimoji="1" lang="ja-JP" altLang="en-US" sz="1400">
              <a:latin typeface="+mn-ea"/>
              <a:ea typeface="+mn-ea"/>
              <a:cs typeface="Arial Unicode MS" pitchFamily="50" charset="-128"/>
            </a:rPr>
            <a:t>：</a:t>
          </a:r>
          <a:r>
            <a:rPr kumimoji="1" lang="en-US" altLang="ja-JP" sz="1400">
              <a:latin typeface="+mn-ea"/>
              <a:ea typeface="+mn-ea"/>
              <a:cs typeface="Arial Unicode MS" pitchFamily="50" charset="-128"/>
            </a:rPr>
            <a:t>http://www.vanguardlogistics.jp/pdf/DR.xls</a:t>
          </a:r>
        </a:p>
        <a:p>
          <a:pPr algn="l">
            <a:lnSpc>
              <a:spcPts val="1700"/>
            </a:lnSpc>
          </a:pPr>
          <a:r>
            <a:rPr kumimoji="1" lang="ja-JP" altLang="en-US" sz="1400">
              <a:latin typeface="+mn-ea"/>
              <a:ea typeface="+mn-ea"/>
              <a:cs typeface="Arial Unicode MS" pitchFamily="50" charset="-128"/>
            </a:rPr>
            <a:t>　にてダウンロード頂けます。</a:t>
          </a:r>
          <a:endParaRPr kumimoji="1" lang="en-US" altLang="ja-JP" sz="1400">
            <a:latin typeface="+mn-ea"/>
            <a:ea typeface="+mn-ea"/>
            <a:cs typeface="Arial Unicode MS" pitchFamily="50" charset="-128"/>
          </a:endParaRPr>
        </a:p>
      </xdr:txBody>
    </xdr:sp>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381000</xdr:colOff>
      <xdr:row>1</xdr:row>
      <xdr:rowOff>40821</xdr:rowOff>
    </xdr:from>
    <xdr:to>
      <xdr:col>2</xdr:col>
      <xdr:colOff>353786</xdr:colOff>
      <xdr:row>5</xdr:row>
      <xdr:rowOff>120196</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D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231321"/>
          <a:ext cx="2762250" cy="841375"/>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683</xdr:colOff>
      <xdr:row>5</xdr:row>
      <xdr:rowOff>59837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923" y="195385"/>
          <a:ext cx="2762250" cy="84137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294409</xdr:colOff>
      <xdr:row>0</xdr:row>
      <xdr:rowOff>173182</xdr:rowOff>
    </xdr:from>
    <xdr:to>
      <xdr:col>2</xdr:col>
      <xdr:colOff>268432</xdr:colOff>
      <xdr:row>5</xdr:row>
      <xdr:rowOff>62057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0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94409" y="173182"/>
          <a:ext cx="2762250" cy="84137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0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394607</xdr:colOff>
      <xdr:row>1</xdr:row>
      <xdr:rowOff>13607</xdr:rowOff>
    </xdr:from>
    <xdr:to>
      <xdr:col>2</xdr:col>
      <xdr:colOff>367393</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1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4607" y="204107"/>
          <a:ext cx="2762250" cy="841375"/>
        </a:xfrm>
        <a:prstGeom prst="rect">
          <a:avLst/>
        </a:prstGeom>
        <a:noFill/>
        <a:ln>
          <a:noFill/>
        </a:ln>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641350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2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367393</xdr:colOff>
      <xdr:row>1</xdr:row>
      <xdr:rowOff>40821</xdr:rowOff>
    </xdr:from>
    <xdr:to>
      <xdr:col>2</xdr:col>
      <xdr:colOff>340179</xdr:colOff>
      <xdr:row>5</xdr:row>
      <xdr:rowOff>120196</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67393" y="231321"/>
          <a:ext cx="2762250" cy="841375"/>
        </a:xfrm>
        <a:prstGeom prst="rect">
          <a:avLst/>
        </a:prstGeom>
        <a:noFill/>
        <a:ln>
          <a:noFill/>
        </a:ln>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656018</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4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259772</xdr:colOff>
      <xdr:row>1</xdr:row>
      <xdr:rowOff>34637</xdr:rowOff>
    </xdr:from>
    <xdr:to>
      <xdr:col>2</xdr:col>
      <xdr:colOff>233795</xdr:colOff>
      <xdr:row>5</xdr:row>
      <xdr:rowOff>114012</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5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59772" y="225137"/>
          <a:ext cx="2762250" cy="841375"/>
        </a:xfrm>
        <a:prstGeom prst="rect">
          <a:avLst/>
        </a:prstGeom>
        <a:noFill/>
        <a:ln>
          <a:noFill/>
        </a:ln>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2</xdr:col>
      <xdr:colOff>0</xdr:colOff>
      <xdr:row>1</xdr:row>
      <xdr:rowOff>0</xdr:rowOff>
    </xdr:from>
    <xdr:to>
      <xdr:col>5</xdr:col>
      <xdr:colOff>656018</xdr:colOff>
      <xdr:row>5</xdr:row>
      <xdr:rowOff>90107</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6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31831" y="187817"/>
          <a:ext cx="2762250" cy="841375"/>
        </a:xfrm>
        <a:prstGeom prst="rect">
          <a:avLst/>
        </a:prstGeom>
        <a:noFill/>
        <a:ln>
          <a:noFill/>
        </a:ln>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340179</xdr:colOff>
      <xdr:row>1</xdr:row>
      <xdr:rowOff>13607</xdr:rowOff>
    </xdr:from>
    <xdr:to>
      <xdr:col>2</xdr:col>
      <xdr:colOff>312965</xdr:colOff>
      <xdr:row>5</xdr:row>
      <xdr:rowOff>92982</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40179" y="204107"/>
          <a:ext cx="2762250" cy="841375"/>
        </a:xfrm>
        <a:prstGeom prst="rect">
          <a:avLst/>
        </a:prstGeom>
        <a:noFill/>
        <a:ln>
          <a:noFill/>
        </a:ln>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3969</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8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6313" y="190500"/>
          <a:ext cx="2762250" cy="841375"/>
        </a:xfrm>
        <a:prstGeom prst="rect">
          <a:avLst/>
        </a:prstGeom>
        <a:noFill/>
        <a:ln>
          <a:noFill/>
        </a:ln>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381000</xdr:colOff>
      <xdr:row>1</xdr:row>
      <xdr:rowOff>0</xdr:rowOff>
    </xdr:from>
    <xdr:to>
      <xdr:col>2</xdr:col>
      <xdr:colOff>355023</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9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81000" y="190500"/>
          <a:ext cx="2762250" cy="841375"/>
        </a:xfrm>
        <a:prstGeom prst="rect">
          <a:avLst/>
        </a:prstGeom>
        <a:noFill/>
        <a:ln>
          <a:noFill/>
        </a:ln>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1270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A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77900" y="190500"/>
          <a:ext cx="2762250" cy="841375"/>
        </a:xfrm>
        <a:prstGeom prst="rect">
          <a:avLst/>
        </a:prstGeom>
        <a:noFill/>
        <a:ln>
          <a:noFill/>
        </a:ln>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370114</xdr:colOff>
      <xdr:row>0</xdr:row>
      <xdr:rowOff>21772</xdr:rowOff>
    </xdr:from>
    <xdr:to>
      <xdr:col>1</xdr:col>
      <xdr:colOff>152401</xdr:colOff>
      <xdr:row>6</xdr:row>
      <xdr:rowOff>23762</xdr:rowOff>
    </xdr:to>
    <xdr:pic>
      <xdr:nvPicPr>
        <xdr:cNvPr id="3" name="Picture 2">
          <a:extLst>
            <a:ext uri="{FF2B5EF4-FFF2-40B4-BE49-F238E27FC236}">
              <a16:creationId xmlns:a16="http://schemas.microsoft.com/office/drawing/2014/main" id="{00000000-0008-0000-1B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70114" y="21772"/>
          <a:ext cx="2192384" cy="1053550"/>
        </a:xfrm>
        <a:prstGeom prst="rect">
          <a:avLst/>
        </a:prstGeom>
      </xdr:spPr>
    </xdr:pic>
    <xdr:clientData/>
  </xdr:twoCellAnchor>
  <xdr:oneCellAnchor>
    <xdr:from>
      <xdr:col>29</xdr:col>
      <xdr:colOff>370114</xdr:colOff>
      <xdr:row>0</xdr:row>
      <xdr:rowOff>21772</xdr:rowOff>
    </xdr:from>
    <xdr:ext cx="2443844" cy="1063347"/>
    <xdr:pic>
      <xdr:nvPicPr>
        <xdr:cNvPr id="5" name="Picture 2">
          <a:extLst>
            <a:ext uri="{FF2B5EF4-FFF2-40B4-BE49-F238E27FC236}">
              <a16:creationId xmlns:a16="http://schemas.microsoft.com/office/drawing/2014/main" id="{00000000-0008-0000-1B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4940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7" name="Picture 2">
          <a:extLst>
            <a:ext uri="{FF2B5EF4-FFF2-40B4-BE49-F238E27FC236}">
              <a16:creationId xmlns:a16="http://schemas.microsoft.com/office/drawing/2014/main" id="{00000000-0008-0000-1B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9" name="Picture 2">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29</xdr:col>
      <xdr:colOff>370114</xdr:colOff>
      <xdr:row>0</xdr:row>
      <xdr:rowOff>21772</xdr:rowOff>
    </xdr:from>
    <xdr:ext cx="2443844" cy="1063347"/>
    <xdr:pic>
      <xdr:nvPicPr>
        <xdr:cNvPr id="11" name="Picture 2">
          <a:extLst>
            <a:ext uri="{FF2B5EF4-FFF2-40B4-BE49-F238E27FC236}">
              <a16:creationId xmlns:a16="http://schemas.microsoft.com/office/drawing/2014/main" id="{00000000-0008-0000-1B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684534" y="21772"/>
          <a:ext cx="2443844" cy="1063347"/>
        </a:xfrm>
        <a:prstGeom prst="rect">
          <a:avLst/>
        </a:prstGeom>
      </xdr:spPr>
    </xdr:pic>
    <xdr:clientData/>
  </xdr:oneCellAnchor>
  <xdr:oneCellAnchor>
    <xdr:from>
      <xdr:col>27</xdr:col>
      <xdr:colOff>0</xdr:colOff>
      <xdr:row>0</xdr:row>
      <xdr:rowOff>21772</xdr:rowOff>
    </xdr:from>
    <xdr:ext cx="2443844" cy="1063347"/>
    <xdr:pic>
      <xdr:nvPicPr>
        <xdr:cNvPr id="13" name="Picture 2">
          <a:extLst>
            <a:ext uri="{FF2B5EF4-FFF2-40B4-BE49-F238E27FC236}">
              <a16:creationId xmlns:a16="http://schemas.microsoft.com/office/drawing/2014/main" id="{00000000-0008-0000-1B00-00000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000" y="21772"/>
          <a:ext cx="2443844" cy="1063347"/>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twoCellAnchor>
    <xdr:from>
      <xdr:col>0</xdr:col>
      <xdr:colOff>1343026</xdr:colOff>
      <xdr:row>0</xdr:row>
      <xdr:rowOff>120650</xdr:rowOff>
    </xdr:from>
    <xdr:to>
      <xdr:col>6</xdr:col>
      <xdr:colOff>200024</xdr:colOff>
      <xdr:row>5</xdr:row>
      <xdr:rowOff>57148</xdr:rowOff>
    </xdr:to>
    <xdr:pic>
      <xdr:nvPicPr>
        <xdr:cNvPr id="2" name="Picture 1">
          <a:extLst>
            <a:ext uri="{FF2B5EF4-FFF2-40B4-BE49-F238E27FC236}">
              <a16:creationId xmlns:a16="http://schemas.microsoft.com/office/drawing/2014/main" id="{00000000-0008-0000-1C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bwMode="auto">
        <a:xfrm>
          <a:off x="1343026" y="120650"/>
          <a:ext cx="2095498" cy="7937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14</xdr:col>
      <xdr:colOff>182282</xdr:colOff>
      <xdr:row>44</xdr:row>
      <xdr:rowOff>145678</xdr:rowOff>
    </xdr:from>
    <xdr:ext cx="5028453" cy="1143000"/>
    <xdr:sp macro="" textlink="">
      <xdr:nvSpPr>
        <xdr:cNvPr id="3" name="AutoShape 19">
          <a:extLst>
            <a:ext uri="{FF2B5EF4-FFF2-40B4-BE49-F238E27FC236}">
              <a16:creationId xmlns:a16="http://schemas.microsoft.com/office/drawing/2014/main" id="{00000000-0008-0000-1C00-000003000000}"/>
            </a:ext>
          </a:extLst>
        </xdr:cNvPr>
        <xdr:cNvSpPr>
          <a:spLocks noChangeArrowheads="1"/>
        </xdr:cNvSpPr>
      </xdr:nvSpPr>
      <xdr:spPr bwMode="auto">
        <a:xfrm>
          <a:off x="7566958" y="6835590"/>
          <a:ext cx="5028453" cy="114300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algn="l" rtl="0">
            <a:lnSpc>
              <a:spcPts val="1300"/>
            </a:lnSpc>
            <a:defRPr sz="1000"/>
          </a:pPr>
          <a:r>
            <a:rPr lang="en-US" altLang="ja-JP" sz="1100" b="0" i="0" u="none" strike="noStrike" baseline="0">
              <a:solidFill>
                <a:srgbClr val="000000"/>
              </a:solidFill>
              <a:latin typeface="ＭＳ Ｐゴシック"/>
              <a:ea typeface="ＭＳ Ｐゴシック"/>
            </a:rPr>
            <a:t>   </a:t>
          </a:r>
          <a:r>
            <a:rPr lang="ja-JP" altLang="en-US" sz="1100" b="0" i="0" u="none" strike="noStrike" baseline="0">
              <a:solidFill>
                <a:srgbClr val="000000"/>
              </a:solidFill>
              <a:latin typeface="ＭＳ Ｐゴシック"/>
              <a:ea typeface="ＭＳ Ｐゴシック"/>
            </a:rPr>
            <a:t>Ｄ</a:t>
          </a:r>
          <a:r>
            <a:rPr lang="en-US" altLang="ja-JP" sz="1100" b="0" i="0" u="none" strike="noStrike" baseline="0">
              <a:solidFill>
                <a:srgbClr val="000000"/>
              </a:solidFill>
              <a:latin typeface="ＭＳ Ｐゴシック"/>
              <a:ea typeface="ＭＳ Ｐゴシック"/>
            </a:rPr>
            <a:t>/</a:t>
          </a:r>
          <a:r>
            <a:rPr lang="ja-JP" altLang="en-US" sz="1100" b="0" i="0" u="none" strike="noStrike" baseline="0">
              <a:solidFill>
                <a:srgbClr val="000000"/>
              </a:solidFill>
              <a:latin typeface="ＭＳ Ｐゴシック"/>
              <a:ea typeface="ＭＳ Ｐゴシック"/>
            </a:rPr>
            <a:t>Ｒをメールにて承っております。</a:t>
          </a:r>
        </a:p>
        <a:p>
          <a:pPr algn="l" rtl="0">
            <a:lnSpc>
              <a:spcPts val="1300"/>
            </a:lnSpc>
            <a:defRPr sz="1000"/>
          </a:pPr>
          <a:r>
            <a:rPr lang="ja-JP" altLang="en-US" sz="1100" b="0" i="0" u="none" strike="noStrike" baseline="0">
              <a:solidFill>
                <a:srgbClr val="000000"/>
              </a:solidFill>
              <a:latin typeface="ＭＳ Ｐゴシック"/>
              <a:ea typeface="ＭＳ Ｐゴシック"/>
            </a:rPr>
            <a:t>　 タイトル欄に本船名</a:t>
          </a:r>
          <a:r>
            <a:rPr lang="en-US" altLang="ja-JP" sz="1100" b="0" i="0" u="none" strike="noStrike" baseline="0">
              <a:solidFill>
                <a:srgbClr val="000000"/>
              </a:solidFill>
              <a:latin typeface="ＭＳ Ｐゴシック"/>
              <a:ea typeface="ＭＳ Ｐゴシック"/>
            </a:rPr>
            <a:t>+BOOKING NO.</a:t>
          </a:r>
          <a:r>
            <a:rPr lang="ja-JP" altLang="en-US" sz="1100" b="0" i="0" u="none" strike="noStrike" baseline="0">
              <a:solidFill>
                <a:srgbClr val="000000"/>
              </a:solidFill>
              <a:latin typeface="ＭＳ Ｐゴシック"/>
              <a:ea typeface="ＭＳ Ｐゴシック"/>
            </a:rPr>
            <a:t>を御記載頂き、下記アドレスへご送付ください。</a:t>
          </a:r>
        </a:p>
        <a:p>
          <a:pPr algn="l" rtl="0">
            <a:lnSpc>
              <a:spcPts val="1300"/>
            </a:lnSpc>
            <a:defRPr sz="1000"/>
          </a:pPr>
          <a:r>
            <a:rPr lang="ja-JP" altLang="en-US" sz="1100" b="0" i="0" u="none" strike="noStrike" baseline="0">
              <a:solidFill>
                <a:srgbClr val="000000"/>
              </a:solidFill>
              <a:latin typeface="ＭＳ Ｐゴシック"/>
              <a:ea typeface="ＭＳ Ｐゴシック"/>
            </a:rPr>
            <a:t>   ・東京受け ： </a:t>
          </a:r>
          <a:r>
            <a:rPr lang="en-US" altLang="ja-JP" sz="1100" b="0" i="0" u="none" strike="noStrike" baseline="0">
              <a:solidFill>
                <a:srgbClr val="000000"/>
              </a:solidFill>
              <a:latin typeface="ＭＳ Ｐゴシック"/>
              <a:ea typeface="+mn-ea"/>
            </a:rPr>
            <a:t>nis_tkc@nisseigrp.co.jp</a:t>
          </a:r>
          <a:r>
            <a:rPr lang="ja-JP" altLang="en-US" sz="1100" b="0" i="0" u="none" strike="noStrike" baseline="0">
              <a:solidFill>
                <a:srgbClr val="000000"/>
              </a:solidFill>
              <a:latin typeface="ＭＳ Ｐゴシック"/>
              <a:ea typeface="+mn-ea"/>
            </a:rPr>
            <a:t>　　</a:t>
          </a:r>
          <a:r>
            <a:rPr lang="en-US" altLang="ja-JP" sz="1100" b="0" i="0" u="none" strike="noStrike" baseline="0">
              <a:solidFill>
                <a:srgbClr val="000000"/>
              </a:solidFill>
              <a:latin typeface="ＭＳ Ｐゴシック"/>
              <a:ea typeface="+mn-ea"/>
            </a:rPr>
            <a:t> </a:t>
          </a:r>
          <a:r>
            <a:rPr lang="ja-JP" altLang="en-US" sz="1100" b="0" i="0" u="none" strike="noStrike" baseline="0">
              <a:solidFill>
                <a:srgbClr val="000000"/>
              </a:solidFill>
              <a:latin typeface="ＭＳ Ｐゴシック"/>
              <a:ea typeface="+mn-ea"/>
            </a:rPr>
            <a:t>・</a:t>
          </a:r>
          <a:r>
            <a:rPr lang="ja-JP" altLang="en-US" sz="1100" b="0" i="0" u="none" strike="noStrike" baseline="0">
              <a:solidFill>
                <a:srgbClr val="000000"/>
              </a:solidFill>
              <a:latin typeface="ＭＳ Ｐゴシック"/>
              <a:ea typeface="ＭＳ Ｐゴシック"/>
            </a:rPr>
            <a:t>横浜受け ： </a:t>
          </a:r>
          <a:r>
            <a:rPr lang="en-US" altLang="ja-JP" sz="1100" b="0" i="0" u="none" strike="noStrike" baseline="0">
              <a:solidFill>
                <a:srgbClr val="000000"/>
              </a:solidFill>
              <a:latin typeface="ＭＳ Ｐゴシック"/>
              <a:ea typeface="+mn-ea"/>
            </a:rPr>
            <a:t>nissei-ykk@nisseigrp.co.jp</a:t>
          </a:r>
          <a:endParaRPr lang="en-US" altLang="ja-JP" sz="1100" b="0" i="0" baseline="0">
            <a:effectLst/>
            <a:latin typeface="ＭＳ Ｐゴシック" pitchFamily="50" charset="-128"/>
            <a:ea typeface="ＭＳ Ｐゴシック" pitchFamily="50" charset="-128"/>
            <a:cs typeface="+mn-cs"/>
          </a:endParaRPr>
        </a:p>
        <a:p>
          <a:pPr algn="l" rtl="0">
            <a:lnSpc>
              <a:spcPts val="1300"/>
            </a:lnSpc>
            <a:defRPr sz="1000"/>
          </a:pPr>
          <a:r>
            <a:rPr lang="ja-JP" altLang="en-US" sz="1100" b="0" i="0" u="none" strike="noStrike" baseline="0">
              <a:solidFill>
                <a:srgbClr val="000000"/>
              </a:solidFill>
              <a:latin typeface="ＭＳ Ｐゴシック"/>
              <a:ea typeface="ＭＳ Ｐゴシック"/>
            </a:rPr>
            <a:t>    </a:t>
          </a:r>
          <a:r>
            <a:rPr lang="en-US" altLang="ja-JP" sz="1100" b="0" i="0" u="none" strike="noStrike" baseline="0">
              <a:solidFill>
                <a:srgbClr val="000000"/>
              </a:solidFill>
              <a:latin typeface="ＭＳ Ｐゴシック"/>
              <a:ea typeface="ＭＳ Ｐゴシック"/>
            </a:rPr>
            <a:t>D/R</a:t>
          </a:r>
          <a:r>
            <a:rPr lang="ja-JP" altLang="en-US" sz="1100" b="0" i="0" u="none" strike="noStrike" baseline="0">
              <a:solidFill>
                <a:srgbClr val="000000"/>
              </a:solidFill>
              <a:latin typeface="ＭＳ Ｐゴシック"/>
              <a:ea typeface="ＭＳ Ｐゴシック"/>
            </a:rPr>
            <a:t>フォームは弊社ＨＰ　</a:t>
          </a:r>
          <a:r>
            <a:rPr lang="en-US" altLang="ja-JP" sz="1100" b="0" i="0" u="none" strike="noStrike" baseline="0">
              <a:solidFill>
                <a:srgbClr val="000000"/>
              </a:solidFill>
              <a:latin typeface="ＭＳ Ｐゴシック"/>
              <a:ea typeface="+mn-ea"/>
            </a:rPr>
            <a:t>https://vanguardlogistics.jp/export/</a:t>
          </a:r>
        </a:p>
        <a:p>
          <a:pPr algn="l" rtl="0">
            <a:lnSpc>
              <a:spcPts val="1300"/>
            </a:lnSpc>
            <a:defRPr sz="1000"/>
          </a:pPr>
          <a:r>
            <a:rPr lang="ja-JP" altLang="en-US" sz="1100" b="0" i="0" u="none" strike="noStrike" baseline="0">
              <a:solidFill>
                <a:srgbClr val="000000"/>
              </a:solidFill>
              <a:latin typeface="ＭＳ Ｐゴシック"/>
              <a:ea typeface="ＭＳ Ｐゴシック"/>
            </a:rPr>
            <a:t>　 にてダウンロード頂けます。</a:t>
          </a:r>
        </a:p>
      </xdr:txBody>
    </xdr:sp>
    <xdr:clientData/>
  </xdr:oneCellAnchor>
  <xdr:twoCellAnchor editAs="oneCell">
    <xdr:from>
      <xdr:col>0</xdr:col>
      <xdr:colOff>1317626</xdr:colOff>
      <xdr:row>0</xdr:row>
      <xdr:rowOff>31749</xdr:rowOff>
    </xdr:from>
    <xdr:to>
      <xdr:col>6</xdr:col>
      <xdr:colOff>279400</xdr:colOff>
      <xdr:row>5</xdr:row>
      <xdr:rowOff>91688</xdr:rowOff>
    </xdr:to>
    <xdr:pic>
      <xdr:nvPicPr>
        <xdr:cNvPr id="4" name="Picture 5">
          <a:extLst>
            <a:ext uri="{FF2B5EF4-FFF2-40B4-BE49-F238E27FC236}">
              <a16:creationId xmlns:a16="http://schemas.microsoft.com/office/drawing/2014/main" id="{00000000-0008-0000-1C00-000004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317626" y="31749"/>
          <a:ext cx="2200274" cy="9171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1592036</xdr:colOff>
      <xdr:row>0</xdr:row>
      <xdr:rowOff>95250</xdr:rowOff>
    </xdr:from>
    <xdr:to>
      <xdr:col>4</xdr:col>
      <xdr:colOff>231322</xdr:colOff>
      <xdr:row>5</xdr:row>
      <xdr:rowOff>54429</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D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592036" y="95250"/>
          <a:ext cx="2766786" cy="832304"/>
        </a:xfrm>
        <a:prstGeom prst="rect">
          <a:avLst/>
        </a:prstGeom>
        <a:noFill/>
        <a:ln>
          <a:noFill/>
        </a:ln>
      </xdr:spPr>
    </xdr:pic>
    <xdr:clientData/>
  </xdr:twoCellAnchor>
  <xdr:twoCellAnchor editAs="oneCell">
    <xdr:from>
      <xdr:col>43</xdr:col>
      <xdr:colOff>155863</xdr:colOff>
      <xdr:row>0</xdr:row>
      <xdr:rowOff>93807</xdr:rowOff>
    </xdr:from>
    <xdr:to>
      <xdr:col>45</xdr:col>
      <xdr:colOff>720354</xdr:colOff>
      <xdr:row>5</xdr:row>
      <xdr:rowOff>52986</xdr:rowOff>
    </xdr:to>
    <xdr:pic>
      <xdr:nvPicPr>
        <xdr:cNvPr id="12"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D00-00000C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577454" y="93807"/>
          <a:ext cx="2781218" cy="825088"/>
        </a:xfrm>
        <a:prstGeom prst="rect">
          <a:avLst/>
        </a:prstGeom>
        <a:noFill/>
        <a:ln>
          <a:noFill/>
        </a:ln>
      </xdr:spPr>
    </xdr:pic>
    <xdr:clientData/>
  </xdr:twoCellAnchor>
  <xdr:oneCellAnchor>
    <xdr:from>
      <xdr:col>18</xdr:col>
      <xdr:colOff>197716</xdr:colOff>
      <xdr:row>79</xdr:row>
      <xdr:rowOff>94121</xdr:rowOff>
    </xdr:from>
    <xdr:ext cx="3317875" cy="1325970"/>
    <xdr:sp macro="" textlink="">
      <xdr:nvSpPr>
        <xdr:cNvPr id="6" name="AutoShape 19">
          <a:extLst>
            <a:ext uri="{FF2B5EF4-FFF2-40B4-BE49-F238E27FC236}">
              <a16:creationId xmlns:a16="http://schemas.microsoft.com/office/drawing/2014/main" id="{00000000-0008-0000-1D00-000006000000}"/>
            </a:ext>
          </a:extLst>
        </xdr:cNvPr>
        <xdr:cNvSpPr>
          <a:spLocks noChangeArrowheads="1"/>
        </xdr:cNvSpPr>
      </xdr:nvSpPr>
      <xdr:spPr bwMode="auto">
        <a:xfrm>
          <a:off x="9791989" y="12926894"/>
          <a:ext cx="3317875" cy="132597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rtl="0"/>
          <a:r>
            <a:rPr lang="en-US" altLang="ja-JP" sz="1100" b="0" i="0" baseline="0">
              <a:effectLst/>
              <a:latin typeface="+mn-lt"/>
              <a:ea typeface="+mn-ea"/>
              <a:cs typeface="+mn-cs"/>
            </a:rPr>
            <a:t>   </a:t>
          </a:r>
          <a:r>
            <a:rPr lang="ja-JP" altLang="ja-JP" sz="1100" b="0" i="0" baseline="0">
              <a:effectLst/>
              <a:latin typeface="+mn-lt"/>
              <a:ea typeface="+mn-ea"/>
              <a:cs typeface="+mn-cs"/>
            </a:rPr>
            <a:t>Ｄ</a:t>
          </a:r>
          <a:r>
            <a:rPr lang="en-US" altLang="ja-JP" sz="1100" b="0" i="0" baseline="0">
              <a:effectLst/>
              <a:latin typeface="+mn-lt"/>
              <a:ea typeface="+mn-ea"/>
              <a:cs typeface="+mn-cs"/>
            </a:rPr>
            <a:t>/</a:t>
          </a:r>
          <a:r>
            <a:rPr lang="ja-JP" altLang="ja-JP" sz="1100" b="0" i="0" baseline="0">
              <a:effectLst/>
              <a:latin typeface="+mn-lt"/>
              <a:ea typeface="+mn-ea"/>
              <a:cs typeface="+mn-cs"/>
            </a:rPr>
            <a:t>Ｒをメールにて承っております。</a:t>
          </a:r>
          <a:endParaRPr lang="ja-JP" altLang="ja-JP">
            <a:effectLst/>
          </a:endParaRPr>
        </a:p>
        <a:p>
          <a:pPr rtl="0"/>
          <a:r>
            <a:rPr lang="ja-JP" altLang="ja-JP" sz="1100" b="0" i="0" baseline="0">
              <a:effectLst/>
              <a:latin typeface="+mn-lt"/>
              <a:ea typeface="+mn-ea"/>
              <a:cs typeface="+mn-cs"/>
            </a:rPr>
            <a:t>　 タイトル欄に本船名</a:t>
          </a:r>
          <a:r>
            <a:rPr lang="en-US" altLang="ja-JP" sz="1100" b="0" i="0" baseline="0">
              <a:effectLst/>
              <a:latin typeface="+mn-lt"/>
              <a:ea typeface="+mn-ea"/>
              <a:cs typeface="+mn-cs"/>
            </a:rPr>
            <a:t>+BOOKING NO.</a:t>
          </a:r>
          <a:r>
            <a:rPr lang="ja-JP" altLang="ja-JP" sz="1100" b="0" i="0" baseline="0">
              <a:effectLst/>
              <a:latin typeface="+mn-lt"/>
              <a:ea typeface="+mn-ea"/>
              <a:cs typeface="+mn-cs"/>
            </a:rPr>
            <a:t>を御記載頂き、</a:t>
          </a:r>
          <a:endParaRPr lang="en-US" altLang="ja-JP" sz="1100" b="0" i="0" baseline="0">
            <a:effectLst/>
            <a:latin typeface="+mn-lt"/>
            <a:ea typeface="+mn-ea"/>
            <a:cs typeface="+mn-cs"/>
          </a:endParaRPr>
        </a:p>
        <a:p>
          <a:pPr rtl="0"/>
          <a:r>
            <a:rPr lang="ja-JP" altLang="en-US" sz="1100" b="0" i="0" baseline="0">
              <a:effectLst/>
              <a:latin typeface="+mn-lt"/>
              <a:ea typeface="+mn-ea"/>
              <a:cs typeface="+mn-cs"/>
            </a:rPr>
            <a:t>　</a:t>
          </a:r>
          <a:r>
            <a:rPr lang="ja-JP" altLang="ja-JP" sz="1100" b="0" i="0" baseline="0">
              <a:effectLst/>
              <a:latin typeface="+mn-lt"/>
              <a:ea typeface="+mn-ea"/>
              <a:cs typeface="+mn-cs"/>
            </a:rPr>
            <a:t>下記アドレスへご送付ください。</a:t>
          </a:r>
          <a:endParaRPr lang="ja-JP" altLang="ja-JP">
            <a:effectLst/>
          </a:endParaRPr>
        </a:p>
        <a:p>
          <a:pPr rtl="0"/>
          <a:r>
            <a:rPr lang="ja-JP" altLang="ja-JP" sz="1100" b="0" i="0" baseline="0">
              <a:effectLst/>
              <a:latin typeface="+mn-lt"/>
              <a:ea typeface="+mn-ea"/>
              <a:cs typeface="+mn-cs"/>
            </a:rPr>
            <a:t>   ・東京受け ： </a:t>
          </a:r>
          <a:r>
            <a:rPr lang="en-US" altLang="ja-JP" sz="1100" b="0" i="0" baseline="0">
              <a:effectLst/>
              <a:latin typeface="+mn-lt"/>
              <a:ea typeface="+mn-ea"/>
              <a:cs typeface="+mn-cs"/>
            </a:rPr>
            <a:t>nis_tkc@nisseigrp.co.jp </a:t>
          </a:r>
        </a:p>
        <a:p>
          <a:pPr rtl="0"/>
          <a:r>
            <a:rPr lang="en-US"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・横浜受け ： </a:t>
          </a:r>
          <a:r>
            <a:rPr lang="en-US" altLang="ja-JP" sz="1100" b="0" i="0" baseline="0">
              <a:effectLst/>
              <a:latin typeface="+mn-lt"/>
              <a:ea typeface="+mn-ea"/>
              <a:cs typeface="+mn-cs"/>
            </a:rPr>
            <a:t>nissei-ykk@nisseigrp.co.jp</a:t>
          </a:r>
          <a:endParaRPr lang="ja-JP" altLang="ja-JP">
            <a:effectLst/>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VLS DR(CUT</a:t>
          </a:r>
          <a:r>
            <a:rPr lang="ja-JP" altLang="ja-JP" sz="1100" b="0" i="0" baseline="0">
              <a:effectLst/>
              <a:latin typeface="+mn-lt"/>
              <a:ea typeface="+mn-ea"/>
              <a:cs typeface="+mn-cs"/>
            </a:rPr>
            <a:t>日まで</a:t>
          </a:r>
          <a:r>
            <a:rPr lang="en-US" altLang="ja-JP" sz="1100" b="0" i="0" baseline="0">
              <a:effectLst/>
              <a:latin typeface="+mn-lt"/>
              <a:ea typeface="+mn-ea"/>
              <a:cs typeface="+mn-cs"/>
            </a:rPr>
            <a:t>) : drjpn@vanguardlogistics.com</a:t>
          </a:r>
          <a:endParaRPr lang="ja-JP" altLang="ja-JP">
            <a:effectLst/>
          </a:endParaRPr>
        </a:p>
      </xdr:txBody>
    </xdr:sp>
    <xdr:clientData/>
  </xdr:oneCellAnchor>
  <xdr:oneCellAnchor>
    <xdr:from>
      <xdr:col>38</xdr:col>
      <xdr:colOff>190499</xdr:colOff>
      <xdr:row>79</xdr:row>
      <xdr:rowOff>121227</xdr:rowOff>
    </xdr:from>
    <xdr:ext cx="3317875" cy="1325970"/>
    <xdr:sp macro="" textlink="">
      <xdr:nvSpPr>
        <xdr:cNvPr id="5" name="AutoShape 19">
          <a:extLst>
            <a:ext uri="{FF2B5EF4-FFF2-40B4-BE49-F238E27FC236}">
              <a16:creationId xmlns:a16="http://schemas.microsoft.com/office/drawing/2014/main" id="{00000000-0008-0000-1D00-000005000000}"/>
            </a:ext>
          </a:extLst>
        </xdr:cNvPr>
        <xdr:cNvSpPr>
          <a:spLocks noChangeArrowheads="1"/>
        </xdr:cNvSpPr>
      </xdr:nvSpPr>
      <xdr:spPr bwMode="auto">
        <a:xfrm>
          <a:off x="24228135" y="12988636"/>
          <a:ext cx="3317875" cy="1325970"/>
        </a:xfrm>
        <a:prstGeom prst="foldedCorner">
          <a:avLst>
            <a:gd name="adj" fmla="val 125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a:effectLst>
          <a:prstShdw prst="shdw13" dist="53882" dir="13500000">
            <a:srgbClr val="808080">
              <a:alpha val="50000"/>
            </a:srgbClr>
          </a:prstShdw>
        </a:effectLst>
      </xdr:spPr>
      <xdr:txBody>
        <a:bodyPr vertOverflow="clip" wrap="square" lIns="27432" tIns="18288" rIns="0" bIns="0" anchor="ctr" anchorCtr="0" upright="1">
          <a:noAutofit/>
        </a:bodyPr>
        <a:lstStyle/>
        <a:p>
          <a:pPr rtl="0"/>
          <a:r>
            <a:rPr lang="en-US" altLang="ja-JP" sz="1100" b="0" i="0" baseline="0">
              <a:effectLst/>
              <a:latin typeface="+mn-lt"/>
              <a:ea typeface="+mn-ea"/>
              <a:cs typeface="+mn-cs"/>
            </a:rPr>
            <a:t>   </a:t>
          </a:r>
          <a:r>
            <a:rPr lang="ja-JP" altLang="ja-JP" sz="1100" b="0" i="0" baseline="0">
              <a:effectLst/>
              <a:latin typeface="+mn-lt"/>
              <a:ea typeface="+mn-ea"/>
              <a:cs typeface="+mn-cs"/>
            </a:rPr>
            <a:t>Ｄ</a:t>
          </a:r>
          <a:r>
            <a:rPr lang="en-US" altLang="ja-JP" sz="1100" b="0" i="0" baseline="0">
              <a:effectLst/>
              <a:latin typeface="+mn-lt"/>
              <a:ea typeface="+mn-ea"/>
              <a:cs typeface="+mn-cs"/>
            </a:rPr>
            <a:t>/</a:t>
          </a:r>
          <a:r>
            <a:rPr lang="ja-JP" altLang="ja-JP" sz="1100" b="0" i="0" baseline="0">
              <a:effectLst/>
              <a:latin typeface="+mn-lt"/>
              <a:ea typeface="+mn-ea"/>
              <a:cs typeface="+mn-cs"/>
            </a:rPr>
            <a:t>Ｒをメールにて承っております。</a:t>
          </a:r>
          <a:endParaRPr lang="ja-JP" altLang="ja-JP">
            <a:effectLst/>
          </a:endParaRPr>
        </a:p>
        <a:p>
          <a:pPr rtl="0"/>
          <a:r>
            <a:rPr lang="ja-JP" altLang="ja-JP" sz="1100" b="0" i="0" baseline="0">
              <a:effectLst/>
              <a:latin typeface="+mn-lt"/>
              <a:ea typeface="+mn-ea"/>
              <a:cs typeface="+mn-cs"/>
            </a:rPr>
            <a:t>　 タイトル欄に本船名</a:t>
          </a:r>
          <a:r>
            <a:rPr lang="en-US" altLang="ja-JP" sz="1100" b="0" i="0" baseline="0">
              <a:effectLst/>
              <a:latin typeface="+mn-lt"/>
              <a:ea typeface="+mn-ea"/>
              <a:cs typeface="+mn-cs"/>
            </a:rPr>
            <a:t>+BOOKING NO.</a:t>
          </a:r>
          <a:r>
            <a:rPr lang="ja-JP" altLang="ja-JP" sz="1100" b="0" i="0" baseline="0">
              <a:effectLst/>
              <a:latin typeface="+mn-lt"/>
              <a:ea typeface="+mn-ea"/>
              <a:cs typeface="+mn-cs"/>
            </a:rPr>
            <a:t>を御記載頂き、</a:t>
          </a:r>
          <a:endParaRPr lang="en-US" altLang="ja-JP" sz="1100" b="0" i="0" baseline="0">
            <a:effectLst/>
            <a:latin typeface="+mn-lt"/>
            <a:ea typeface="+mn-ea"/>
            <a:cs typeface="+mn-cs"/>
          </a:endParaRPr>
        </a:p>
        <a:p>
          <a:pPr rtl="0"/>
          <a:r>
            <a:rPr lang="ja-JP" altLang="en-US" sz="1100" b="0" i="0" baseline="0">
              <a:effectLst/>
              <a:latin typeface="+mn-lt"/>
              <a:ea typeface="+mn-ea"/>
              <a:cs typeface="+mn-cs"/>
            </a:rPr>
            <a:t>　</a:t>
          </a:r>
          <a:r>
            <a:rPr lang="ja-JP" altLang="ja-JP" sz="1100" b="0" i="0" baseline="0">
              <a:effectLst/>
              <a:latin typeface="+mn-lt"/>
              <a:ea typeface="+mn-ea"/>
              <a:cs typeface="+mn-cs"/>
            </a:rPr>
            <a:t>下記アドレスへご送付ください。</a:t>
          </a:r>
          <a:endParaRPr lang="ja-JP" altLang="ja-JP">
            <a:effectLst/>
          </a:endParaRPr>
        </a:p>
        <a:p>
          <a:pPr rtl="0"/>
          <a:r>
            <a:rPr lang="ja-JP" altLang="ja-JP" sz="1100" b="0" i="0" baseline="0">
              <a:effectLst/>
              <a:latin typeface="+mn-lt"/>
              <a:ea typeface="+mn-ea"/>
              <a:cs typeface="+mn-cs"/>
            </a:rPr>
            <a:t>   ・東京受け ： </a:t>
          </a:r>
          <a:r>
            <a:rPr lang="en-US" altLang="ja-JP" sz="1100" b="0" i="0" baseline="0">
              <a:effectLst/>
              <a:latin typeface="+mn-lt"/>
              <a:ea typeface="+mn-ea"/>
              <a:cs typeface="+mn-cs"/>
            </a:rPr>
            <a:t>nis_tkc@nisseigrp.co.jp </a:t>
          </a:r>
        </a:p>
        <a:p>
          <a:pPr rtl="0"/>
          <a:r>
            <a:rPr lang="en-US" altLang="ja-JP" sz="1100" b="0" i="0" baseline="0">
              <a:effectLst/>
              <a:latin typeface="+mn-lt"/>
              <a:ea typeface="+mn-ea"/>
              <a:cs typeface="+mn-cs"/>
            </a:rPr>
            <a:t> </a:t>
          </a:r>
          <a:r>
            <a:rPr lang="ja-JP" altLang="en-US" sz="1100" b="0" i="0" baseline="0">
              <a:effectLst/>
              <a:latin typeface="+mn-lt"/>
              <a:ea typeface="+mn-ea"/>
              <a:cs typeface="+mn-cs"/>
            </a:rPr>
            <a:t>  </a:t>
          </a:r>
          <a:r>
            <a:rPr lang="ja-JP" altLang="ja-JP" sz="1100" b="0" i="0" baseline="0">
              <a:effectLst/>
              <a:latin typeface="+mn-lt"/>
              <a:ea typeface="+mn-ea"/>
              <a:cs typeface="+mn-cs"/>
            </a:rPr>
            <a:t>・横浜受け ： </a:t>
          </a:r>
          <a:r>
            <a:rPr lang="en-US" altLang="ja-JP" sz="1100" b="0" i="0" baseline="0">
              <a:effectLst/>
              <a:latin typeface="+mn-lt"/>
              <a:ea typeface="+mn-ea"/>
              <a:cs typeface="+mn-cs"/>
            </a:rPr>
            <a:t>nissei-ykk@nisseigrp.co.jp</a:t>
          </a:r>
          <a:endParaRPr lang="ja-JP" altLang="ja-JP">
            <a:effectLst/>
          </a:endParaRPr>
        </a:p>
        <a:p>
          <a:pPr rtl="0"/>
          <a:r>
            <a:rPr lang="ja-JP" altLang="ja-JP" sz="1100" b="0" i="0" baseline="0">
              <a:effectLst/>
              <a:latin typeface="+mn-lt"/>
              <a:ea typeface="+mn-ea"/>
              <a:cs typeface="+mn-cs"/>
            </a:rPr>
            <a:t>   ・</a:t>
          </a:r>
          <a:r>
            <a:rPr lang="en-US" altLang="ja-JP" sz="1100" b="0" i="0" baseline="0">
              <a:effectLst/>
              <a:latin typeface="+mn-lt"/>
              <a:ea typeface="+mn-ea"/>
              <a:cs typeface="+mn-cs"/>
            </a:rPr>
            <a:t>VLS DR(CUT</a:t>
          </a:r>
          <a:r>
            <a:rPr lang="ja-JP" altLang="ja-JP" sz="1100" b="0" i="0" baseline="0">
              <a:effectLst/>
              <a:latin typeface="+mn-lt"/>
              <a:ea typeface="+mn-ea"/>
              <a:cs typeface="+mn-cs"/>
            </a:rPr>
            <a:t>日まで</a:t>
          </a:r>
          <a:r>
            <a:rPr lang="en-US" altLang="ja-JP" sz="1100" b="0" i="0" baseline="0">
              <a:effectLst/>
              <a:latin typeface="+mn-lt"/>
              <a:ea typeface="+mn-ea"/>
              <a:cs typeface="+mn-cs"/>
            </a:rPr>
            <a:t>) : drjpn@vanguardlogistics.com</a:t>
          </a:r>
          <a:endParaRPr lang="ja-JP" altLang="ja-JP">
            <a:effectLst/>
          </a:endParaRPr>
        </a:p>
      </xdr:txBody>
    </xdr:sp>
    <xdr:clientData/>
  </xdr:oneCellAnchor>
  <xdr:twoCellAnchor editAs="oneCell">
    <xdr:from>
      <xdr:col>23</xdr:col>
      <xdr:colOff>675409</xdr:colOff>
      <xdr:row>0</xdr:row>
      <xdr:rowOff>69273</xdr:rowOff>
    </xdr:from>
    <xdr:to>
      <xdr:col>26</xdr:col>
      <xdr:colOff>529854</xdr:colOff>
      <xdr:row>5</xdr:row>
      <xdr:rowOff>28452</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D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097000" y="69273"/>
          <a:ext cx="2781218" cy="825088"/>
        </a:xfrm>
        <a:prstGeom prst="rect">
          <a:avLst/>
        </a:prstGeom>
        <a:noFill/>
        <a:ln>
          <a:noFill/>
        </a:ln>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133350</xdr:colOff>
      <xdr:row>5</xdr:row>
      <xdr:rowOff>79375</xdr:rowOff>
    </xdr:to>
    <xdr:pic>
      <xdr:nvPicPr>
        <xdr:cNvPr id="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E00-000004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0" y="190500"/>
          <a:ext cx="2762250" cy="841375"/>
        </a:xfrm>
        <a:prstGeom prst="rect">
          <a:avLst/>
        </a:prstGeom>
        <a:noFill/>
        <a:ln>
          <a:noFill/>
        </a:ln>
      </xdr:spPr>
    </xdr:pic>
    <xdr:clientData/>
  </xdr:twoCellAnchor>
  <xdr:twoCellAnchor editAs="oneCell">
    <xdr:from>
      <xdr:col>2</xdr:col>
      <xdr:colOff>31750</xdr:colOff>
      <xdr:row>18</xdr:row>
      <xdr:rowOff>0</xdr:rowOff>
    </xdr:from>
    <xdr:to>
      <xdr:col>8</xdr:col>
      <xdr:colOff>0</xdr:colOff>
      <xdr:row>19</xdr:row>
      <xdr:rowOff>0</xdr:rowOff>
    </xdr:to>
    <xdr:pic>
      <xdr:nvPicPr>
        <xdr:cNvPr id="10" name="Picture 9">
          <a:extLst>
            <a:ext uri="{FF2B5EF4-FFF2-40B4-BE49-F238E27FC236}">
              <a16:creationId xmlns:a16="http://schemas.microsoft.com/office/drawing/2014/main" id="{00000000-0008-0000-1E00-00000A000000}"/>
            </a:ext>
          </a:extLst>
        </xdr:cNvPr>
        <xdr:cNvPicPr>
          <a:picLocks noChangeAspect="1"/>
        </xdr:cNvPicPr>
      </xdr:nvPicPr>
      <xdr:blipFill>
        <a:blip xmlns:r="http://schemas.openxmlformats.org/officeDocument/2006/relationships" r:embed="rId3"/>
        <a:stretch>
          <a:fillRect/>
        </a:stretch>
      </xdr:blipFill>
      <xdr:spPr>
        <a:xfrm>
          <a:off x="3752850" y="5086350"/>
          <a:ext cx="5149850" cy="457200"/>
        </a:xfrm>
        <a:prstGeom prst="rect">
          <a:avLst/>
        </a:prstGeom>
      </xdr:spPr>
    </xdr:pic>
    <xdr:clientData/>
  </xdr:twoCellAnchor>
  <xdr:twoCellAnchor editAs="oneCell">
    <xdr:from>
      <xdr:col>2</xdr:col>
      <xdr:colOff>0</xdr:colOff>
      <xdr:row>28</xdr:row>
      <xdr:rowOff>0</xdr:rowOff>
    </xdr:from>
    <xdr:to>
      <xdr:col>8</xdr:col>
      <xdr:colOff>31750</xdr:colOff>
      <xdr:row>29</xdr:row>
      <xdr:rowOff>0</xdr:rowOff>
    </xdr:to>
    <xdr:pic>
      <xdr:nvPicPr>
        <xdr:cNvPr id="11" name="Picture 10">
          <a:extLst>
            <a:ext uri="{FF2B5EF4-FFF2-40B4-BE49-F238E27FC236}">
              <a16:creationId xmlns:a16="http://schemas.microsoft.com/office/drawing/2014/main" id="{00000000-0008-0000-1E00-00000B000000}"/>
            </a:ext>
          </a:extLst>
        </xdr:cNvPr>
        <xdr:cNvPicPr>
          <a:picLocks noChangeAspect="1"/>
        </xdr:cNvPicPr>
      </xdr:nvPicPr>
      <xdr:blipFill>
        <a:blip xmlns:r="http://schemas.openxmlformats.org/officeDocument/2006/relationships" r:embed="rId3"/>
        <a:stretch>
          <a:fillRect/>
        </a:stretch>
      </xdr:blipFill>
      <xdr:spPr>
        <a:xfrm>
          <a:off x="3721100" y="9658350"/>
          <a:ext cx="5213350" cy="457200"/>
        </a:xfrm>
        <a:prstGeom prst="rect">
          <a:avLst/>
        </a:prstGeom>
      </xdr:spPr>
    </xdr:pic>
    <xdr:clientData/>
  </xdr:twoCellAnchor>
  <xdr:twoCellAnchor editAs="oneCell">
    <xdr:from>
      <xdr:col>8</xdr:col>
      <xdr:colOff>0</xdr:colOff>
      <xdr:row>28</xdr:row>
      <xdr:rowOff>0</xdr:rowOff>
    </xdr:from>
    <xdr:to>
      <xdr:col>13</xdr:col>
      <xdr:colOff>31750</xdr:colOff>
      <xdr:row>29</xdr:row>
      <xdr:rowOff>0</xdr:rowOff>
    </xdr:to>
    <xdr:pic>
      <xdr:nvPicPr>
        <xdr:cNvPr id="12" name="Picture 11">
          <a:extLst>
            <a:ext uri="{FF2B5EF4-FFF2-40B4-BE49-F238E27FC236}">
              <a16:creationId xmlns:a16="http://schemas.microsoft.com/office/drawing/2014/main" id="{00000000-0008-0000-1E00-00000C000000}"/>
            </a:ext>
          </a:extLst>
        </xdr:cNvPr>
        <xdr:cNvPicPr>
          <a:picLocks noChangeAspect="1"/>
        </xdr:cNvPicPr>
      </xdr:nvPicPr>
      <xdr:blipFill>
        <a:blip xmlns:r="http://schemas.openxmlformats.org/officeDocument/2006/relationships" r:embed="rId3"/>
        <a:stretch>
          <a:fillRect/>
        </a:stretch>
      </xdr:blipFill>
      <xdr:spPr>
        <a:xfrm>
          <a:off x="8902700" y="9658350"/>
          <a:ext cx="5029200" cy="457200"/>
        </a:xfrm>
        <a:prstGeom prst="rect">
          <a:avLst/>
        </a:prstGeom>
      </xdr:spPr>
    </xdr:pic>
    <xdr:clientData/>
  </xdr:twoCellAnchor>
  <xdr:twoCellAnchor editAs="oneCell">
    <xdr:from>
      <xdr:col>2</xdr:col>
      <xdr:colOff>31750</xdr:colOff>
      <xdr:row>18</xdr:row>
      <xdr:rowOff>0</xdr:rowOff>
    </xdr:from>
    <xdr:to>
      <xdr:col>8</xdr:col>
      <xdr:colOff>0</xdr:colOff>
      <xdr:row>19</xdr:row>
      <xdr:rowOff>0</xdr:rowOff>
    </xdr:to>
    <xdr:pic>
      <xdr:nvPicPr>
        <xdr:cNvPr id="9" name="Picture 8">
          <a:extLst>
            <a:ext uri="{FF2B5EF4-FFF2-40B4-BE49-F238E27FC236}">
              <a16:creationId xmlns:a16="http://schemas.microsoft.com/office/drawing/2014/main" id="{00000000-0008-0000-1E00-000009000000}"/>
            </a:ext>
          </a:extLst>
        </xdr:cNvPr>
        <xdr:cNvPicPr>
          <a:picLocks noChangeAspect="1"/>
        </xdr:cNvPicPr>
      </xdr:nvPicPr>
      <xdr:blipFill>
        <a:blip xmlns:r="http://schemas.openxmlformats.org/officeDocument/2006/relationships" r:embed="rId3"/>
        <a:stretch>
          <a:fillRect/>
        </a:stretch>
      </xdr:blipFill>
      <xdr:spPr>
        <a:xfrm>
          <a:off x="3752850" y="5086350"/>
          <a:ext cx="5149850" cy="457200"/>
        </a:xfrm>
        <a:prstGeom prst="rect">
          <a:avLst/>
        </a:prstGeom>
      </xdr:spPr>
    </xdr:pic>
    <xdr:clientData/>
  </xdr:twoCellAnchor>
  <xdr:twoCellAnchor editAs="oneCell">
    <xdr:from>
      <xdr:col>2</xdr:col>
      <xdr:colOff>0</xdr:colOff>
      <xdr:row>28</xdr:row>
      <xdr:rowOff>0</xdr:rowOff>
    </xdr:from>
    <xdr:to>
      <xdr:col>8</xdr:col>
      <xdr:colOff>31750</xdr:colOff>
      <xdr:row>29</xdr:row>
      <xdr:rowOff>0</xdr:rowOff>
    </xdr:to>
    <xdr:pic>
      <xdr:nvPicPr>
        <xdr:cNvPr id="13" name="Picture 12">
          <a:extLst>
            <a:ext uri="{FF2B5EF4-FFF2-40B4-BE49-F238E27FC236}">
              <a16:creationId xmlns:a16="http://schemas.microsoft.com/office/drawing/2014/main" id="{00000000-0008-0000-1E00-00000D000000}"/>
            </a:ext>
          </a:extLst>
        </xdr:cNvPr>
        <xdr:cNvPicPr>
          <a:picLocks noChangeAspect="1"/>
        </xdr:cNvPicPr>
      </xdr:nvPicPr>
      <xdr:blipFill>
        <a:blip xmlns:r="http://schemas.openxmlformats.org/officeDocument/2006/relationships" r:embed="rId3"/>
        <a:stretch>
          <a:fillRect/>
        </a:stretch>
      </xdr:blipFill>
      <xdr:spPr>
        <a:xfrm>
          <a:off x="3721100" y="9658350"/>
          <a:ext cx="5213350" cy="457200"/>
        </a:xfrm>
        <a:prstGeom prst="rect">
          <a:avLst/>
        </a:prstGeom>
      </xdr:spPr>
    </xdr:pic>
    <xdr:clientData/>
  </xdr:twoCellAnchor>
  <xdr:twoCellAnchor editAs="oneCell">
    <xdr:from>
      <xdr:col>8</xdr:col>
      <xdr:colOff>0</xdr:colOff>
      <xdr:row>28</xdr:row>
      <xdr:rowOff>0</xdr:rowOff>
    </xdr:from>
    <xdr:to>
      <xdr:col>13</xdr:col>
      <xdr:colOff>31750</xdr:colOff>
      <xdr:row>29</xdr:row>
      <xdr:rowOff>0</xdr:rowOff>
    </xdr:to>
    <xdr:pic>
      <xdr:nvPicPr>
        <xdr:cNvPr id="14" name="Picture 13">
          <a:extLst>
            <a:ext uri="{FF2B5EF4-FFF2-40B4-BE49-F238E27FC236}">
              <a16:creationId xmlns:a16="http://schemas.microsoft.com/office/drawing/2014/main" id="{00000000-0008-0000-1E00-00000E000000}"/>
            </a:ext>
          </a:extLst>
        </xdr:cNvPr>
        <xdr:cNvPicPr>
          <a:picLocks noChangeAspect="1"/>
        </xdr:cNvPicPr>
      </xdr:nvPicPr>
      <xdr:blipFill>
        <a:blip xmlns:r="http://schemas.openxmlformats.org/officeDocument/2006/relationships" r:embed="rId3"/>
        <a:stretch>
          <a:fillRect/>
        </a:stretch>
      </xdr:blipFill>
      <xdr:spPr>
        <a:xfrm>
          <a:off x="8902700" y="9658350"/>
          <a:ext cx="5029200" cy="4572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635000</xdr:colOff>
      <xdr:row>5</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1F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19375" y="190500"/>
          <a:ext cx="2762250" cy="841375"/>
        </a:xfrm>
        <a:prstGeom prst="rect">
          <a:avLst/>
        </a:prstGeom>
        <a:noFill/>
        <a:ln>
          <a:noFill/>
        </a:ln>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349250</xdr:colOff>
      <xdr:row>4</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455333" y="254000"/>
          <a:ext cx="2762250" cy="841375"/>
        </a:xfrm>
        <a:prstGeom prst="rect">
          <a:avLst/>
        </a:prstGeom>
        <a:noFill/>
        <a:ln>
          <a:noFill/>
        </a:ln>
      </xdr:spPr>
    </xdr:pic>
    <xdr:clientData/>
  </xdr:twoCellAnchor>
  <xdr:twoCellAnchor editAs="oneCell">
    <xdr:from>
      <xdr:col>2</xdr:col>
      <xdr:colOff>5292</xdr:colOff>
      <xdr:row>17</xdr:row>
      <xdr:rowOff>15875</xdr:rowOff>
    </xdr:from>
    <xdr:to>
      <xdr:col>8</xdr:col>
      <xdr:colOff>31751</xdr:colOff>
      <xdr:row>17</xdr:row>
      <xdr:rowOff>15875</xdr:rowOff>
    </xdr:to>
    <xdr:pic>
      <xdr:nvPicPr>
        <xdr:cNvPr id="6" name="Picture 5">
          <a:extLst>
            <a:ext uri="{FF2B5EF4-FFF2-40B4-BE49-F238E27FC236}">
              <a16:creationId xmlns:a16="http://schemas.microsoft.com/office/drawing/2014/main" id="{00000000-0008-0000-2000-000006000000}"/>
            </a:ext>
          </a:extLst>
        </xdr:cNvPr>
        <xdr:cNvPicPr>
          <a:picLocks noChangeAspect="1"/>
        </xdr:cNvPicPr>
      </xdr:nvPicPr>
      <xdr:blipFill>
        <a:blip xmlns:r="http://schemas.openxmlformats.org/officeDocument/2006/relationships" r:embed="rId3"/>
        <a:stretch>
          <a:fillRect/>
        </a:stretch>
      </xdr:blipFill>
      <xdr:spPr>
        <a:xfrm>
          <a:off x="3726392" y="2816225"/>
          <a:ext cx="5208059" cy="457200"/>
        </a:xfrm>
        <a:prstGeom prst="rect">
          <a:avLst/>
        </a:prstGeom>
      </xdr:spPr>
    </xdr:pic>
    <xdr:clientData/>
  </xdr:twoCellAnchor>
  <xdr:twoCellAnchor editAs="oneCell">
    <xdr:from>
      <xdr:col>2</xdr:col>
      <xdr:colOff>21167</xdr:colOff>
      <xdr:row>18</xdr:row>
      <xdr:rowOff>15875</xdr:rowOff>
    </xdr:from>
    <xdr:to>
      <xdr:col>8</xdr:col>
      <xdr:colOff>47626</xdr:colOff>
      <xdr:row>18</xdr:row>
      <xdr:rowOff>15875</xdr:rowOff>
    </xdr:to>
    <xdr:pic>
      <xdr:nvPicPr>
        <xdr:cNvPr id="10" name="Picture 9">
          <a:extLst>
            <a:ext uri="{FF2B5EF4-FFF2-40B4-BE49-F238E27FC236}">
              <a16:creationId xmlns:a16="http://schemas.microsoft.com/office/drawing/2014/main" id="{00000000-0008-0000-2000-00000A000000}"/>
            </a:ext>
          </a:extLst>
        </xdr:cNvPr>
        <xdr:cNvPicPr>
          <a:picLocks noChangeAspect="1"/>
        </xdr:cNvPicPr>
      </xdr:nvPicPr>
      <xdr:blipFill>
        <a:blip xmlns:r="http://schemas.openxmlformats.org/officeDocument/2006/relationships" r:embed="rId3"/>
        <a:stretch>
          <a:fillRect/>
        </a:stretch>
      </xdr:blipFill>
      <xdr:spPr>
        <a:xfrm>
          <a:off x="3742267" y="3273425"/>
          <a:ext cx="5208059" cy="457200"/>
        </a:xfrm>
        <a:prstGeom prst="rect">
          <a:avLst/>
        </a:prstGeom>
      </xdr:spPr>
    </xdr:pic>
    <xdr:clientData/>
  </xdr:twoCellAnchor>
  <xdr:twoCellAnchor editAs="oneCell">
    <xdr:from>
      <xdr:col>2</xdr:col>
      <xdr:colOff>5292</xdr:colOff>
      <xdr:row>17</xdr:row>
      <xdr:rowOff>15875</xdr:rowOff>
    </xdr:from>
    <xdr:to>
      <xdr:col>8</xdr:col>
      <xdr:colOff>31751</xdr:colOff>
      <xdr:row>17</xdr:row>
      <xdr:rowOff>31750</xdr:rowOff>
    </xdr:to>
    <xdr:pic>
      <xdr:nvPicPr>
        <xdr:cNvPr id="8" name="Picture 7">
          <a:extLst>
            <a:ext uri="{FF2B5EF4-FFF2-40B4-BE49-F238E27FC236}">
              <a16:creationId xmlns:a16="http://schemas.microsoft.com/office/drawing/2014/main" id="{00000000-0008-0000-2000-000008000000}"/>
            </a:ext>
          </a:extLst>
        </xdr:cNvPr>
        <xdr:cNvPicPr>
          <a:picLocks noChangeAspect="1"/>
        </xdr:cNvPicPr>
      </xdr:nvPicPr>
      <xdr:blipFill>
        <a:blip xmlns:r="http://schemas.openxmlformats.org/officeDocument/2006/relationships" r:embed="rId3"/>
        <a:stretch>
          <a:fillRect/>
        </a:stretch>
      </xdr:blipFill>
      <xdr:spPr>
        <a:xfrm>
          <a:off x="3567642" y="3260725"/>
          <a:ext cx="4846109" cy="15875"/>
        </a:xfrm>
        <a:prstGeom prst="rect">
          <a:avLst/>
        </a:prstGeom>
      </xdr:spPr>
    </xdr:pic>
    <xdr:clientData/>
  </xdr:twoCellAnchor>
  <xdr:twoCellAnchor editAs="oneCell">
    <xdr:from>
      <xdr:col>2</xdr:col>
      <xdr:colOff>5292</xdr:colOff>
      <xdr:row>17</xdr:row>
      <xdr:rowOff>15875</xdr:rowOff>
    </xdr:from>
    <xdr:to>
      <xdr:col>8</xdr:col>
      <xdr:colOff>31751</xdr:colOff>
      <xdr:row>17</xdr:row>
      <xdr:rowOff>31750</xdr:rowOff>
    </xdr:to>
    <xdr:pic>
      <xdr:nvPicPr>
        <xdr:cNvPr id="9" name="Picture 8">
          <a:extLst>
            <a:ext uri="{FF2B5EF4-FFF2-40B4-BE49-F238E27FC236}">
              <a16:creationId xmlns:a16="http://schemas.microsoft.com/office/drawing/2014/main" id="{00000000-0008-0000-2000-000009000000}"/>
            </a:ext>
          </a:extLst>
        </xdr:cNvPr>
        <xdr:cNvPicPr>
          <a:picLocks noChangeAspect="1"/>
        </xdr:cNvPicPr>
      </xdr:nvPicPr>
      <xdr:blipFill>
        <a:blip xmlns:r="http://schemas.openxmlformats.org/officeDocument/2006/relationships" r:embed="rId3"/>
        <a:stretch>
          <a:fillRect/>
        </a:stretch>
      </xdr:blipFill>
      <xdr:spPr>
        <a:xfrm>
          <a:off x="3567642" y="3260725"/>
          <a:ext cx="4846109" cy="15875"/>
        </a:xfrm>
        <a:prstGeom prst="rect">
          <a:avLst/>
        </a:prstGeom>
      </xdr:spPr>
    </xdr:pic>
    <xdr:clientData/>
  </xdr:twoCellAnchor>
  <xdr:twoCellAnchor editAs="oneCell">
    <xdr:from>
      <xdr:col>2</xdr:col>
      <xdr:colOff>5292</xdr:colOff>
      <xdr:row>17</xdr:row>
      <xdr:rowOff>15875</xdr:rowOff>
    </xdr:from>
    <xdr:to>
      <xdr:col>8</xdr:col>
      <xdr:colOff>31751</xdr:colOff>
      <xdr:row>17</xdr:row>
      <xdr:rowOff>31750</xdr:rowOff>
    </xdr:to>
    <xdr:pic>
      <xdr:nvPicPr>
        <xdr:cNvPr id="18" name="Picture 17">
          <a:extLst>
            <a:ext uri="{FF2B5EF4-FFF2-40B4-BE49-F238E27FC236}">
              <a16:creationId xmlns:a16="http://schemas.microsoft.com/office/drawing/2014/main" id="{00000000-0008-0000-2000-000012000000}"/>
            </a:ext>
          </a:extLst>
        </xdr:cNvPr>
        <xdr:cNvPicPr>
          <a:picLocks noChangeAspect="1"/>
        </xdr:cNvPicPr>
      </xdr:nvPicPr>
      <xdr:blipFill>
        <a:blip xmlns:r="http://schemas.openxmlformats.org/officeDocument/2006/relationships" r:embed="rId3"/>
        <a:stretch>
          <a:fillRect/>
        </a:stretch>
      </xdr:blipFill>
      <xdr:spPr>
        <a:xfrm>
          <a:off x="3567642" y="3260725"/>
          <a:ext cx="4846109" cy="15875"/>
        </a:xfrm>
        <a:prstGeom prst="rect">
          <a:avLst/>
        </a:prstGeom>
      </xdr:spPr>
    </xdr:pic>
    <xdr:clientData/>
  </xdr:twoCellAnchor>
  <xdr:twoCellAnchor editAs="oneCell">
    <xdr:from>
      <xdr:col>2</xdr:col>
      <xdr:colOff>5292</xdr:colOff>
      <xdr:row>17</xdr:row>
      <xdr:rowOff>15875</xdr:rowOff>
    </xdr:from>
    <xdr:to>
      <xdr:col>8</xdr:col>
      <xdr:colOff>31751</xdr:colOff>
      <xdr:row>17</xdr:row>
      <xdr:rowOff>31750</xdr:rowOff>
    </xdr:to>
    <xdr:pic>
      <xdr:nvPicPr>
        <xdr:cNvPr id="19" name="Picture 18">
          <a:extLst>
            <a:ext uri="{FF2B5EF4-FFF2-40B4-BE49-F238E27FC236}">
              <a16:creationId xmlns:a16="http://schemas.microsoft.com/office/drawing/2014/main" id="{00000000-0008-0000-2000-000013000000}"/>
            </a:ext>
          </a:extLst>
        </xdr:cNvPr>
        <xdr:cNvPicPr>
          <a:picLocks noChangeAspect="1"/>
        </xdr:cNvPicPr>
      </xdr:nvPicPr>
      <xdr:blipFill>
        <a:blip xmlns:r="http://schemas.openxmlformats.org/officeDocument/2006/relationships" r:embed="rId3"/>
        <a:stretch>
          <a:fillRect/>
        </a:stretch>
      </xdr:blipFill>
      <xdr:spPr>
        <a:xfrm>
          <a:off x="3567642" y="3260725"/>
          <a:ext cx="4846109" cy="15875"/>
        </a:xfrm>
        <a:prstGeom prst="rect">
          <a:avLst/>
        </a:prstGeom>
      </xdr:spPr>
    </xdr:pic>
    <xdr:clientData/>
  </xdr:twoCellAnchor>
  <xdr:twoCellAnchor editAs="oneCell">
    <xdr:from>
      <xdr:col>2</xdr:col>
      <xdr:colOff>31750</xdr:colOff>
      <xdr:row>22</xdr:row>
      <xdr:rowOff>0</xdr:rowOff>
    </xdr:from>
    <xdr:to>
      <xdr:col>8</xdr:col>
      <xdr:colOff>0</xdr:colOff>
      <xdr:row>23</xdr:row>
      <xdr:rowOff>0</xdr:rowOff>
    </xdr:to>
    <xdr:pic>
      <xdr:nvPicPr>
        <xdr:cNvPr id="20" name="Picture 19">
          <a:extLst>
            <a:ext uri="{FF2B5EF4-FFF2-40B4-BE49-F238E27FC236}">
              <a16:creationId xmlns:a16="http://schemas.microsoft.com/office/drawing/2014/main" id="{00000000-0008-0000-2000-000014000000}"/>
            </a:ext>
          </a:extLst>
        </xdr:cNvPr>
        <xdr:cNvPicPr>
          <a:picLocks noChangeAspect="1"/>
        </xdr:cNvPicPr>
      </xdr:nvPicPr>
      <xdr:blipFill>
        <a:blip xmlns:r="http://schemas.openxmlformats.org/officeDocument/2006/relationships" r:embed="rId3"/>
        <a:stretch>
          <a:fillRect/>
        </a:stretch>
      </xdr:blipFill>
      <xdr:spPr>
        <a:xfrm>
          <a:off x="3594100" y="5689600"/>
          <a:ext cx="4787900" cy="488950"/>
        </a:xfrm>
        <a:prstGeom prst="rect">
          <a:avLst/>
        </a:prstGeom>
      </xdr:spPr>
    </xdr:pic>
    <xdr:clientData/>
  </xdr:twoCellAnchor>
  <xdr:twoCellAnchor editAs="oneCell">
    <xdr:from>
      <xdr:col>2</xdr:col>
      <xdr:colOff>0</xdr:colOff>
      <xdr:row>32</xdr:row>
      <xdr:rowOff>0</xdr:rowOff>
    </xdr:from>
    <xdr:to>
      <xdr:col>8</xdr:col>
      <xdr:colOff>31750</xdr:colOff>
      <xdr:row>33</xdr:row>
      <xdr:rowOff>0</xdr:rowOff>
    </xdr:to>
    <xdr:pic>
      <xdr:nvPicPr>
        <xdr:cNvPr id="21" name="Picture 20">
          <a:extLst>
            <a:ext uri="{FF2B5EF4-FFF2-40B4-BE49-F238E27FC236}">
              <a16:creationId xmlns:a16="http://schemas.microsoft.com/office/drawing/2014/main" id="{00000000-0008-0000-2000-000015000000}"/>
            </a:ext>
          </a:extLst>
        </xdr:cNvPr>
        <xdr:cNvPicPr>
          <a:picLocks noChangeAspect="1"/>
        </xdr:cNvPicPr>
      </xdr:nvPicPr>
      <xdr:blipFill>
        <a:blip xmlns:r="http://schemas.openxmlformats.org/officeDocument/2006/relationships" r:embed="rId3"/>
        <a:stretch>
          <a:fillRect/>
        </a:stretch>
      </xdr:blipFill>
      <xdr:spPr>
        <a:xfrm>
          <a:off x="3562350" y="10579100"/>
          <a:ext cx="4851400" cy="488950"/>
        </a:xfrm>
        <a:prstGeom prst="rect">
          <a:avLst/>
        </a:prstGeom>
      </xdr:spPr>
    </xdr:pic>
    <xdr:clientData/>
  </xdr:twoCellAnchor>
  <xdr:twoCellAnchor editAs="oneCell">
    <xdr:from>
      <xdr:col>8</xdr:col>
      <xdr:colOff>0</xdr:colOff>
      <xdr:row>32</xdr:row>
      <xdr:rowOff>0</xdr:rowOff>
    </xdr:from>
    <xdr:to>
      <xdr:col>13</xdr:col>
      <xdr:colOff>31750</xdr:colOff>
      <xdr:row>33</xdr:row>
      <xdr:rowOff>0</xdr:rowOff>
    </xdr:to>
    <xdr:pic>
      <xdr:nvPicPr>
        <xdr:cNvPr id="22" name="Picture 21">
          <a:extLst>
            <a:ext uri="{FF2B5EF4-FFF2-40B4-BE49-F238E27FC236}">
              <a16:creationId xmlns:a16="http://schemas.microsoft.com/office/drawing/2014/main" id="{00000000-0008-0000-2000-000016000000}"/>
            </a:ext>
          </a:extLst>
        </xdr:cNvPr>
        <xdr:cNvPicPr>
          <a:picLocks noChangeAspect="1"/>
        </xdr:cNvPicPr>
      </xdr:nvPicPr>
      <xdr:blipFill>
        <a:blip xmlns:r="http://schemas.openxmlformats.org/officeDocument/2006/relationships" r:embed="rId3"/>
        <a:stretch>
          <a:fillRect/>
        </a:stretch>
      </xdr:blipFill>
      <xdr:spPr>
        <a:xfrm>
          <a:off x="8382000" y="10579100"/>
          <a:ext cx="4445000" cy="48895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444500</xdr:colOff>
      <xdr:row>4</xdr:row>
      <xdr:rowOff>79375</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1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635250" y="254000"/>
          <a:ext cx="2762250" cy="841375"/>
        </a:xfrm>
        <a:prstGeom prst="rect">
          <a:avLst/>
        </a:prstGeom>
        <a:noFill/>
        <a:ln>
          <a:noFill/>
        </a:ln>
      </xdr:spPr>
    </xdr:pic>
    <xdr:clientData/>
  </xdr:twoCellAnchor>
</xdr:wsDr>
</file>

<file path=xl/drawings/drawing35.xml><?xml version="1.0" encoding="utf-8"?>
<xdr:wsDr xmlns:xdr="http://schemas.openxmlformats.org/drawingml/2006/spreadsheetDrawing" xmlns:a="http://schemas.openxmlformats.org/drawingml/2006/main">
  <xdr:twoCellAnchor>
    <xdr:from>
      <xdr:col>1</xdr:col>
      <xdr:colOff>1609725</xdr:colOff>
      <xdr:row>1</xdr:row>
      <xdr:rowOff>19050</xdr:rowOff>
    </xdr:from>
    <xdr:to>
      <xdr:col>3</xdr:col>
      <xdr:colOff>323850</xdr:colOff>
      <xdr:row>5</xdr:row>
      <xdr:rowOff>57150</xdr:rowOff>
    </xdr:to>
    <xdr:pic>
      <xdr:nvPicPr>
        <xdr:cNvPr id="3" name="Picture 49">
          <a:extLst>
            <a:ext uri="{FF2B5EF4-FFF2-40B4-BE49-F238E27FC236}">
              <a16:creationId xmlns:a16="http://schemas.microsoft.com/office/drawing/2014/main" id="{00000000-0008-0000-2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4" name="Picture 2" descr="Description: https://www.vanguardlogistics.com/imgs/vanguard-sig-logo-v2.png">
          <a:extLst>
            <a:ext uri="{FF2B5EF4-FFF2-40B4-BE49-F238E27FC236}">
              <a16:creationId xmlns:a16="http://schemas.microsoft.com/office/drawing/2014/main" id="{00000000-0008-0000-2200-00000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5" name="Picture 49">
          <a:extLst>
            <a:ext uri="{FF2B5EF4-FFF2-40B4-BE49-F238E27FC236}">
              <a16:creationId xmlns:a16="http://schemas.microsoft.com/office/drawing/2014/main" id="{00000000-0008-0000-22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6" name="Picture 2" descr="Description: https://www.vanguardlogistics.com/imgs/vanguard-sig-logo-v2.png">
          <a:extLst>
            <a:ext uri="{FF2B5EF4-FFF2-40B4-BE49-F238E27FC236}">
              <a16:creationId xmlns:a16="http://schemas.microsoft.com/office/drawing/2014/main" id="{00000000-0008-0000-2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7" name="Picture 49">
          <a:extLst>
            <a:ext uri="{FF2B5EF4-FFF2-40B4-BE49-F238E27FC236}">
              <a16:creationId xmlns:a16="http://schemas.microsoft.com/office/drawing/2014/main" id="{00000000-0008-0000-22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8" name="Picture 2" descr="Description: https://www.vanguardlogistics.com/imgs/vanguard-sig-logo-v2.png">
          <a:extLst>
            <a:ext uri="{FF2B5EF4-FFF2-40B4-BE49-F238E27FC236}">
              <a16:creationId xmlns:a16="http://schemas.microsoft.com/office/drawing/2014/main" id="{00000000-0008-0000-2200-000008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9" name="Picture 49">
          <a:extLst>
            <a:ext uri="{FF2B5EF4-FFF2-40B4-BE49-F238E27FC236}">
              <a16:creationId xmlns:a16="http://schemas.microsoft.com/office/drawing/2014/main" id="{00000000-0008-0000-22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0" name="Picture 2" descr="Description: https://www.vanguardlogistics.com/imgs/vanguard-sig-logo-v2.png">
          <a:extLst>
            <a:ext uri="{FF2B5EF4-FFF2-40B4-BE49-F238E27FC236}">
              <a16:creationId xmlns:a16="http://schemas.microsoft.com/office/drawing/2014/main" id="{00000000-0008-0000-2200-00000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1" name="Picture 49">
          <a:extLst>
            <a:ext uri="{FF2B5EF4-FFF2-40B4-BE49-F238E27FC236}">
              <a16:creationId xmlns:a16="http://schemas.microsoft.com/office/drawing/2014/main" id="{00000000-0008-0000-22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2" name="Picture 2" descr="Description: https://www.vanguardlogistics.com/imgs/vanguard-sig-logo-v2.png">
          <a:extLst>
            <a:ext uri="{FF2B5EF4-FFF2-40B4-BE49-F238E27FC236}">
              <a16:creationId xmlns:a16="http://schemas.microsoft.com/office/drawing/2014/main" id="{00000000-0008-0000-2200-00000C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3" name="Picture 49">
          <a:extLst>
            <a:ext uri="{FF2B5EF4-FFF2-40B4-BE49-F238E27FC236}">
              <a16:creationId xmlns:a16="http://schemas.microsoft.com/office/drawing/2014/main" id="{00000000-0008-0000-22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4" name="Picture 2" descr="Description: https://www.vanguardlogistics.com/imgs/vanguard-sig-logo-v2.png">
          <a:extLst>
            <a:ext uri="{FF2B5EF4-FFF2-40B4-BE49-F238E27FC236}">
              <a16:creationId xmlns:a16="http://schemas.microsoft.com/office/drawing/2014/main" id="{00000000-0008-0000-2200-00000E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5" name="Picture 49">
          <a:extLst>
            <a:ext uri="{FF2B5EF4-FFF2-40B4-BE49-F238E27FC236}">
              <a16:creationId xmlns:a16="http://schemas.microsoft.com/office/drawing/2014/main" id="{00000000-0008-0000-22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1200150</xdr:colOff>
      <xdr:row>0</xdr:row>
      <xdr:rowOff>66675</xdr:rowOff>
    </xdr:from>
    <xdr:to>
      <xdr:col>3</xdr:col>
      <xdr:colOff>542925</xdr:colOff>
      <xdr:row>5</xdr:row>
      <xdr:rowOff>123825</xdr:rowOff>
    </xdr:to>
    <xdr:pic>
      <xdr:nvPicPr>
        <xdr:cNvPr id="16" name="Picture 2" descr="Description: https://www.vanguardlogistics.com/imgs/vanguard-sig-logo-v2.png">
          <a:extLst>
            <a:ext uri="{FF2B5EF4-FFF2-40B4-BE49-F238E27FC236}">
              <a16:creationId xmlns:a16="http://schemas.microsoft.com/office/drawing/2014/main" id="{00000000-0008-0000-2200-000010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52600" y="66675"/>
          <a:ext cx="2524125"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7" name="Picture 49">
          <a:extLst>
            <a:ext uri="{FF2B5EF4-FFF2-40B4-BE49-F238E27FC236}">
              <a16:creationId xmlns:a16="http://schemas.microsoft.com/office/drawing/2014/main" id="{00000000-0008-0000-22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18" name="Picture 2" descr="Description: https://www.vanguardlogistics.com/imgs/vanguard-sig-logo-v2.png">
          <a:extLst>
            <a:ext uri="{FF2B5EF4-FFF2-40B4-BE49-F238E27FC236}">
              <a16:creationId xmlns:a16="http://schemas.microsoft.com/office/drawing/2014/main" id="{00000000-0008-0000-2200-00001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19" name="Picture 49">
          <a:extLst>
            <a:ext uri="{FF2B5EF4-FFF2-40B4-BE49-F238E27FC236}">
              <a16:creationId xmlns:a16="http://schemas.microsoft.com/office/drawing/2014/main" id="{00000000-0008-0000-22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0" name="Picture 2" descr="Description: https://www.vanguardlogistics.com/imgs/vanguard-sig-logo-v2.png">
          <a:extLst>
            <a:ext uri="{FF2B5EF4-FFF2-40B4-BE49-F238E27FC236}">
              <a16:creationId xmlns:a16="http://schemas.microsoft.com/office/drawing/2014/main" id="{00000000-0008-0000-2200-000014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1609725</xdr:colOff>
      <xdr:row>1</xdr:row>
      <xdr:rowOff>19050</xdr:rowOff>
    </xdr:from>
    <xdr:to>
      <xdr:col>3</xdr:col>
      <xdr:colOff>323850</xdr:colOff>
      <xdr:row>5</xdr:row>
      <xdr:rowOff>57150</xdr:rowOff>
    </xdr:to>
    <xdr:pic>
      <xdr:nvPicPr>
        <xdr:cNvPr id="21" name="Picture 49">
          <a:extLst>
            <a:ext uri="{FF2B5EF4-FFF2-40B4-BE49-F238E27FC236}">
              <a16:creationId xmlns:a16="http://schemas.microsoft.com/office/drawing/2014/main" id="{00000000-0008-0000-22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62175" y="190500"/>
          <a:ext cx="1895475" cy="7239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1209675</xdr:colOff>
      <xdr:row>0</xdr:row>
      <xdr:rowOff>66675</xdr:rowOff>
    </xdr:from>
    <xdr:to>
      <xdr:col>3</xdr:col>
      <xdr:colOff>542925</xdr:colOff>
      <xdr:row>5</xdr:row>
      <xdr:rowOff>123825</xdr:rowOff>
    </xdr:to>
    <xdr:pic>
      <xdr:nvPicPr>
        <xdr:cNvPr id="22" name="Picture 2" descr="Description: https://www.vanguardlogistics.com/imgs/vanguard-sig-logo-v2.png">
          <a:extLst>
            <a:ext uri="{FF2B5EF4-FFF2-40B4-BE49-F238E27FC236}">
              <a16:creationId xmlns:a16="http://schemas.microsoft.com/office/drawing/2014/main" id="{00000000-0008-0000-2200-00001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62125" y="66675"/>
          <a:ext cx="2514600" cy="914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707572</xdr:colOff>
      <xdr:row>5</xdr:row>
      <xdr:rowOff>79375</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3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149929" y="190500"/>
          <a:ext cx="2762250" cy="841375"/>
        </a:xfrm>
        <a:prstGeom prst="rect">
          <a:avLst/>
        </a:prstGeom>
        <a:noFill/>
        <a:ln>
          <a:noFill/>
        </a:ln>
      </xdr:spPr>
    </xdr:pic>
    <xdr:clientData/>
  </xdr:twoCellAnchor>
</xdr:wsDr>
</file>

<file path=xl/drawings/drawing37.xml><?xml version="1.0" encoding="utf-8"?>
<xdr:wsDr xmlns:xdr="http://schemas.openxmlformats.org/drawingml/2006/spreadsheetDrawing" xmlns:a="http://schemas.openxmlformats.org/drawingml/2006/main">
  <xdr:twoCellAnchor>
    <xdr:from>
      <xdr:col>11</xdr:col>
      <xdr:colOff>672353</xdr:colOff>
      <xdr:row>12</xdr:row>
      <xdr:rowOff>22411</xdr:rowOff>
    </xdr:from>
    <xdr:to>
      <xdr:col>13</xdr:col>
      <xdr:colOff>24813</xdr:colOff>
      <xdr:row>13</xdr:row>
      <xdr:rowOff>0</xdr:rowOff>
    </xdr:to>
    <xdr:sp macro="" textlink="">
      <xdr:nvSpPr>
        <xdr:cNvPr id="10" name="正方形/長方形 9">
          <a:extLst>
            <a:ext uri="{FF2B5EF4-FFF2-40B4-BE49-F238E27FC236}">
              <a16:creationId xmlns:a16="http://schemas.microsoft.com/office/drawing/2014/main" id="{00000000-0008-0000-2400-00000A000000}"/>
            </a:ext>
          </a:extLst>
        </xdr:cNvPr>
        <xdr:cNvSpPr/>
      </xdr:nvSpPr>
      <xdr:spPr bwMode="auto">
        <a:xfrm>
          <a:off x="9200029" y="2442882"/>
          <a:ext cx="719578" cy="179294"/>
        </a:xfrm>
        <a:prstGeom prst="rect">
          <a:avLst/>
        </a:prstGeom>
        <a:solidFill>
          <a:srgbClr val="FFFF9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r>
            <a:rPr kumimoji="1" lang="en-US" altLang="ja-JP" sz="1100"/>
            <a:t>        3/6     </a:t>
          </a:r>
          <a:endParaRPr kumimoji="1" lang="ja-JP" altLang="en-US" sz="1100"/>
        </a:p>
      </xdr:txBody>
    </xdr:sp>
    <xdr:clientData/>
  </xdr:twoCellAnchor>
  <xdr:twoCellAnchor editAs="oneCell">
    <xdr:from>
      <xdr:col>0</xdr:col>
      <xdr:colOff>89647</xdr:colOff>
      <xdr:row>0</xdr:row>
      <xdr:rowOff>56029</xdr:rowOff>
    </xdr:from>
    <xdr:to>
      <xdr:col>2</xdr:col>
      <xdr:colOff>238125</xdr:colOff>
      <xdr:row>5</xdr:row>
      <xdr:rowOff>110938</xdr:rowOff>
    </xdr:to>
    <xdr:pic>
      <xdr:nvPicPr>
        <xdr:cNvPr id="4" name="Picture 3" descr="Description: https://www.vanguardlogistics.com/imgs/vanguard-sig-logo-v2.png">
          <a:extLst>
            <a:ext uri="{FF2B5EF4-FFF2-40B4-BE49-F238E27FC236}">
              <a16:creationId xmlns:a16="http://schemas.microsoft.com/office/drawing/2014/main" id="{00000000-0008-0000-24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647" y="56029"/>
          <a:ext cx="2524125" cy="895350"/>
        </a:xfrm>
        <a:prstGeom prst="rect">
          <a:avLst/>
        </a:prstGeom>
        <a:noFill/>
        <a:ln>
          <a:noFill/>
        </a:ln>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349250</xdr:colOff>
      <xdr:row>0</xdr:row>
      <xdr:rowOff>79375</xdr:rowOff>
    </xdr:from>
    <xdr:to>
      <xdr:col>1</xdr:col>
      <xdr:colOff>777875</xdr:colOff>
      <xdr:row>5</xdr:row>
      <xdr:rowOff>101600</xdr:rowOff>
    </xdr:to>
    <xdr:pic>
      <xdr:nvPicPr>
        <xdr:cNvPr id="3" name="Picture 2" descr="Description: https://www.vanguardlogistics.com/imgs/vanguard-sig-logo-v2.png">
          <a:extLst>
            <a:ext uri="{FF2B5EF4-FFF2-40B4-BE49-F238E27FC236}">
              <a16:creationId xmlns:a16="http://schemas.microsoft.com/office/drawing/2014/main" id="{00000000-0008-0000-25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49250" y="79375"/>
          <a:ext cx="2524125" cy="895350"/>
        </a:xfrm>
        <a:prstGeom prst="rect">
          <a:avLst/>
        </a:prstGeom>
        <a:noFill/>
        <a:ln>
          <a:noFill/>
        </a:ln>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95250</xdr:colOff>
      <xdr:row>0</xdr:row>
      <xdr:rowOff>31750</xdr:rowOff>
    </xdr:from>
    <xdr:to>
      <xdr:col>2</xdr:col>
      <xdr:colOff>4445</xdr:colOff>
      <xdr:row>5</xdr:row>
      <xdr:rowOff>53975</xdr:rowOff>
    </xdr:to>
    <xdr:pic>
      <xdr:nvPicPr>
        <xdr:cNvPr id="3" name="Picture 2" descr="Description: https://www.vanguardlogistics.com/imgs/vanguard-sig-logo-v2.png">
          <a:extLst>
            <a:ext uri="{FF2B5EF4-FFF2-40B4-BE49-F238E27FC236}">
              <a16:creationId xmlns:a16="http://schemas.microsoft.com/office/drawing/2014/main" id="{00000000-0008-0000-2600-000003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31750"/>
          <a:ext cx="2524125" cy="895350"/>
        </a:xfrm>
        <a:prstGeom prst="rect">
          <a:avLst/>
        </a:prstGeom>
        <a:noFill/>
        <a:ln>
          <a:noFill/>
        </a:ln>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574576</xdr:colOff>
      <xdr:row>0</xdr:row>
      <xdr:rowOff>140568</xdr:rowOff>
    </xdr:from>
    <xdr:to>
      <xdr:col>2</xdr:col>
      <xdr:colOff>39429</xdr:colOff>
      <xdr:row>5</xdr:row>
      <xdr:rowOff>49557</xdr:rowOff>
    </xdr:to>
    <xdr:pic>
      <xdr:nvPicPr>
        <xdr:cNvPr id="3"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1297" cy="874505"/>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6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7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8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613570" cy="863146"/>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4"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E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5"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0F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6"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10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7"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11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twoCellAnchor editAs="oneCell">
    <xdr:from>
      <xdr:col>0</xdr:col>
      <xdr:colOff>574576</xdr:colOff>
      <xdr:row>0</xdr:row>
      <xdr:rowOff>140568</xdr:rowOff>
    </xdr:from>
    <xdr:to>
      <xdr:col>2</xdr:col>
      <xdr:colOff>39429</xdr:colOff>
      <xdr:row>5</xdr:row>
      <xdr:rowOff>49557</xdr:rowOff>
    </xdr:to>
    <xdr:pic>
      <xdr:nvPicPr>
        <xdr:cNvPr id="18" name="Imagen 1" descr="説明: https://www.vanguardlogistics.com/imgs/vgl_logo.png?language_id=1">
          <a:hlinkClick xmlns:r="http://schemas.openxmlformats.org/officeDocument/2006/relationships" r:id="rId1"/>
          <a:extLst>
            <a:ext uri="{FF2B5EF4-FFF2-40B4-BE49-F238E27FC236}">
              <a16:creationId xmlns:a16="http://schemas.microsoft.com/office/drawing/2014/main" id="{00000000-0008-0000-2700-000012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4576" y="140568"/>
          <a:ext cx="2482373" cy="861489"/>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Tokyosv01\&#21942;&#26989;&#37096;\&#65405;&#65401;&#65404;&#65438;&#65389;&#65392;&#65433;%20&#20316;&#25104;\&#20316;&#25104;&#12418;&#12392;\USA%20CONSOLI%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SSEL"/>
      <sheetName val="PSW京浜・阪神"/>
      <sheetName val="PSW名古屋・博多"/>
      <sheetName val="PNW全ポート"/>
    </sheetNames>
    <sheetDataSet>
      <sheetData sheetId="0" refreshError="1">
        <row r="1">
          <cell r="A1" t="str">
            <v>ALBR</v>
          </cell>
          <cell r="B1" t="str">
            <v>ALLIGATOR BRAVERY</v>
          </cell>
        </row>
        <row r="2">
          <cell r="A2" t="str">
            <v>ALCO</v>
          </cell>
          <cell r="B2" t="str">
            <v>ALLIGATOR COLUMBUS</v>
          </cell>
        </row>
        <row r="3">
          <cell r="A3" t="str">
            <v>ALDS</v>
          </cell>
          <cell r="B3" t="str">
            <v>ALLIGATOR DISCOVERY</v>
          </cell>
        </row>
        <row r="4">
          <cell r="A4" t="str">
            <v>ALFO</v>
          </cell>
          <cell r="B4" t="str">
            <v>ALLIGATOR FORTUNE</v>
          </cell>
        </row>
        <row r="5">
          <cell r="A5" t="str">
            <v>ALGL</v>
          </cell>
          <cell r="B5" t="str">
            <v>ALLIGATOR GLORY</v>
          </cell>
        </row>
        <row r="6">
          <cell r="A6" t="str">
            <v>ALHO</v>
          </cell>
          <cell r="B6" t="str">
            <v>ALLIGATOR HOPE</v>
          </cell>
        </row>
        <row r="7">
          <cell r="A7" t="str">
            <v>ALIN</v>
          </cell>
          <cell r="B7" t="str">
            <v>ALLIGATOR INDEPENDENCE</v>
          </cell>
        </row>
        <row r="8">
          <cell r="A8" t="str">
            <v>ALLI</v>
          </cell>
          <cell r="B8" t="str">
            <v>ALLIGATOR LIBERTY</v>
          </cell>
        </row>
        <row r="9">
          <cell r="A9" t="str">
            <v>ALMI</v>
          </cell>
          <cell r="B9" t="str">
            <v>ALLIGATOR MIRACLE</v>
          </cell>
        </row>
        <row r="10">
          <cell r="A10" t="str">
            <v>ALPR</v>
          </cell>
          <cell r="B10" t="str">
            <v>ALLIGATOR PRIDE</v>
          </cell>
        </row>
        <row r="11">
          <cell r="A11" t="str">
            <v>ALRL</v>
          </cell>
          <cell r="B11" t="str">
            <v>ALLIGATOR RELIANCE</v>
          </cell>
        </row>
        <row r="12">
          <cell r="A12" t="str">
            <v>ALST</v>
          </cell>
          <cell r="B12" t="str">
            <v>ALLIGATOR STRENGTH</v>
          </cell>
        </row>
        <row r="13">
          <cell r="A13" t="str">
            <v>ALTR</v>
          </cell>
          <cell r="B13" t="str">
            <v>ALLIGATOR TRIUMPH</v>
          </cell>
        </row>
        <row r="14">
          <cell r="A14" t="str">
            <v>ALVI</v>
          </cell>
          <cell r="B14" t="str">
            <v>ALLIGATOR VICTORY</v>
          </cell>
        </row>
        <row r="15">
          <cell r="A15" t="str">
            <v>ALVI</v>
          </cell>
          <cell r="B15" t="str">
            <v>ALLIGATOR VICTORY</v>
          </cell>
        </row>
        <row r="16">
          <cell r="A16" t="str">
            <v>ALWI</v>
          </cell>
          <cell r="B16" t="str">
            <v>ALLIGATOR WISDOM</v>
          </cell>
        </row>
        <row r="17">
          <cell r="A17" t="str">
            <v>ASRU</v>
          </cell>
          <cell r="B17" t="str">
            <v>ASTRID SCHULTE</v>
          </cell>
        </row>
        <row r="18">
          <cell r="A18" t="str">
            <v>BRV</v>
          </cell>
          <cell r="B18" t="str">
            <v>BEAUTY RIVER</v>
          </cell>
        </row>
        <row r="19">
          <cell r="A19" t="str">
            <v>CHH</v>
          </cell>
          <cell r="B19" t="str">
            <v>CHUAN HE</v>
          </cell>
        </row>
        <row r="20">
          <cell r="A20" t="str">
            <v>CTML</v>
          </cell>
          <cell r="B20" t="str">
            <v>CHETUMAL</v>
          </cell>
        </row>
        <row r="21">
          <cell r="A21" t="str">
            <v>CYAT</v>
          </cell>
          <cell r="B21" t="str">
            <v>CHOYANG ATLAS</v>
          </cell>
        </row>
        <row r="22">
          <cell r="A22" t="str">
            <v>DON</v>
          </cell>
          <cell r="B22" t="str">
            <v>DONG HE</v>
          </cell>
        </row>
        <row r="23">
          <cell r="A23" t="str">
            <v>DRV</v>
          </cell>
          <cell r="B23" t="str">
            <v>DAINTY RIVER</v>
          </cell>
        </row>
        <row r="24">
          <cell r="A24" t="str">
            <v>GAO</v>
          </cell>
          <cell r="B24" t="str">
            <v>GAO HE</v>
          </cell>
        </row>
        <row r="25">
          <cell r="A25" t="str">
            <v>HAHI</v>
          </cell>
          <cell r="B25" t="str">
            <v>MAHIMAHI</v>
          </cell>
        </row>
        <row r="26">
          <cell r="A26" t="str">
            <v>HBC</v>
          </cell>
          <cell r="B26" t="str">
            <v>HANJIN BARCELONA</v>
          </cell>
        </row>
        <row r="27">
          <cell r="A27" t="str">
            <v>HCB</v>
          </cell>
          <cell r="B27" t="str">
            <v>HANJIN COLOMBO</v>
          </cell>
        </row>
        <row r="28">
          <cell r="A28" t="str">
            <v>HEL</v>
          </cell>
          <cell r="B28" t="str">
            <v>HANJI  ELIZABETH</v>
          </cell>
        </row>
        <row r="29">
          <cell r="A29" t="str">
            <v>HFL</v>
          </cell>
          <cell r="B29" t="str">
            <v>HANJIN FELIXSTOWE</v>
          </cell>
        </row>
        <row r="30">
          <cell r="A30" t="str">
            <v>HHK</v>
          </cell>
          <cell r="B30" t="str">
            <v>HANJIN HONG KONG</v>
          </cell>
        </row>
        <row r="31">
          <cell r="A31" t="str">
            <v>HHM</v>
          </cell>
          <cell r="B31" t="str">
            <v>HANJIN HAMBURG</v>
          </cell>
        </row>
        <row r="32">
          <cell r="A32" t="str">
            <v>HKA</v>
          </cell>
          <cell r="B32" t="str">
            <v>HANJIN KAOHSIUNG</v>
          </cell>
        </row>
        <row r="33">
          <cell r="A33" t="str">
            <v>HKB</v>
          </cell>
          <cell r="B33" t="str">
            <v>HANJIN KOBE</v>
          </cell>
        </row>
        <row r="34">
          <cell r="A34" t="str">
            <v>HMR</v>
          </cell>
          <cell r="B34" t="str">
            <v>HANJIN MARSEILLES</v>
          </cell>
        </row>
        <row r="35">
          <cell r="A35" t="str">
            <v>HNG</v>
          </cell>
          <cell r="B35" t="str">
            <v>HANJIN NAGOYA</v>
          </cell>
        </row>
        <row r="36">
          <cell r="A36" t="str">
            <v>HOS</v>
          </cell>
          <cell r="B36" t="str">
            <v>HANJIN OSAKA</v>
          </cell>
        </row>
        <row r="37">
          <cell r="A37" t="str">
            <v>HPT</v>
          </cell>
          <cell r="B37" t="str">
            <v>HANJIN PORTLAND</v>
          </cell>
        </row>
        <row r="38">
          <cell r="A38" t="str">
            <v>HRV</v>
          </cell>
          <cell r="B38" t="str">
            <v>HONOR RIVER</v>
          </cell>
        </row>
        <row r="39">
          <cell r="A39" t="str">
            <v>HSF</v>
          </cell>
          <cell r="B39" t="str">
            <v>HANJIN SANFRANCISCO</v>
          </cell>
        </row>
        <row r="40">
          <cell r="A40" t="str">
            <v>HSH</v>
          </cell>
          <cell r="B40" t="str">
            <v>HANJIN SHANGHAI</v>
          </cell>
        </row>
        <row r="41">
          <cell r="A41" t="str">
            <v>HTK</v>
          </cell>
          <cell r="B41" t="str">
            <v>HANJIN TOKYO</v>
          </cell>
        </row>
        <row r="42">
          <cell r="A42" t="str">
            <v>HVL</v>
          </cell>
          <cell r="B42" t="str">
            <v>HANJIN VALENCIA</v>
          </cell>
        </row>
        <row r="43">
          <cell r="A43" t="str">
            <v>HWL</v>
          </cell>
          <cell r="B43" t="str">
            <v>HANJIN WILMINGTON</v>
          </cell>
        </row>
        <row r="44">
          <cell r="A44" t="str">
            <v>JIH</v>
          </cell>
          <cell r="B44" t="str">
            <v>JIN HE</v>
          </cell>
        </row>
        <row r="45">
          <cell r="A45" t="str">
            <v>LAS</v>
          </cell>
          <cell r="B45" t="str">
            <v>LA SEINE</v>
          </cell>
        </row>
        <row r="46">
          <cell r="A46" t="str">
            <v>LAU</v>
          </cell>
          <cell r="B46" t="str">
            <v>EVER LAUREL</v>
          </cell>
        </row>
        <row r="47">
          <cell r="A47" t="str">
            <v>LEV</v>
          </cell>
          <cell r="B47" t="str">
            <v>EVER LEVEL</v>
          </cell>
        </row>
        <row r="48">
          <cell r="A48" t="str">
            <v>LIV</v>
          </cell>
          <cell r="B48" t="str">
            <v>EVER LIVING</v>
          </cell>
        </row>
        <row r="49">
          <cell r="A49" t="str">
            <v>LOA</v>
          </cell>
          <cell r="B49" t="str">
            <v>EVER LOADING</v>
          </cell>
        </row>
        <row r="50">
          <cell r="A50" t="str">
            <v>LUH</v>
          </cell>
          <cell r="B50" t="str">
            <v>LU HE</v>
          </cell>
        </row>
        <row r="51">
          <cell r="A51" t="str">
            <v>LYC</v>
          </cell>
          <cell r="B51" t="str">
            <v>EVER LYRIC</v>
          </cell>
        </row>
        <row r="52">
          <cell r="A52" t="str">
            <v>MAHI</v>
          </cell>
          <cell r="B52" t="str">
            <v>MAHIMAHI</v>
          </cell>
        </row>
        <row r="53">
          <cell r="A53" t="str">
            <v>MAM</v>
          </cell>
          <cell r="B53" t="str">
            <v>MING AMERICA</v>
          </cell>
        </row>
        <row r="54">
          <cell r="A54" t="str">
            <v>MAS</v>
          </cell>
          <cell r="B54" t="str">
            <v>MING ASIA</v>
          </cell>
        </row>
        <row r="55">
          <cell r="A55" t="str">
            <v>MEU</v>
          </cell>
          <cell r="B55" t="str">
            <v>MING EUROPE</v>
          </cell>
        </row>
        <row r="56">
          <cell r="A56" t="str">
            <v>MIN</v>
          </cell>
          <cell r="B56" t="str">
            <v>MIN HE</v>
          </cell>
        </row>
        <row r="57">
          <cell r="A57" t="str">
            <v>MNA</v>
          </cell>
          <cell r="B57" t="str">
            <v>MANOA</v>
          </cell>
        </row>
        <row r="58">
          <cell r="A58" t="str">
            <v>MOKI</v>
          </cell>
          <cell r="B58" t="str">
            <v>MOKIHANA</v>
          </cell>
        </row>
        <row r="59">
          <cell r="A59" t="str">
            <v>MOS</v>
          </cell>
          <cell r="B59" t="str">
            <v>MOSEL</v>
          </cell>
        </row>
        <row r="60">
          <cell r="A60" t="str">
            <v>MPMC</v>
          </cell>
          <cell r="B60" t="str">
            <v>MING PROMINENCE</v>
          </cell>
        </row>
        <row r="61">
          <cell r="A61" t="str">
            <v>MRV</v>
          </cell>
          <cell r="B61" t="str">
            <v xml:space="preserve">MAPLE RIVER </v>
          </cell>
        </row>
        <row r="62">
          <cell r="A62" t="str">
            <v>MSBS</v>
          </cell>
          <cell r="B62" t="str">
            <v>MSC BOSTON</v>
          </cell>
        </row>
        <row r="63">
          <cell r="A63" t="str">
            <v>MSCF</v>
          </cell>
          <cell r="B63" t="str">
            <v>MSC CALIFORNIA</v>
          </cell>
        </row>
        <row r="64">
          <cell r="A64" t="str">
            <v>MSNY</v>
          </cell>
          <cell r="B64" t="str">
            <v>MSC NEW YORK</v>
          </cell>
        </row>
        <row r="65">
          <cell r="A65" t="str">
            <v>MSOR</v>
          </cell>
          <cell r="B65" t="str">
            <v>MSC OREGON</v>
          </cell>
        </row>
        <row r="66">
          <cell r="A66" t="str">
            <v>MSPF</v>
          </cell>
          <cell r="B66" t="str">
            <v>MSC PACIFIC</v>
          </cell>
        </row>
        <row r="67">
          <cell r="A67" t="str">
            <v>MSRB</v>
          </cell>
          <cell r="B67" t="str">
            <v>MSC REBECCA</v>
          </cell>
        </row>
        <row r="68">
          <cell r="A68" t="str">
            <v>MZNL</v>
          </cell>
          <cell r="B68" t="str">
            <v>MANZANILLO</v>
          </cell>
        </row>
        <row r="69">
          <cell r="A69" t="str">
            <v>NEU</v>
          </cell>
          <cell r="B69" t="str">
            <v>MING EUROPE</v>
          </cell>
        </row>
        <row r="70">
          <cell r="A70" t="str">
            <v>PARIS</v>
          </cell>
          <cell r="B70" t="str">
            <v>PARIS</v>
          </cell>
        </row>
        <row r="71">
          <cell r="A71" t="str">
            <v>PDSN</v>
          </cell>
          <cell r="B71" t="str">
            <v>PUDONG SENATOR</v>
          </cell>
        </row>
        <row r="72">
          <cell r="A72" t="str">
            <v>PGR</v>
          </cell>
          <cell r="B72" t="str">
            <v>PRESIDENT GRANT</v>
          </cell>
        </row>
        <row r="73">
          <cell r="A73" t="str">
            <v>PJSN</v>
          </cell>
          <cell r="B73" t="str">
            <v>PUNJAB SENATOR</v>
          </cell>
        </row>
        <row r="74">
          <cell r="A74" t="str">
            <v>PRV</v>
          </cell>
          <cell r="B74" t="str">
            <v>PRETTY RIVER</v>
          </cell>
        </row>
        <row r="75">
          <cell r="A75" t="str">
            <v>PSSN</v>
          </cell>
          <cell r="B75" t="str">
            <v>PUSAN SENATOR</v>
          </cell>
        </row>
        <row r="76">
          <cell r="A76" t="str">
            <v>PUH</v>
          </cell>
          <cell r="B76" t="str">
            <v>PU HE</v>
          </cell>
        </row>
        <row r="77">
          <cell r="A77" t="str">
            <v>PWL</v>
          </cell>
          <cell r="B77" t="str">
            <v>PRESIDENT WILSON</v>
          </cell>
        </row>
        <row r="78">
          <cell r="A78" t="str">
            <v>PWSN</v>
          </cell>
          <cell r="B78" t="str">
            <v>PUGWASH SENATOR</v>
          </cell>
        </row>
        <row r="79">
          <cell r="A79" t="str">
            <v>RCH</v>
          </cell>
          <cell r="B79" t="str">
            <v>EVER REACH</v>
          </cell>
        </row>
        <row r="80">
          <cell r="A80" t="str">
            <v>RCR</v>
          </cell>
          <cell r="B80" t="str">
            <v>RIVER CRYSTAL</v>
          </cell>
        </row>
        <row r="81">
          <cell r="A81" t="str">
            <v>REA</v>
          </cell>
          <cell r="B81" t="str">
            <v>EVER REACH</v>
          </cell>
        </row>
        <row r="82">
          <cell r="A82" t="str">
            <v>REF</v>
          </cell>
          <cell r="B82" t="str">
            <v>EVER REFINE</v>
          </cell>
        </row>
        <row r="83">
          <cell r="A83" t="str">
            <v>REN</v>
          </cell>
          <cell r="B83" t="str">
            <v>EVER RENOWN</v>
          </cell>
        </row>
        <row r="84">
          <cell r="A84" t="str">
            <v>REP</v>
          </cell>
          <cell r="B84" t="str">
            <v>EVER REPUTE</v>
          </cell>
        </row>
        <row r="85">
          <cell r="A85" t="str">
            <v>RES</v>
          </cell>
          <cell r="B85" t="str">
            <v>EVER RESULT</v>
          </cell>
        </row>
        <row r="86">
          <cell r="A86" t="str">
            <v>REW</v>
          </cell>
          <cell r="B86" t="str">
            <v>EVER REWARD</v>
          </cell>
        </row>
        <row r="87">
          <cell r="A87" t="str">
            <v>RIG</v>
          </cell>
          <cell r="B87" t="str">
            <v>EVER RIGHT</v>
          </cell>
        </row>
        <row r="88">
          <cell r="A88" t="str">
            <v>RND</v>
          </cell>
          <cell r="B88" t="str">
            <v>EVER ROUND</v>
          </cell>
        </row>
        <row r="89">
          <cell r="A89" t="str">
            <v>RYL</v>
          </cell>
          <cell r="B89" t="str">
            <v>EVER ROYAL</v>
          </cell>
        </row>
        <row r="90">
          <cell r="A90" t="str">
            <v>SBRT</v>
          </cell>
          <cell r="B90" t="str">
            <v>SEA BRIGHT</v>
          </cell>
        </row>
        <row r="91">
          <cell r="A91" t="str">
            <v>SNLA</v>
          </cell>
          <cell r="B91" t="str">
            <v>SINALOA</v>
          </cell>
        </row>
        <row r="92">
          <cell r="A92" t="str">
            <v>TAI</v>
          </cell>
          <cell r="B92" t="str">
            <v>TAI HE</v>
          </cell>
        </row>
        <row r="93">
          <cell r="A93" t="str">
            <v>TRAP</v>
          </cell>
          <cell r="B93" t="str">
            <v>TRADE APOLLO</v>
          </cell>
        </row>
        <row r="94">
          <cell r="A94" t="str">
            <v>TRPY</v>
          </cell>
          <cell r="B94" t="str">
            <v>TROPHY</v>
          </cell>
        </row>
        <row r="95">
          <cell r="A95" t="str">
            <v>UNI</v>
          </cell>
          <cell r="B95" t="str">
            <v>EVER UNITY</v>
          </cell>
        </row>
        <row r="96">
          <cell r="A96" t="str">
            <v>UNON</v>
          </cell>
          <cell r="B96" t="str">
            <v>EVER UNION</v>
          </cell>
        </row>
        <row r="97">
          <cell r="A97" t="str">
            <v>URSL</v>
          </cell>
          <cell r="B97" t="str">
            <v>EVER URSULA</v>
          </cell>
        </row>
        <row r="98">
          <cell r="A98" t="str">
            <v>USN</v>
          </cell>
          <cell r="B98" t="str">
            <v>EVER UNISON</v>
          </cell>
        </row>
        <row r="99">
          <cell r="A99" t="str">
            <v>UTD</v>
          </cell>
          <cell r="B99" t="str">
            <v>EVER UNITED</v>
          </cell>
        </row>
        <row r="100">
          <cell r="A100" t="str">
            <v>WAH</v>
          </cell>
          <cell r="B100" t="str">
            <v>WAN HE</v>
          </cell>
        </row>
        <row r="101">
          <cell r="A101" t="str">
            <v>YGH</v>
          </cell>
          <cell r="B101" t="str">
            <v>YU GU HE</v>
          </cell>
        </row>
        <row r="102">
          <cell r="A102" t="str">
            <v>YUEH</v>
          </cell>
          <cell r="B102" t="str">
            <v>YUE HE</v>
          </cell>
        </row>
        <row r="103">
          <cell r="A103" t="str">
            <v>ZAS</v>
          </cell>
          <cell r="B103" t="str">
            <v>ZIM ASIA</v>
          </cell>
        </row>
        <row r="104">
          <cell r="A104" t="str">
            <v>ZCH</v>
          </cell>
          <cell r="B104" t="str">
            <v>ZIM CHINA</v>
          </cell>
        </row>
        <row r="105">
          <cell r="A105" t="str">
            <v>ZCN</v>
          </cell>
          <cell r="B105" t="str">
            <v>ZIM CANADA</v>
          </cell>
        </row>
        <row r="106">
          <cell r="A106" t="str">
            <v>ZEP</v>
          </cell>
          <cell r="B106" t="str">
            <v>ZIM EUROPA</v>
          </cell>
        </row>
        <row r="107">
          <cell r="A107" t="str">
            <v>ZIT</v>
          </cell>
          <cell r="B107" t="str">
            <v>ZIM ITALIA</v>
          </cell>
        </row>
        <row r="108">
          <cell r="A108" t="str">
            <v>ZJP</v>
          </cell>
          <cell r="B108" t="str">
            <v>ZIM JAPAN</v>
          </cell>
        </row>
        <row r="109">
          <cell r="A109" t="str">
            <v>ZKR</v>
          </cell>
          <cell r="B109" t="str">
            <v>ZIM KOREA</v>
          </cell>
        </row>
        <row r="110">
          <cell r="A110" t="str">
            <v>ZPA</v>
          </cell>
          <cell r="B110" t="str">
            <v>ZIM PACIFIC</v>
          </cell>
        </row>
        <row r="111">
          <cell r="A111" t="str">
            <v>ZUS</v>
          </cell>
          <cell r="B111" t="str">
            <v>ZIM USA</v>
          </cell>
        </row>
        <row r="112">
          <cell r="A112" t="str">
            <v>TRHV</v>
          </cell>
          <cell r="B112" t="str">
            <v>TRADE HARVEST</v>
          </cell>
        </row>
        <row r="113">
          <cell r="A113" t="str">
            <v>---</v>
          </cell>
          <cell r="B113" t="str">
            <v>---</v>
          </cell>
        </row>
        <row r="114">
          <cell r="A114" t="str">
            <v>ZJM</v>
          </cell>
          <cell r="B114" t="str">
            <v>ZIM JAMAICA</v>
          </cell>
        </row>
        <row r="115">
          <cell r="A115" t="str">
            <v>ZIB</v>
          </cell>
          <cell r="B115" t="str">
            <v>ZIM IBERIA</v>
          </cell>
        </row>
        <row r="116">
          <cell r="A116" t="str">
            <v>ZAM</v>
          </cell>
          <cell r="B116" t="str">
            <v>ZIM AMERICA</v>
          </cell>
        </row>
        <row r="117">
          <cell r="A117" t="str">
            <v>ZIS</v>
          </cell>
          <cell r="B117" t="str">
            <v>ZIM ISRAEL</v>
          </cell>
        </row>
        <row r="118">
          <cell r="A118" t="str">
            <v>ZAT</v>
          </cell>
          <cell r="B118" t="str">
            <v>ZIM ATLANTIC</v>
          </cell>
        </row>
        <row r="119">
          <cell r="A119" t="str">
            <v>RCE</v>
          </cell>
          <cell r="B119" t="str">
            <v>EVER RACER</v>
          </cell>
        </row>
        <row r="120">
          <cell r="A120" t="str">
            <v>LIN</v>
          </cell>
          <cell r="B120" t="str">
            <v>EVER LINKING</v>
          </cell>
        </row>
        <row r="121">
          <cell r="A121" t="str">
            <v>UNQE</v>
          </cell>
          <cell r="B121" t="str">
            <v>EVER UNIQUE</v>
          </cell>
        </row>
        <row r="122">
          <cell r="A122" t="str">
            <v>POHS</v>
          </cell>
          <cell r="B122" t="str">
            <v>POHANG SENATOR</v>
          </cell>
        </row>
        <row r="123">
          <cell r="A123" t="str">
            <v>PORS</v>
          </cell>
          <cell r="B123" t="str">
            <v>PORTUGAL SENATOR</v>
          </cell>
        </row>
        <row r="124">
          <cell r="A124" t="str">
            <v>CYAL</v>
          </cell>
          <cell r="B124" t="str">
            <v>CHOYANG ALPHA</v>
          </cell>
        </row>
        <row r="125">
          <cell r="A125" t="str">
            <v>CYAR</v>
          </cell>
          <cell r="B125" t="str">
            <v>CHOYANG ARK</v>
          </cell>
        </row>
        <row r="126">
          <cell r="A126" t="str">
            <v>MCLM</v>
          </cell>
          <cell r="B126" t="str">
            <v>MOL COLUMBUS</v>
          </cell>
        </row>
        <row r="127">
          <cell r="A127" t="str">
            <v>HPA</v>
          </cell>
          <cell r="B127" t="str">
            <v>HANJIN PARIS</v>
          </cell>
        </row>
        <row r="128">
          <cell r="A128" t="str">
            <v>HRME</v>
          </cell>
          <cell r="B128" t="str">
            <v>HANJIN ROME</v>
          </cell>
        </row>
        <row r="129">
          <cell r="A129" t="str">
            <v>PTLS</v>
          </cell>
          <cell r="B129" t="str">
            <v>PORTLAND SENATOR</v>
          </cell>
        </row>
        <row r="130">
          <cell r="A130" t="str">
            <v>YKSN</v>
          </cell>
          <cell r="B130" t="str">
            <v>YOKOHAMA SENATOR</v>
          </cell>
        </row>
        <row r="131">
          <cell r="A131" t="str">
            <v>PKSN</v>
          </cell>
          <cell r="B131" t="str">
            <v>PEKING SENATOR</v>
          </cell>
        </row>
        <row r="132">
          <cell r="A132" t="str">
            <v>PGSN</v>
          </cell>
          <cell r="B132" t="str">
            <v>PENANG SENATOR</v>
          </cell>
        </row>
        <row r="133">
          <cell r="A133" t="str">
            <v>MELB</v>
          </cell>
          <cell r="B133" t="str">
            <v>MOL ELBE</v>
          </cell>
        </row>
        <row r="134">
          <cell r="A134" t="str">
            <v>MBRV</v>
          </cell>
          <cell r="B134" t="str">
            <v>MOL BRAVERY</v>
          </cell>
        </row>
        <row r="135">
          <cell r="A135" t="str">
            <v>MDCV</v>
          </cell>
          <cell r="B135" t="str">
            <v>MOL DISCOVERY</v>
          </cell>
        </row>
        <row r="136">
          <cell r="A136" t="str">
            <v>MWDM</v>
          </cell>
          <cell r="B136" t="str">
            <v>MOL WISDOM</v>
          </cell>
        </row>
        <row r="137">
          <cell r="A137" t="str">
            <v>MSTN</v>
          </cell>
          <cell r="B137" t="str">
            <v>MOL STRENGTH</v>
          </cell>
        </row>
      </sheetData>
      <sheetData sheetId="1" refreshError="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drjpn@vanguardlogistics.com" TargetMode="External"/><Relationship Id="rId1" Type="http://schemas.openxmlformats.org/officeDocument/2006/relationships/hyperlink" Target="mailto:jpnexpdoc@vanguardlogistics.com"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hyperlink" Target="mailto:jpnexpdoc@vanguardlogistics.com" TargetMode="Externa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printerSettings" Target="../printerSettings/printerSettings29.bin"/><Relationship Id="rId2" Type="http://schemas.openxmlformats.org/officeDocument/2006/relationships/hyperlink" Target="mailto:jpnexpdoc@vanguardlogistics.com" TargetMode="External"/><Relationship Id="rId1" Type="http://schemas.openxmlformats.org/officeDocument/2006/relationships/hyperlink" Target="mailto:drjpn@vanguardlogistics.com" TargetMode="External"/><Relationship Id="rId4"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drawing" Target="../drawings/drawing32.xml"/><Relationship Id="rId2" Type="http://schemas.openxmlformats.org/officeDocument/2006/relationships/printerSettings" Target="../printerSettings/printerSettings32.bin"/><Relationship Id="rId1" Type="http://schemas.openxmlformats.org/officeDocument/2006/relationships/hyperlink" Target="mailto:drjpn@vanguardlogistics.com" TargetMode="External"/></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drawing" Target="../drawings/drawing34.xml"/><Relationship Id="rId2" Type="http://schemas.openxmlformats.org/officeDocument/2006/relationships/printerSettings" Target="../printerSettings/printerSettings34.bin"/><Relationship Id="rId1" Type="http://schemas.openxmlformats.org/officeDocument/2006/relationships/hyperlink" Target="mailto:drjpn@vanguardlogistics.com" TargetMode="Externa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3" Type="http://schemas.openxmlformats.org/officeDocument/2006/relationships/drawing" Target="../drawings/drawing37.xml"/><Relationship Id="rId2" Type="http://schemas.openxmlformats.org/officeDocument/2006/relationships/printerSettings" Target="../printerSettings/printerSettings37.bin"/><Relationship Id="rId1" Type="http://schemas.openxmlformats.org/officeDocument/2006/relationships/hyperlink" Target="tel:045-622-5771%20%20FAX:045-622-6344%20%20%20NACCS%20CODE%20:%202EW30" TargetMode="External"/></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66"/>
  <sheetViews>
    <sheetView showGridLines="0" tabSelected="1" zoomScale="60" zoomScaleNormal="60" workbookViewId="0">
      <selection activeCell="A9" sqref="A9:H9"/>
    </sheetView>
  </sheetViews>
  <sheetFormatPr defaultColWidth="9" defaultRowHeight="13.8"/>
  <cols>
    <col min="1" max="2" width="25.6640625" style="73" customWidth="1"/>
    <col min="3" max="3" width="60.6640625" style="73" customWidth="1"/>
    <col min="4" max="4" width="10.6640625" style="592" customWidth="1"/>
    <col min="5" max="6" width="25.6640625" style="73" customWidth="1"/>
    <col min="7" max="7" width="60.6640625" style="73" customWidth="1"/>
    <col min="8" max="8" width="10.6640625" style="592" customWidth="1"/>
    <col min="9" max="9" width="16.88671875" style="73" customWidth="1"/>
    <col min="10" max="10" width="22.6640625" style="73" customWidth="1"/>
    <col min="11" max="11" width="89" style="73" customWidth="1"/>
    <col min="12" max="12" width="19.88671875" style="73" customWidth="1"/>
    <col min="13" max="13" width="2.109375" style="73" customWidth="1"/>
    <col min="14" max="16384" width="9" style="73"/>
  </cols>
  <sheetData>
    <row r="1" spans="1:14" ht="28.5" customHeight="1"/>
    <row r="2" spans="1:14">
      <c r="A2" s="1"/>
      <c r="B2" s="1"/>
      <c r="C2" s="1"/>
      <c r="D2" s="590"/>
      <c r="E2" s="1"/>
      <c r="F2" s="1"/>
      <c r="G2" s="1"/>
      <c r="H2" s="590"/>
      <c r="I2" s="1"/>
      <c r="J2" s="1"/>
    </row>
    <row r="3" spans="1:14">
      <c r="A3" s="1"/>
      <c r="B3" s="1"/>
      <c r="C3" s="180" t="s">
        <v>320</v>
      </c>
      <c r="E3" s="2494" t="s">
        <v>5</v>
      </c>
      <c r="G3" s="180"/>
      <c r="H3" s="606"/>
      <c r="I3" s="1"/>
      <c r="J3" s="20"/>
    </row>
    <row r="4" spans="1:14">
      <c r="A4" s="1"/>
      <c r="B4" s="1"/>
      <c r="C4" s="180" t="s">
        <v>991</v>
      </c>
      <c r="E4" s="2494" t="s">
        <v>1757</v>
      </c>
      <c r="G4" s="180"/>
      <c r="H4" s="606"/>
      <c r="I4" s="1"/>
      <c r="J4" s="20"/>
    </row>
    <row r="5" spans="1:14">
      <c r="A5" s="1"/>
      <c r="B5" s="1"/>
      <c r="C5" s="376" t="s">
        <v>990</v>
      </c>
      <c r="E5" s="2494" t="s">
        <v>1758</v>
      </c>
      <c r="G5" s="180"/>
      <c r="H5" s="606"/>
      <c r="I5" s="1"/>
      <c r="J5" s="20"/>
    </row>
    <row r="6" spans="1:14">
      <c r="A6" s="1"/>
      <c r="B6" s="1"/>
      <c r="C6" s="180" t="s">
        <v>989</v>
      </c>
      <c r="E6" s="2494" t="s">
        <v>1759</v>
      </c>
      <c r="G6" s="180"/>
      <c r="H6" s="606"/>
      <c r="I6" s="1"/>
      <c r="J6" s="20"/>
    </row>
    <row r="7" spans="1:14">
      <c r="A7" s="1"/>
      <c r="B7" s="1"/>
      <c r="C7" s="1"/>
      <c r="D7" s="590"/>
      <c r="E7" s="1"/>
      <c r="F7" s="1"/>
      <c r="G7" s="1"/>
      <c r="H7" s="590"/>
      <c r="I7" s="1"/>
      <c r="J7" s="20"/>
    </row>
    <row r="8" spans="1:14" ht="14.4" thickBot="1">
      <c r="A8" s="1"/>
      <c r="B8" s="1"/>
      <c r="C8" s="1"/>
      <c r="D8" s="590"/>
      <c r="E8" s="1"/>
      <c r="F8" s="1"/>
      <c r="G8" s="1"/>
      <c r="H8" s="590"/>
      <c r="I8" s="1"/>
      <c r="J8" s="1"/>
    </row>
    <row r="9" spans="1:14" ht="32.25" customHeight="1" thickTop="1" thickBot="1">
      <c r="A9" s="2872" t="s">
        <v>970</v>
      </c>
      <c r="B9" s="2873"/>
      <c r="C9" s="2873"/>
      <c r="D9" s="2873"/>
      <c r="E9" s="2873"/>
      <c r="F9" s="2873"/>
      <c r="G9" s="2873"/>
      <c r="H9" s="2873"/>
      <c r="I9" s="183"/>
      <c r="J9" s="183"/>
      <c r="K9" s="183"/>
      <c r="L9" s="184"/>
      <c r="M9" s="185"/>
      <c r="N9" s="186"/>
    </row>
    <row r="10" spans="1:14" ht="17.399999999999999" thickTop="1" thickBot="1">
      <c r="A10" s="189"/>
      <c r="B10" s="190"/>
      <c r="C10" s="191"/>
      <c r="D10" s="593"/>
      <c r="E10" s="191"/>
      <c r="F10" s="191"/>
      <c r="G10" s="191"/>
      <c r="H10" s="593"/>
      <c r="I10" s="74"/>
      <c r="J10" s="74"/>
      <c r="K10" s="74"/>
      <c r="L10" s="75"/>
    </row>
    <row r="11" spans="1:14" ht="14.4" thickBot="1">
      <c r="A11" s="167" t="s">
        <v>70</v>
      </c>
      <c r="B11" s="222" t="s">
        <v>134</v>
      </c>
      <c r="C11" s="223" t="s">
        <v>16</v>
      </c>
      <c r="D11" s="594" t="s">
        <v>1109</v>
      </c>
      <c r="E11" s="205" t="s">
        <v>190</v>
      </c>
      <c r="F11" s="644" t="s">
        <v>191</v>
      </c>
      <c r="G11" s="610" t="s">
        <v>127</v>
      </c>
      <c r="H11" s="652" t="s">
        <v>515</v>
      </c>
    </row>
    <row r="12" spans="1:14" ht="26.4">
      <c r="A12" s="340" t="s">
        <v>71</v>
      </c>
      <c r="B12" s="341" t="s">
        <v>141</v>
      </c>
      <c r="C12" s="342" t="s">
        <v>17</v>
      </c>
      <c r="D12" s="595" t="s">
        <v>1620</v>
      </c>
      <c r="E12" s="206" t="s">
        <v>66</v>
      </c>
      <c r="F12" s="645"/>
      <c r="G12" s="611"/>
      <c r="H12" s="608"/>
    </row>
    <row r="13" spans="1:14" ht="93" thickBot="1">
      <c r="A13" s="193" t="s">
        <v>929</v>
      </c>
      <c r="B13" s="207" t="s">
        <v>72</v>
      </c>
      <c r="C13" s="199" t="s">
        <v>803</v>
      </c>
      <c r="D13" s="596" t="s">
        <v>206</v>
      </c>
      <c r="E13" s="208"/>
      <c r="F13" s="645" t="s">
        <v>194</v>
      </c>
      <c r="G13" s="611" t="s">
        <v>47</v>
      </c>
      <c r="H13" s="653" t="s">
        <v>516</v>
      </c>
    </row>
    <row r="14" spans="1:14">
      <c r="A14" s="179" t="s">
        <v>142</v>
      </c>
      <c r="B14" s="209" t="s">
        <v>142</v>
      </c>
      <c r="C14" s="200" t="s">
        <v>18</v>
      </c>
      <c r="D14" s="597" t="s">
        <v>207</v>
      </c>
      <c r="E14" s="208"/>
      <c r="F14" s="645" t="s">
        <v>195</v>
      </c>
      <c r="G14" s="611" t="s">
        <v>128</v>
      </c>
      <c r="H14" s="608"/>
    </row>
    <row r="15" spans="1:14">
      <c r="A15" s="192" t="s">
        <v>133</v>
      </c>
      <c r="B15" s="210" t="s">
        <v>134</v>
      </c>
      <c r="C15" s="201" t="s">
        <v>19</v>
      </c>
      <c r="D15" s="598" t="s">
        <v>208</v>
      </c>
      <c r="E15" s="208"/>
      <c r="F15" s="645" t="s">
        <v>196</v>
      </c>
      <c r="G15" s="611" t="s">
        <v>48</v>
      </c>
      <c r="H15" s="608"/>
    </row>
    <row r="16" spans="1:14">
      <c r="A16" s="439" t="s">
        <v>62</v>
      </c>
      <c r="B16" s="213" t="s">
        <v>141</v>
      </c>
      <c r="C16" s="203" t="s">
        <v>314</v>
      </c>
      <c r="D16" s="599"/>
      <c r="E16" s="212"/>
      <c r="F16" s="646" t="s">
        <v>197</v>
      </c>
      <c r="G16" s="612" t="s">
        <v>49</v>
      </c>
      <c r="H16" s="609"/>
    </row>
    <row r="17" spans="1:8">
      <c r="A17" s="169"/>
      <c r="B17" s="211" t="s">
        <v>296</v>
      </c>
      <c r="C17" s="202" t="s">
        <v>297</v>
      </c>
      <c r="D17" s="600"/>
      <c r="E17" s="214" t="s">
        <v>190</v>
      </c>
      <c r="F17" s="645" t="s">
        <v>198</v>
      </c>
      <c r="G17" s="611" t="s">
        <v>41</v>
      </c>
      <c r="H17" s="654" t="s">
        <v>517</v>
      </c>
    </row>
    <row r="18" spans="1:8">
      <c r="A18" s="168" t="s">
        <v>143</v>
      </c>
      <c r="B18" s="213" t="s">
        <v>144</v>
      </c>
      <c r="C18" s="203" t="s">
        <v>20</v>
      </c>
      <c r="D18" s="598" t="s">
        <v>1619</v>
      </c>
      <c r="E18" s="208" t="s">
        <v>67</v>
      </c>
      <c r="F18" s="645" t="s">
        <v>191</v>
      </c>
      <c r="G18" s="611" t="s">
        <v>129</v>
      </c>
      <c r="H18" s="608"/>
    </row>
    <row r="19" spans="1:8">
      <c r="A19" s="168" t="s">
        <v>953</v>
      </c>
      <c r="B19" s="213" t="s">
        <v>145</v>
      </c>
      <c r="C19" s="203" t="s">
        <v>21</v>
      </c>
      <c r="D19" s="601"/>
      <c r="E19" s="208"/>
      <c r="F19" s="645" t="s">
        <v>199</v>
      </c>
      <c r="G19" s="611" t="s">
        <v>51</v>
      </c>
      <c r="H19" s="653" t="s">
        <v>518</v>
      </c>
    </row>
    <row r="20" spans="1:8">
      <c r="A20" s="178"/>
      <c r="B20" s="213" t="s">
        <v>298</v>
      </c>
      <c r="C20" s="203" t="s">
        <v>300</v>
      </c>
      <c r="D20" s="601"/>
      <c r="E20" s="208"/>
      <c r="F20" s="645" t="s">
        <v>200</v>
      </c>
      <c r="G20" s="611" t="s">
        <v>52</v>
      </c>
      <c r="H20" s="608"/>
    </row>
    <row r="21" spans="1:8">
      <c r="A21" s="178"/>
      <c r="B21" s="213" t="s">
        <v>299</v>
      </c>
      <c r="C21" s="203" t="s">
        <v>301</v>
      </c>
      <c r="D21" s="601"/>
      <c r="E21" s="208"/>
      <c r="F21" s="645" t="s">
        <v>201</v>
      </c>
      <c r="G21" s="611" t="s">
        <v>130</v>
      </c>
      <c r="H21" s="608"/>
    </row>
    <row r="22" spans="1:8">
      <c r="A22" s="168"/>
      <c r="B22" s="213" t="s">
        <v>146</v>
      </c>
      <c r="C22" s="203" t="s">
        <v>22</v>
      </c>
      <c r="D22" s="601"/>
      <c r="E22" s="208"/>
      <c r="F22" s="645" t="s">
        <v>202</v>
      </c>
      <c r="G22" s="611" t="s">
        <v>53</v>
      </c>
      <c r="H22" s="608"/>
    </row>
    <row r="23" spans="1:8">
      <c r="A23" s="168"/>
      <c r="B23" s="215" t="s">
        <v>147</v>
      </c>
      <c r="C23" s="203" t="s">
        <v>23</v>
      </c>
      <c r="D23" s="601"/>
      <c r="E23" s="208"/>
      <c r="F23" s="645" t="s">
        <v>203</v>
      </c>
      <c r="G23" s="611" t="s">
        <v>131</v>
      </c>
      <c r="H23" s="608"/>
    </row>
    <row r="24" spans="1:8">
      <c r="A24" s="168"/>
      <c r="B24" s="213" t="s">
        <v>148</v>
      </c>
      <c r="C24" s="203" t="s">
        <v>24</v>
      </c>
      <c r="D24" s="602"/>
      <c r="E24" s="208"/>
      <c r="F24" s="645" t="s">
        <v>204</v>
      </c>
      <c r="G24" s="611" t="s">
        <v>54</v>
      </c>
      <c r="H24" s="608"/>
    </row>
    <row r="25" spans="1:8">
      <c r="A25" s="170" t="s">
        <v>294</v>
      </c>
      <c r="B25" s="210" t="s">
        <v>149</v>
      </c>
      <c r="C25" s="201" t="s">
        <v>25</v>
      </c>
      <c r="D25" s="603" t="s">
        <v>1618</v>
      </c>
      <c r="E25" s="208"/>
      <c r="F25" s="645" t="s">
        <v>124</v>
      </c>
      <c r="G25" s="611" t="s">
        <v>925</v>
      </c>
      <c r="H25" s="608"/>
    </row>
    <row r="26" spans="1:8">
      <c r="A26" s="171" t="s">
        <v>63</v>
      </c>
      <c r="B26" s="213" t="s">
        <v>150</v>
      </c>
      <c r="C26" s="203" t="s">
        <v>26</v>
      </c>
      <c r="D26" s="601"/>
      <c r="E26" s="214" t="s">
        <v>68</v>
      </c>
      <c r="F26" s="647" t="s">
        <v>166</v>
      </c>
      <c r="G26" s="613" t="s">
        <v>35</v>
      </c>
      <c r="H26" s="654" t="s">
        <v>519</v>
      </c>
    </row>
    <row r="27" spans="1:8">
      <c r="A27" s="171"/>
      <c r="B27" s="213" t="s">
        <v>304</v>
      </c>
      <c r="C27" s="203" t="s">
        <v>305</v>
      </c>
      <c r="D27" s="601"/>
      <c r="E27" s="212" t="s">
        <v>67</v>
      </c>
      <c r="F27" s="646" t="s">
        <v>167</v>
      </c>
      <c r="G27" s="612" t="s">
        <v>55</v>
      </c>
      <c r="H27" s="651" t="s">
        <v>520</v>
      </c>
    </row>
    <row r="28" spans="1:8">
      <c r="A28" s="172"/>
      <c r="B28" s="213" t="s">
        <v>151</v>
      </c>
      <c r="C28" s="203" t="s">
        <v>302</v>
      </c>
      <c r="D28" s="601"/>
      <c r="E28" s="217" t="s">
        <v>69</v>
      </c>
      <c r="F28" s="645" t="s">
        <v>177</v>
      </c>
      <c r="G28" s="611" t="s">
        <v>31</v>
      </c>
      <c r="H28" s="654" t="s">
        <v>519</v>
      </c>
    </row>
    <row r="29" spans="1:8">
      <c r="A29" s="172"/>
      <c r="B29" s="213" t="s">
        <v>152</v>
      </c>
      <c r="C29" s="203" t="s">
        <v>303</v>
      </c>
      <c r="D29" s="601"/>
      <c r="E29" s="218" t="s">
        <v>67</v>
      </c>
      <c r="F29" s="645" t="s">
        <v>178</v>
      </c>
      <c r="G29" s="611" t="s">
        <v>30</v>
      </c>
      <c r="H29" s="608"/>
    </row>
    <row r="30" spans="1:8" ht="26.4">
      <c r="A30" s="173" t="s">
        <v>293</v>
      </c>
      <c r="B30" s="210" t="s">
        <v>153</v>
      </c>
      <c r="C30" s="201" t="s">
        <v>306</v>
      </c>
      <c r="D30" s="598" t="s">
        <v>209</v>
      </c>
      <c r="E30" s="218"/>
      <c r="F30" s="645" t="s">
        <v>179</v>
      </c>
      <c r="G30" s="611" t="s">
        <v>32</v>
      </c>
      <c r="H30" s="653" t="s">
        <v>520</v>
      </c>
    </row>
    <row r="31" spans="1:8">
      <c r="A31" s="174" t="s">
        <v>63</v>
      </c>
      <c r="B31" s="213" t="s">
        <v>154</v>
      </c>
      <c r="C31" s="203" t="s">
        <v>27</v>
      </c>
      <c r="D31" s="601"/>
      <c r="E31" s="219"/>
      <c r="F31" s="646" t="s">
        <v>180</v>
      </c>
      <c r="G31" s="612" t="s">
        <v>33</v>
      </c>
      <c r="H31" s="609"/>
    </row>
    <row r="32" spans="1:8">
      <c r="A32" s="168"/>
      <c r="B32" s="213" t="s">
        <v>155</v>
      </c>
      <c r="C32" s="203" t="s">
        <v>28</v>
      </c>
      <c r="D32" s="601"/>
      <c r="E32" s="208" t="s">
        <v>168</v>
      </c>
      <c r="F32" s="645" t="s">
        <v>169</v>
      </c>
      <c r="G32" s="611" t="s">
        <v>34</v>
      </c>
      <c r="H32" s="654" t="s">
        <v>521</v>
      </c>
    </row>
    <row r="33" spans="1:8">
      <c r="A33" s="175"/>
      <c r="B33" s="216" t="s">
        <v>156</v>
      </c>
      <c r="C33" s="202" t="s">
        <v>29</v>
      </c>
      <c r="D33" s="602"/>
      <c r="E33" s="208" t="s">
        <v>67</v>
      </c>
      <c r="F33" s="645" t="s">
        <v>170</v>
      </c>
      <c r="G33" s="611" t="s">
        <v>36</v>
      </c>
      <c r="H33" s="608"/>
    </row>
    <row r="34" spans="1:8">
      <c r="A34" s="168" t="s">
        <v>168</v>
      </c>
      <c r="B34" s="213" t="s">
        <v>161</v>
      </c>
      <c r="C34" s="203" t="s">
        <v>34</v>
      </c>
      <c r="D34" s="603" t="s">
        <v>210</v>
      </c>
      <c r="E34" s="208"/>
      <c r="F34" s="645" t="s">
        <v>171</v>
      </c>
      <c r="G34" s="611" t="s">
        <v>56</v>
      </c>
      <c r="H34" s="653" t="s">
        <v>522</v>
      </c>
    </row>
    <row r="35" spans="1:8">
      <c r="A35" s="176" t="s">
        <v>63</v>
      </c>
      <c r="B35" s="213" t="s">
        <v>163</v>
      </c>
      <c r="C35" s="203" t="s">
        <v>307</v>
      </c>
      <c r="D35" s="601"/>
      <c r="E35" s="208"/>
      <c r="F35" s="645" t="s">
        <v>172</v>
      </c>
      <c r="G35" s="611" t="s">
        <v>57</v>
      </c>
      <c r="H35" s="608"/>
    </row>
    <row r="36" spans="1:8">
      <c r="A36" s="176"/>
      <c r="B36" s="213" t="s">
        <v>308</v>
      </c>
      <c r="C36" s="203" t="s">
        <v>309</v>
      </c>
      <c r="D36" s="601"/>
      <c r="E36" s="208"/>
      <c r="F36" s="645" t="s">
        <v>537</v>
      </c>
      <c r="G36" s="611" t="s">
        <v>58</v>
      </c>
      <c r="H36" s="608"/>
    </row>
    <row r="37" spans="1:8">
      <c r="A37" s="176"/>
      <c r="B37" s="213" t="s">
        <v>176</v>
      </c>
      <c r="C37" s="203" t="s">
        <v>310</v>
      </c>
      <c r="D37" s="601"/>
      <c r="E37" s="208"/>
      <c r="F37" s="645" t="s">
        <v>173</v>
      </c>
      <c r="G37" s="611" t="s">
        <v>926</v>
      </c>
      <c r="H37" s="608"/>
    </row>
    <row r="38" spans="1:8">
      <c r="A38" s="178"/>
      <c r="B38" s="213" t="s">
        <v>311</v>
      </c>
      <c r="C38" s="203" t="s">
        <v>312</v>
      </c>
      <c r="D38" s="601"/>
      <c r="E38" s="208"/>
      <c r="F38" s="645" t="s">
        <v>174</v>
      </c>
      <c r="G38" s="611" t="s">
        <v>59</v>
      </c>
      <c r="H38" s="608"/>
    </row>
    <row r="39" spans="1:8">
      <c r="A39" s="440"/>
      <c r="B39" s="211" t="s">
        <v>358</v>
      </c>
      <c r="C39" s="202" t="s">
        <v>313</v>
      </c>
      <c r="D39" s="602"/>
      <c r="E39" s="208"/>
      <c r="F39" s="645" t="s">
        <v>175</v>
      </c>
      <c r="G39" s="611" t="s">
        <v>60</v>
      </c>
      <c r="H39" s="608"/>
    </row>
    <row r="40" spans="1:8">
      <c r="A40" s="243" t="s">
        <v>295</v>
      </c>
      <c r="B40" s="210" t="s">
        <v>157</v>
      </c>
      <c r="C40" s="201" t="s">
        <v>30</v>
      </c>
      <c r="D40" s="598" t="s">
        <v>211</v>
      </c>
      <c r="E40" s="208"/>
      <c r="F40" s="645" t="s">
        <v>176</v>
      </c>
      <c r="G40" s="611" t="s">
        <v>61</v>
      </c>
      <c r="H40" s="608"/>
    </row>
    <row r="41" spans="1:8">
      <c r="A41" s="172" t="s">
        <v>63</v>
      </c>
      <c r="B41" s="213" t="s">
        <v>162</v>
      </c>
      <c r="C41" s="203" t="s">
        <v>35</v>
      </c>
      <c r="D41" s="601"/>
      <c r="E41" s="396" t="s">
        <v>79</v>
      </c>
      <c r="F41" s="648" t="s">
        <v>538</v>
      </c>
      <c r="G41" s="614" t="s">
        <v>80</v>
      </c>
      <c r="H41" s="654" t="s">
        <v>1083</v>
      </c>
    </row>
    <row r="42" spans="1:8" ht="14.4" thickBot="1">
      <c r="A42" s="177"/>
      <c r="B42" s="220" t="s">
        <v>504</v>
      </c>
      <c r="C42" s="204" t="s">
        <v>33</v>
      </c>
      <c r="D42" s="604"/>
      <c r="E42" s="244"/>
      <c r="F42" s="701" t="s">
        <v>539</v>
      </c>
      <c r="G42" s="615"/>
      <c r="H42" s="655" t="s">
        <v>536</v>
      </c>
    </row>
    <row r="43" spans="1:8">
      <c r="A43" s="439"/>
      <c r="B43" s="634" t="s">
        <v>505</v>
      </c>
      <c r="C43" s="635" t="s">
        <v>507</v>
      </c>
      <c r="D43" s="607" t="s">
        <v>356</v>
      </c>
      <c r="E43" s="205" t="s">
        <v>365</v>
      </c>
      <c r="F43" s="377" t="s">
        <v>382</v>
      </c>
      <c r="G43" s="616" t="s">
        <v>321</v>
      </c>
      <c r="H43" s="656" t="s">
        <v>1616</v>
      </c>
    </row>
    <row r="44" spans="1:8">
      <c r="A44" s="591" t="s">
        <v>164</v>
      </c>
      <c r="B44" s="636" t="s">
        <v>506</v>
      </c>
      <c r="C44" s="635"/>
      <c r="D44" s="607" t="s">
        <v>530</v>
      </c>
      <c r="E44" s="336"/>
      <c r="F44" s="377" t="s">
        <v>383</v>
      </c>
      <c r="G44" s="617" t="s">
        <v>560</v>
      </c>
      <c r="H44" s="657" t="s">
        <v>1615</v>
      </c>
    </row>
    <row r="45" spans="1:8" ht="14.4" thickBot="1">
      <c r="A45" s="336"/>
      <c r="B45" s="637" t="s">
        <v>350</v>
      </c>
      <c r="C45" s="638"/>
      <c r="D45" s="649" t="s">
        <v>508</v>
      </c>
      <c r="E45" s="349"/>
      <c r="F45" s="350" t="s">
        <v>383</v>
      </c>
      <c r="G45" s="618" t="s">
        <v>321</v>
      </c>
      <c r="H45" s="658" t="s">
        <v>1617</v>
      </c>
    </row>
    <row r="46" spans="1:8" ht="26.4">
      <c r="A46" s="322" t="s">
        <v>64</v>
      </c>
      <c r="B46" s="639" t="s">
        <v>165</v>
      </c>
      <c r="C46" s="614" t="s">
        <v>354</v>
      </c>
      <c r="D46" s="650" t="s">
        <v>509</v>
      </c>
      <c r="E46" s="242" t="s">
        <v>121</v>
      </c>
      <c r="F46" s="626" t="s">
        <v>351</v>
      </c>
      <c r="G46" s="627" t="s">
        <v>126</v>
      </c>
      <c r="H46" s="659" t="s">
        <v>810</v>
      </c>
    </row>
    <row r="47" spans="1:8">
      <c r="A47" s="337"/>
      <c r="B47" s="637"/>
      <c r="C47" s="638" t="s">
        <v>355</v>
      </c>
      <c r="D47" s="651" t="s">
        <v>510</v>
      </c>
      <c r="E47" s="335"/>
      <c r="F47" s="628" t="s">
        <v>808</v>
      </c>
      <c r="G47" s="629"/>
      <c r="H47" s="659" t="s">
        <v>809</v>
      </c>
    </row>
    <row r="48" spans="1:8">
      <c r="A48" s="217" t="s">
        <v>143</v>
      </c>
      <c r="B48" s="636" t="s">
        <v>144</v>
      </c>
      <c r="C48" s="635" t="s">
        <v>37</v>
      </c>
      <c r="D48" s="649" t="s">
        <v>511</v>
      </c>
      <c r="E48" s="243" t="s">
        <v>190</v>
      </c>
      <c r="F48" s="630" t="s">
        <v>123</v>
      </c>
      <c r="G48" s="631" t="s">
        <v>50</v>
      </c>
      <c r="H48" s="623" t="s">
        <v>160</v>
      </c>
    </row>
    <row r="49" spans="1:13">
      <c r="A49" s="217" t="s">
        <v>65</v>
      </c>
      <c r="B49" s="636" t="s">
        <v>145</v>
      </c>
      <c r="C49" s="635" t="s">
        <v>38</v>
      </c>
      <c r="D49" s="608"/>
      <c r="E49" s="188" t="s">
        <v>122</v>
      </c>
      <c r="F49" s="632" t="s">
        <v>124</v>
      </c>
      <c r="G49" s="633" t="s">
        <v>928</v>
      </c>
      <c r="H49" s="624" t="s">
        <v>158</v>
      </c>
    </row>
    <row r="50" spans="1:13">
      <c r="A50" s="217"/>
      <c r="B50" s="636" t="s">
        <v>146</v>
      </c>
      <c r="C50" s="635" t="s">
        <v>39</v>
      </c>
      <c r="D50" s="649" t="s">
        <v>512</v>
      </c>
      <c r="E50" s="178"/>
      <c r="F50" s="632" t="s">
        <v>204</v>
      </c>
      <c r="G50" s="633" t="s">
        <v>125</v>
      </c>
      <c r="H50" s="659" t="s">
        <v>523</v>
      </c>
    </row>
    <row r="51" spans="1:13">
      <c r="A51" s="217"/>
      <c r="B51" s="640" t="s">
        <v>147</v>
      </c>
      <c r="C51" s="635" t="s">
        <v>40</v>
      </c>
      <c r="D51" s="608"/>
      <c r="E51" s="178"/>
      <c r="F51" s="632" t="s">
        <v>199</v>
      </c>
      <c r="G51" s="633" t="s">
        <v>51</v>
      </c>
      <c r="H51" s="625" t="s">
        <v>159</v>
      </c>
    </row>
    <row r="52" spans="1:13">
      <c r="A52" s="338"/>
      <c r="B52" s="636" t="s">
        <v>148</v>
      </c>
      <c r="C52" s="635" t="s">
        <v>24</v>
      </c>
      <c r="D52" s="609"/>
      <c r="E52" s="178"/>
      <c r="F52" s="632" t="s">
        <v>191</v>
      </c>
      <c r="G52" s="633" t="s">
        <v>129</v>
      </c>
      <c r="H52" s="624" t="s">
        <v>158</v>
      </c>
    </row>
    <row r="53" spans="1:13" ht="14.4" thickBot="1">
      <c r="A53" s="339" t="s">
        <v>181</v>
      </c>
      <c r="B53" s="639" t="s">
        <v>182</v>
      </c>
      <c r="C53" s="614" t="s">
        <v>41</v>
      </c>
      <c r="D53" s="649" t="s">
        <v>513</v>
      </c>
      <c r="E53" s="244"/>
      <c r="F53" s="632" t="s">
        <v>173</v>
      </c>
      <c r="G53" s="633" t="s">
        <v>927</v>
      </c>
      <c r="H53" s="659" t="s">
        <v>524</v>
      </c>
    </row>
    <row r="54" spans="1:13" ht="26.4">
      <c r="A54" s="206" t="s">
        <v>66</v>
      </c>
      <c r="B54" s="636" t="s">
        <v>183</v>
      </c>
      <c r="C54" s="635" t="s">
        <v>42</v>
      </c>
      <c r="D54" s="608"/>
      <c r="E54" s="242" t="s">
        <v>165</v>
      </c>
      <c r="F54" s="333" t="s">
        <v>352</v>
      </c>
      <c r="G54" s="619" t="s">
        <v>344</v>
      </c>
      <c r="H54" s="660" t="s">
        <v>525</v>
      </c>
    </row>
    <row r="55" spans="1:13">
      <c r="A55" s="336"/>
      <c r="B55" s="636" t="s">
        <v>184</v>
      </c>
      <c r="C55" s="635" t="s">
        <v>924</v>
      </c>
      <c r="D55" s="649" t="s">
        <v>514</v>
      </c>
      <c r="E55" s="178"/>
      <c r="F55" s="334" t="s">
        <v>353</v>
      </c>
      <c r="G55" s="620"/>
      <c r="H55" s="661" t="s">
        <v>526</v>
      </c>
    </row>
    <row r="56" spans="1:13">
      <c r="A56" s="336"/>
      <c r="B56" s="636" t="s">
        <v>185</v>
      </c>
      <c r="C56" s="635" t="s">
        <v>43</v>
      </c>
      <c r="D56" s="608"/>
      <c r="E56" s="178"/>
      <c r="F56" s="331" t="s">
        <v>192</v>
      </c>
      <c r="G56" s="621" t="s">
        <v>349</v>
      </c>
      <c r="H56" s="662" t="s">
        <v>527</v>
      </c>
    </row>
    <row r="57" spans="1:13" ht="15.6">
      <c r="A57" s="208"/>
      <c r="B57" s="636" t="s">
        <v>186</v>
      </c>
      <c r="C57" s="635" t="s">
        <v>44</v>
      </c>
      <c r="D57" s="608"/>
      <c r="E57" s="178"/>
      <c r="F57" s="331" t="s">
        <v>345</v>
      </c>
      <c r="G57" s="621" t="s">
        <v>348</v>
      </c>
      <c r="H57" s="663" t="s">
        <v>528</v>
      </c>
      <c r="I57" s="181"/>
      <c r="J57" s="181"/>
      <c r="K57" s="181"/>
      <c r="L57" s="181"/>
      <c r="M57" s="182"/>
    </row>
    <row r="58" spans="1:13" ht="21.6" thickBot="1">
      <c r="A58" s="208"/>
      <c r="B58" s="636" t="s">
        <v>187</v>
      </c>
      <c r="C58" s="635" t="s">
        <v>45</v>
      </c>
      <c r="D58" s="608"/>
      <c r="E58" s="330"/>
      <c r="F58" s="332" t="s">
        <v>346</v>
      </c>
      <c r="G58" s="622" t="s">
        <v>347</v>
      </c>
      <c r="H58" s="664" t="s">
        <v>529</v>
      </c>
      <c r="I58" s="77"/>
      <c r="J58" s="77"/>
      <c r="K58" s="77"/>
      <c r="L58" s="78"/>
      <c r="M58" s="79"/>
    </row>
    <row r="59" spans="1:13" ht="20.399999999999999" thickBot="1">
      <c r="A59" s="208"/>
      <c r="B59" s="636" t="s">
        <v>188</v>
      </c>
      <c r="C59" s="635" t="s">
        <v>46</v>
      </c>
      <c r="D59" s="608"/>
      <c r="E59" s="706" t="s">
        <v>540</v>
      </c>
      <c r="F59" s="707" t="s">
        <v>123</v>
      </c>
      <c r="G59" s="708" t="s">
        <v>50</v>
      </c>
      <c r="H59" s="709" t="s">
        <v>541</v>
      </c>
      <c r="I59" s="80"/>
      <c r="J59" s="80"/>
      <c r="K59" s="81"/>
      <c r="L59" s="82"/>
      <c r="M59" s="79"/>
    </row>
    <row r="60" spans="1:13" ht="20.399999999999999" thickBot="1">
      <c r="A60" s="221"/>
      <c r="B60" s="641" t="s">
        <v>189</v>
      </c>
      <c r="C60" s="642" t="s">
        <v>372</v>
      </c>
      <c r="D60" s="643"/>
      <c r="E60" s="702"/>
      <c r="F60" s="703"/>
      <c r="G60" s="704"/>
      <c r="H60" s="705"/>
      <c r="I60" s="80"/>
      <c r="J60" s="80"/>
      <c r="K60" s="81"/>
      <c r="L60" s="82"/>
      <c r="M60" s="79"/>
    </row>
    <row r="61" spans="1:13" ht="19.8">
      <c r="B61" s="76"/>
      <c r="F61" s="187"/>
      <c r="G61" s="187"/>
      <c r="H61" s="605"/>
      <c r="I61" s="80"/>
      <c r="J61" s="80"/>
      <c r="K61" s="81"/>
      <c r="L61" s="82"/>
      <c r="M61" s="79"/>
    </row>
    <row r="62" spans="1:13" ht="19.8">
      <c r="A62" s="2874" t="s">
        <v>73</v>
      </c>
      <c r="B62" s="2875"/>
      <c r="D62" s="605"/>
      <c r="E62" s="187"/>
      <c r="F62" s="187"/>
      <c r="G62" s="187"/>
      <c r="H62" s="605"/>
      <c r="I62" s="80"/>
      <c r="J62" s="80"/>
      <c r="K62" s="81"/>
      <c r="L62" s="82"/>
      <c r="M62" s="79"/>
    </row>
    <row r="63" spans="1:13" ht="19.8">
      <c r="A63" s="10" t="s">
        <v>205</v>
      </c>
      <c r="M63" s="83"/>
    </row>
    <row r="64" spans="1:13" ht="16.2">
      <c r="A64" s="827" t="s">
        <v>1760</v>
      </c>
    </row>
    <row r="65" spans="1:1" ht="16.2">
      <c r="A65" s="827" t="s">
        <v>74</v>
      </c>
    </row>
    <row r="66" spans="1:1" ht="16.2">
      <c r="A66" s="10"/>
    </row>
  </sheetData>
  <sheetProtection insertHyperlinks="0" selectLockedCells="1" selectUnlockedCells="1"/>
  <mergeCells count="2">
    <mergeCell ref="A9:H9"/>
    <mergeCell ref="A62:B62"/>
  </mergeCells>
  <phoneticPr fontId="18"/>
  <hyperlinks>
    <hyperlink ref="D11" display="Page.1" xr:uid="{00000000-0004-0000-0000-000000000000}"/>
    <hyperlink ref="D12" display="Page.2" xr:uid="{00000000-0004-0000-0000-000001000000}"/>
    <hyperlink ref="D13" display="Page.2" xr:uid="{00000000-0004-0000-0000-000002000000}"/>
    <hyperlink ref="D14" display="Page.3" xr:uid="{00000000-0004-0000-0000-000003000000}"/>
    <hyperlink ref="D15" display="Page.4" xr:uid="{00000000-0004-0000-0000-000004000000}"/>
    <hyperlink ref="D18" display="Page.5" xr:uid="{00000000-0004-0000-0000-000005000000}"/>
    <hyperlink ref="D25" display="Page.6" xr:uid="{00000000-0004-0000-0000-000006000000}"/>
    <hyperlink ref="D30" display="Page.7" xr:uid="{00000000-0004-0000-0000-000007000000}"/>
    <hyperlink ref="D34" display="Page.8" xr:uid="{00000000-0004-0000-0000-000008000000}"/>
    <hyperlink ref="D40" display="Page.9" xr:uid="{00000000-0004-0000-0000-000009000000}"/>
    <hyperlink ref="D43" display="Page.10(KOB)" xr:uid="{00000000-0004-0000-0000-00000A000000}"/>
    <hyperlink ref="D44" display="Page.11(NGO)" xr:uid="{00000000-0004-0000-0000-00000B000000}"/>
    <hyperlink ref="D45" display="Page.12(TYO)" xr:uid="{00000000-0004-0000-0000-00000C000000}"/>
    <hyperlink ref="D46" display="Page.13(KOB)" xr:uid="{00000000-0004-0000-0000-00000D000000}"/>
    <hyperlink ref="D47" display="Page.14(TYO)" xr:uid="{00000000-0004-0000-0000-00000E000000}"/>
    <hyperlink ref="D48" display="Page.15(KOB)" xr:uid="{00000000-0004-0000-0000-00000F000000}"/>
    <hyperlink ref="D50" display="Page.16(TYO)" xr:uid="{00000000-0004-0000-0000-000010000000}"/>
    <hyperlink ref="D53" display="Page.17(KOB)" xr:uid="{00000000-0004-0000-0000-000011000000}"/>
    <hyperlink ref="D55" display="Page.18(TYO)" xr:uid="{00000000-0004-0000-0000-000012000000}"/>
    <hyperlink ref="H11" display="Page.19(KOB)" xr:uid="{00000000-0004-0000-0000-000013000000}"/>
    <hyperlink ref="H13" display="Page.20(TYO)" xr:uid="{00000000-0004-0000-0000-000014000000}"/>
    <hyperlink ref="H17" display="Page.21(KOB)" xr:uid="{00000000-0004-0000-0000-000015000000}"/>
    <hyperlink ref="H19" display="Page.22(TYO)" xr:uid="{00000000-0004-0000-0000-000016000000}"/>
    <hyperlink ref="H26" display="Page.23(KOB)" xr:uid="{00000000-0004-0000-0000-000017000000}"/>
    <hyperlink ref="H27" display="Page.24(TYO)" xr:uid="{00000000-0004-0000-0000-000018000000}"/>
    <hyperlink ref="H28" display="Page.23(KOB)" xr:uid="{00000000-0004-0000-0000-000019000000}"/>
    <hyperlink ref="H30" display="Page.24(TYO)" xr:uid="{00000000-0004-0000-0000-00001A000000}"/>
    <hyperlink ref="H32" display="Page.25(KOB)" xr:uid="{00000000-0004-0000-0000-00001B000000}"/>
    <hyperlink ref="H34" display="Page.26(TYO)" xr:uid="{00000000-0004-0000-0000-00001C000000}"/>
    <hyperlink ref="H41" display="Page.21(KOB)" xr:uid="{00000000-0004-0000-0000-00001D000000}"/>
    <hyperlink ref="H42" display="Page.22(TYO)" xr:uid="{00000000-0004-0000-0000-00001E000000}"/>
    <hyperlink ref="H43" display="Page.27" xr:uid="{00000000-0004-0000-0000-00001F000000}"/>
    <hyperlink ref="H44" display="Page.28" xr:uid="{00000000-0004-0000-0000-000020000000}"/>
    <hyperlink ref="H45" display="Page.29" xr:uid="{00000000-0004-0000-0000-000021000000}"/>
    <hyperlink ref="H46" display="Page.30" xr:uid="{00000000-0004-0000-0000-000022000000}"/>
    <hyperlink ref="H47" display="Page.31" xr:uid="{00000000-0004-0000-0000-000023000000}"/>
    <hyperlink ref="H50" display="Page.32" xr:uid="{00000000-0004-0000-0000-000024000000}"/>
    <hyperlink ref="H53" display="Page.33" xr:uid="{00000000-0004-0000-0000-000025000000}"/>
    <hyperlink ref="H54" display="Page.34" xr:uid="{00000000-0004-0000-0000-000026000000}"/>
    <hyperlink ref="H55" display="Page.35" xr:uid="{00000000-0004-0000-0000-000027000000}"/>
    <hyperlink ref="H56" display="Page.36" xr:uid="{00000000-0004-0000-0000-000028000000}"/>
    <hyperlink ref="H57" display="Page.37" xr:uid="{00000000-0004-0000-0000-000029000000}"/>
    <hyperlink ref="H58" display="Page.38" xr:uid="{00000000-0004-0000-0000-00002A000000}"/>
    <hyperlink ref="H59" display="Page.39" xr:uid="{00000000-0004-0000-0000-00002B000000}"/>
  </hyperlinks>
  <pageMargins left="0.56000000000000005" right="0.17" top="0.23" bottom="0.19" header="0.18" footer="0.17"/>
  <pageSetup paperSize="9" scale="57"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46"/>
    <pageSetUpPr fitToPage="1"/>
  </sheetPr>
  <dimension ref="A1:EX85"/>
  <sheetViews>
    <sheetView showZeros="0" view="pageBreakPreview" zoomScale="40" zoomScaleNormal="50" zoomScaleSheetLayoutView="40" workbookViewId="0">
      <selection activeCell="T12" sqref="T12:T14"/>
    </sheetView>
  </sheetViews>
  <sheetFormatPr defaultColWidth="9" defaultRowHeight="15" customHeight="1"/>
  <cols>
    <col min="1" max="1" width="38.109375" style="923" customWidth="1"/>
    <col min="2" max="2" width="10.88671875" style="923" customWidth="1"/>
    <col min="3" max="5" width="15.6640625" style="923" customWidth="1"/>
    <col min="6" max="6" width="15.109375" style="923" customWidth="1"/>
    <col min="7" max="20" width="15.6640625" style="923" customWidth="1"/>
    <col min="21" max="21" width="9.6640625" style="923" customWidth="1"/>
    <col min="22" max="22" width="14" style="923" customWidth="1"/>
    <col min="23" max="23" width="7.6640625" style="877" customWidth="1"/>
    <col min="24" max="24" width="10.88671875" style="923" customWidth="1"/>
    <col min="25" max="25" width="14.109375" style="923" customWidth="1"/>
    <col min="26" max="16384" width="9" style="923"/>
  </cols>
  <sheetData>
    <row r="1" spans="1:26" ht="15" customHeight="1">
      <c r="A1" s="2890"/>
      <c r="B1" s="2890"/>
      <c r="C1" s="2890"/>
      <c r="Z1" s="791"/>
    </row>
    <row r="2" spans="1:26" ht="15" customHeight="1">
      <c r="A2" s="2890"/>
      <c r="B2" s="2890"/>
      <c r="C2" s="2890"/>
      <c r="I2" s="793" t="s">
        <v>88</v>
      </c>
      <c r="J2" s="793"/>
      <c r="L2" s="793"/>
      <c r="M2" s="2494" t="s">
        <v>5</v>
      </c>
      <c r="N2" s="794"/>
      <c r="O2" s="794"/>
      <c r="Q2" s="20"/>
      <c r="R2" s="20"/>
      <c r="S2" s="20"/>
      <c r="T2" s="20"/>
      <c r="U2" s="20"/>
      <c r="V2" s="20"/>
      <c r="Z2" s="791"/>
    </row>
    <row r="3" spans="1:26" ht="15" customHeight="1">
      <c r="A3" s="2890"/>
      <c r="B3" s="2890"/>
      <c r="C3" s="2890"/>
      <c r="I3" s="793" t="s">
        <v>1124</v>
      </c>
      <c r="J3" s="793"/>
      <c r="L3" s="793"/>
      <c r="M3" s="2494" t="s">
        <v>1757</v>
      </c>
      <c r="N3" s="794"/>
      <c r="O3" s="794"/>
      <c r="Q3" s="20"/>
      <c r="R3" s="20"/>
      <c r="S3" s="20"/>
      <c r="T3" s="20"/>
      <c r="U3" s="20"/>
      <c r="V3" s="20"/>
      <c r="Z3" s="791"/>
    </row>
    <row r="4" spans="1:26" ht="15" customHeight="1">
      <c r="A4" s="2890"/>
      <c r="B4" s="2890"/>
      <c r="C4" s="2890"/>
      <c r="I4" s="1048" t="s">
        <v>993</v>
      </c>
      <c r="J4" s="1048"/>
      <c r="L4" s="1048"/>
      <c r="M4" s="2494" t="s">
        <v>1758</v>
      </c>
      <c r="N4" s="794"/>
      <c r="O4" s="794"/>
      <c r="Q4" s="2910">
        <f ca="1">TODAY()</f>
        <v>45261</v>
      </c>
      <c r="R4" s="2911"/>
      <c r="S4" s="20"/>
      <c r="T4" s="20"/>
      <c r="U4" s="20"/>
      <c r="V4" s="20"/>
      <c r="Z4" s="791"/>
    </row>
    <row r="5" spans="1:26" ht="15" customHeight="1">
      <c r="I5" s="793" t="s">
        <v>1125</v>
      </c>
      <c r="J5" s="793"/>
      <c r="L5" s="793"/>
      <c r="M5" s="2494" t="s">
        <v>1759</v>
      </c>
      <c r="N5" s="794"/>
      <c r="O5" s="794"/>
      <c r="Q5" s="2911"/>
      <c r="R5" s="2911"/>
      <c r="S5" s="20"/>
      <c r="T5" s="20"/>
      <c r="U5" s="20"/>
      <c r="V5" s="20"/>
      <c r="Z5" s="791"/>
    </row>
    <row r="7" spans="1:26" ht="30" customHeight="1">
      <c r="A7" s="2891" t="s">
        <v>648</v>
      </c>
      <c r="B7" s="2891"/>
      <c r="C7" s="2891"/>
      <c r="D7" s="2891"/>
      <c r="E7" s="2891"/>
      <c r="F7" s="2891"/>
      <c r="G7" s="2891"/>
      <c r="H7" s="2891"/>
      <c r="I7" s="2891"/>
      <c r="J7" s="2891"/>
      <c r="K7" s="2891"/>
      <c r="L7" s="2891"/>
      <c r="M7" s="2891"/>
      <c r="N7" s="2891"/>
      <c r="O7" s="2891"/>
      <c r="P7" s="2891"/>
      <c r="Q7" s="2891"/>
      <c r="R7" s="2891"/>
      <c r="S7" s="2891"/>
      <c r="T7" s="2891"/>
      <c r="U7" s="1481"/>
      <c r="V7" s="1481"/>
      <c r="W7" s="1034"/>
    </row>
    <row r="8" spans="1:26" ht="15" customHeight="1">
      <c r="A8" s="2892" t="s">
        <v>90</v>
      </c>
      <c r="B8" s="2892"/>
      <c r="C8" s="2892"/>
      <c r="D8" s="2892"/>
      <c r="E8" s="2892"/>
      <c r="F8" s="2892"/>
      <c r="G8" s="2892"/>
      <c r="H8" s="2892"/>
      <c r="I8" s="2892"/>
      <c r="J8" s="2892"/>
      <c r="K8" s="2892"/>
      <c r="L8" s="2892"/>
      <c r="M8" s="2892"/>
      <c r="N8" s="2892"/>
      <c r="O8" s="2892"/>
      <c r="P8" s="2892"/>
      <c r="Q8" s="2892"/>
      <c r="R8" s="2892"/>
      <c r="S8" s="2892"/>
      <c r="T8" s="2892"/>
      <c r="U8" s="1484"/>
      <c r="V8" s="1484"/>
      <c r="W8" s="800"/>
      <c r="X8" s="1280"/>
    </row>
    <row r="9" spans="1:26" ht="30" customHeight="1">
      <c r="A9" s="2893" t="s">
        <v>91</v>
      </c>
      <c r="B9" s="2895" t="s">
        <v>92</v>
      </c>
      <c r="C9" s="2897" t="s">
        <v>649</v>
      </c>
      <c r="D9" s="2898"/>
      <c r="E9" s="2899"/>
      <c r="F9" s="2903" t="s">
        <v>93</v>
      </c>
      <c r="G9" s="2904"/>
      <c r="H9" s="2905"/>
      <c r="I9" s="2897" t="s">
        <v>112</v>
      </c>
      <c r="J9" s="2898"/>
      <c r="K9" s="2899"/>
      <c r="L9" s="227" t="s">
        <v>93</v>
      </c>
      <c r="M9" s="2897" t="s">
        <v>94</v>
      </c>
      <c r="N9" s="2898"/>
      <c r="O9" s="2899"/>
      <c r="P9" s="2906" t="s">
        <v>93</v>
      </c>
      <c r="Q9" s="2907"/>
      <c r="R9" s="2908" t="s">
        <v>650</v>
      </c>
      <c r="S9" s="2909"/>
      <c r="T9" s="1082"/>
      <c r="U9" s="106"/>
      <c r="V9" s="106"/>
    </row>
    <row r="10" spans="1:26" s="877" customFormat="1" ht="30" customHeight="1">
      <c r="A10" s="2894"/>
      <c r="B10" s="2896"/>
      <c r="C10" s="2900"/>
      <c r="D10" s="2901"/>
      <c r="E10" s="2902"/>
      <c r="F10" s="733" t="s">
        <v>97</v>
      </c>
      <c r="G10" s="486" t="s">
        <v>98</v>
      </c>
      <c r="H10" s="365" t="s">
        <v>96</v>
      </c>
      <c r="I10" s="2900"/>
      <c r="J10" s="2901"/>
      <c r="K10" s="2902"/>
      <c r="L10" s="227" t="s">
        <v>651</v>
      </c>
      <c r="M10" s="2900"/>
      <c r="N10" s="2901"/>
      <c r="O10" s="2902"/>
      <c r="P10" s="1482" t="s">
        <v>100</v>
      </c>
      <c r="Q10" s="227" t="s">
        <v>99</v>
      </c>
      <c r="R10" s="366" t="s">
        <v>652</v>
      </c>
      <c r="S10" s="1482" t="s">
        <v>653</v>
      </c>
      <c r="T10" s="1083"/>
      <c r="U10" s="106"/>
      <c r="V10" s="106"/>
    </row>
    <row r="11" spans="1:26" s="877" customFormat="1" ht="25.5" customHeight="1" thickBot="1">
      <c r="A11" s="2888" t="s">
        <v>654</v>
      </c>
      <c r="B11" s="2889"/>
      <c r="C11" s="2885" t="s">
        <v>1126</v>
      </c>
      <c r="D11" s="2886"/>
      <c r="E11" s="2887"/>
      <c r="F11" s="734" t="s">
        <v>655</v>
      </c>
      <c r="G11" s="487" t="s">
        <v>656</v>
      </c>
      <c r="H11" s="367" t="s">
        <v>1695</v>
      </c>
      <c r="I11" s="2885" t="s">
        <v>657</v>
      </c>
      <c r="J11" s="2886"/>
      <c r="K11" s="2887"/>
      <c r="L11" s="368" t="s">
        <v>1127</v>
      </c>
      <c r="M11" s="2885" t="s">
        <v>658</v>
      </c>
      <c r="N11" s="2886"/>
      <c r="O11" s="2887"/>
      <c r="P11" s="1483" t="s">
        <v>659</v>
      </c>
      <c r="Q11" s="369" t="s">
        <v>659</v>
      </c>
      <c r="R11" s="780" t="s">
        <v>660</v>
      </c>
      <c r="S11" s="780" t="s">
        <v>661</v>
      </c>
      <c r="T11" s="1083"/>
      <c r="U11" s="106"/>
      <c r="V11" s="106"/>
    </row>
    <row r="12" spans="1:26" s="877" customFormat="1" ht="50.1" customHeight="1" thickTop="1">
      <c r="A12" s="2784" t="s">
        <v>1956</v>
      </c>
      <c r="B12" s="2749" t="s">
        <v>1957</v>
      </c>
      <c r="C12" s="2750">
        <v>45236</v>
      </c>
      <c r="D12" s="2751" t="s">
        <v>390</v>
      </c>
      <c r="E12" s="2752">
        <f t="shared" ref="E12:E21" si="0">C12+1</f>
        <v>45237</v>
      </c>
      <c r="F12" s="2781">
        <v>45231</v>
      </c>
      <c r="G12" s="2782">
        <f t="shared" ref="G12:H19" si="1">F12-1</f>
        <v>45230</v>
      </c>
      <c r="H12" s="2755">
        <v>45230</v>
      </c>
      <c r="I12" s="2750">
        <f t="shared" ref="I12:I21" si="2">E12</f>
        <v>45237</v>
      </c>
      <c r="J12" s="2751" t="s">
        <v>390</v>
      </c>
      <c r="K12" s="2756">
        <f t="shared" ref="K12:K21" si="3">I12+1</f>
        <v>45238</v>
      </c>
      <c r="L12" s="2783">
        <v>45232</v>
      </c>
      <c r="M12" s="2758">
        <f t="shared" ref="M12:M21" si="4">K12+1</f>
        <v>45239</v>
      </c>
      <c r="N12" s="2759" t="s">
        <v>390</v>
      </c>
      <c r="O12" s="2760">
        <f t="shared" ref="O12:O21" si="5">M12</f>
        <v>45239</v>
      </c>
      <c r="P12" s="2761">
        <f t="shared" ref="P12:P21" si="6">M12-2</f>
        <v>45237</v>
      </c>
      <c r="Q12" s="2761">
        <f t="shared" ref="Q12:Q21" si="7">P12</f>
        <v>45237</v>
      </c>
      <c r="R12" s="2802">
        <v>45270</v>
      </c>
      <c r="S12" s="2803">
        <f t="shared" ref="S12:S21" si="8">R12+3</f>
        <v>45273</v>
      </c>
      <c r="T12" s="2806"/>
      <c r="U12" s="2321"/>
      <c r="V12" s="114"/>
    </row>
    <row r="13" spans="1:26" ht="50.1" customHeight="1">
      <c r="A13" s="2787" t="s">
        <v>1693</v>
      </c>
      <c r="B13" s="2762" t="s">
        <v>1958</v>
      </c>
      <c r="C13" s="2763">
        <f t="shared" ref="C13:C21" si="9">C12+7</f>
        <v>45243</v>
      </c>
      <c r="D13" s="2764" t="s">
        <v>390</v>
      </c>
      <c r="E13" s="2765">
        <f t="shared" si="0"/>
        <v>45244</v>
      </c>
      <c r="F13" s="2777">
        <f t="shared" ref="F13:F19" si="10">C13-4</f>
        <v>45239</v>
      </c>
      <c r="G13" s="2767">
        <f t="shared" si="1"/>
        <v>45238</v>
      </c>
      <c r="H13" s="2768">
        <f t="shared" si="1"/>
        <v>45237</v>
      </c>
      <c r="I13" s="2763">
        <f t="shared" si="2"/>
        <v>45244</v>
      </c>
      <c r="J13" s="2764" t="s">
        <v>390</v>
      </c>
      <c r="K13" s="2769">
        <f t="shared" si="3"/>
        <v>45245</v>
      </c>
      <c r="L13" s="2770">
        <f t="shared" ref="L13:L21" si="11">I13-4</f>
        <v>45240</v>
      </c>
      <c r="M13" s="2771">
        <f t="shared" si="4"/>
        <v>45246</v>
      </c>
      <c r="N13" s="2772" t="s">
        <v>390</v>
      </c>
      <c r="O13" s="2773">
        <f t="shared" si="5"/>
        <v>45246</v>
      </c>
      <c r="P13" s="2779">
        <f t="shared" si="6"/>
        <v>45244</v>
      </c>
      <c r="Q13" s="2779">
        <f t="shared" si="7"/>
        <v>45244</v>
      </c>
      <c r="R13" s="2804">
        <v>45277</v>
      </c>
      <c r="S13" s="2805">
        <f t="shared" si="8"/>
        <v>45280</v>
      </c>
      <c r="T13" s="2806"/>
      <c r="U13" s="2321"/>
      <c r="V13" s="114"/>
    </row>
    <row r="14" spans="1:26" ht="50.1" customHeight="1">
      <c r="A14" s="2784" t="s">
        <v>1692</v>
      </c>
      <c r="B14" s="2785" t="s">
        <v>1959</v>
      </c>
      <c r="C14" s="2750">
        <f t="shared" si="9"/>
        <v>45250</v>
      </c>
      <c r="D14" s="2751" t="s">
        <v>390</v>
      </c>
      <c r="E14" s="2752">
        <f t="shared" si="0"/>
        <v>45251</v>
      </c>
      <c r="F14" s="2753">
        <f t="shared" si="10"/>
        <v>45246</v>
      </c>
      <c r="G14" s="2754">
        <f t="shared" si="1"/>
        <v>45245</v>
      </c>
      <c r="H14" s="2755">
        <f t="shared" si="1"/>
        <v>45244</v>
      </c>
      <c r="I14" s="2750">
        <f t="shared" si="2"/>
        <v>45251</v>
      </c>
      <c r="J14" s="2751" t="s">
        <v>390</v>
      </c>
      <c r="K14" s="2756">
        <f t="shared" si="3"/>
        <v>45252</v>
      </c>
      <c r="L14" s="2757">
        <f t="shared" si="11"/>
        <v>45247</v>
      </c>
      <c r="M14" s="2758">
        <f t="shared" si="4"/>
        <v>45253</v>
      </c>
      <c r="N14" s="2759" t="s">
        <v>390</v>
      </c>
      <c r="O14" s="2760">
        <f t="shared" si="5"/>
        <v>45253</v>
      </c>
      <c r="P14" s="2761">
        <f t="shared" si="6"/>
        <v>45251</v>
      </c>
      <c r="Q14" s="2761">
        <f t="shared" si="7"/>
        <v>45251</v>
      </c>
      <c r="R14" s="2802">
        <v>45291</v>
      </c>
      <c r="S14" s="2803">
        <v>44929</v>
      </c>
      <c r="T14" s="2806"/>
      <c r="U14" s="2321"/>
      <c r="V14" s="114"/>
    </row>
    <row r="15" spans="1:26" ht="50.1" customHeight="1">
      <c r="A15" s="2786" t="s">
        <v>1960</v>
      </c>
      <c r="B15" s="2788" t="s">
        <v>1961</v>
      </c>
      <c r="C15" s="2763">
        <f t="shared" si="9"/>
        <v>45257</v>
      </c>
      <c r="D15" s="2764" t="s">
        <v>390</v>
      </c>
      <c r="E15" s="2765">
        <f t="shared" si="0"/>
        <v>45258</v>
      </c>
      <c r="F15" s="2766">
        <v>45252</v>
      </c>
      <c r="G15" s="2778">
        <v>45251</v>
      </c>
      <c r="H15" s="2768">
        <v>45251</v>
      </c>
      <c r="I15" s="2763">
        <f t="shared" si="2"/>
        <v>45258</v>
      </c>
      <c r="J15" s="2764" t="s">
        <v>390</v>
      </c>
      <c r="K15" s="2769">
        <f t="shared" si="3"/>
        <v>45259</v>
      </c>
      <c r="L15" s="2770">
        <f t="shared" si="11"/>
        <v>45254</v>
      </c>
      <c r="M15" s="2792">
        <f t="shared" si="4"/>
        <v>45260</v>
      </c>
      <c r="N15" s="2791" t="s">
        <v>390</v>
      </c>
      <c r="O15" s="2790">
        <f t="shared" si="5"/>
        <v>45260</v>
      </c>
      <c r="P15" s="2789">
        <f t="shared" si="6"/>
        <v>45258</v>
      </c>
      <c r="Q15" s="2789">
        <f t="shared" si="7"/>
        <v>45258</v>
      </c>
      <c r="R15" s="2804">
        <v>45291</v>
      </c>
      <c r="S15" s="2805">
        <f t="shared" si="8"/>
        <v>45294</v>
      </c>
      <c r="T15" s="2801"/>
      <c r="U15" s="2324"/>
      <c r="V15" s="114"/>
    </row>
    <row r="16" spans="1:26" s="918" customFormat="1" ht="50.1" customHeight="1">
      <c r="A16" s="2787" t="s">
        <v>1962</v>
      </c>
      <c r="B16" s="2762" t="s">
        <v>1963</v>
      </c>
      <c r="C16" s="2763">
        <f t="shared" si="9"/>
        <v>45264</v>
      </c>
      <c r="D16" s="2764" t="s">
        <v>390</v>
      </c>
      <c r="E16" s="2765">
        <f t="shared" si="0"/>
        <v>45265</v>
      </c>
      <c r="F16" s="2777">
        <f t="shared" ref="F16" si="12">C16-4</f>
        <v>45260</v>
      </c>
      <c r="G16" s="2767">
        <f t="shared" ref="G16:H16" si="13">F16-1</f>
        <v>45259</v>
      </c>
      <c r="H16" s="2768">
        <f t="shared" si="13"/>
        <v>45258</v>
      </c>
      <c r="I16" s="2763">
        <f t="shared" si="2"/>
        <v>45265</v>
      </c>
      <c r="J16" s="2764" t="s">
        <v>390</v>
      </c>
      <c r="K16" s="2769">
        <f t="shared" si="3"/>
        <v>45266</v>
      </c>
      <c r="L16" s="2770">
        <f t="shared" si="11"/>
        <v>45261</v>
      </c>
      <c r="M16" s="2771">
        <f t="shared" si="4"/>
        <v>45267</v>
      </c>
      <c r="N16" s="2772" t="s">
        <v>390</v>
      </c>
      <c r="O16" s="2773">
        <f t="shared" si="5"/>
        <v>45267</v>
      </c>
      <c r="P16" s="2779">
        <f t="shared" si="6"/>
        <v>45265</v>
      </c>
      <c r="Q16" s="2779">
        <f t="shared" si="7"/>
        <v>45265</v>
      </c>
      <c r="R16" s="2804">
        <v>44928</v>
      </c>
      <c r="S16" s="2805">
        <f t="shared" si="8"/>
        <v>44931</v>
      </c>
      <c r="T16" s="2776"/>
      <c r="U16" s="2322"/>
      <c r="V16" s="1397"/>
    </row>
    <row r="17" spans="1:32" s="1399" customFormat="1" ht="50.1" customHeight="1">
      <c r="A17" s="2810" t="s">
        <v>1875</v>
      </c>
      <c r="B17" s="2809" t="s">
        <v>1964</v>
      </c>
      <c r="C17" s="2800">
        <f t="shared" si="9"/>
        <v>45271</v>
      </c>
      <c r="D17" s="2799" t="s">
        <v>390</v>
      </c>
      <c r="E17" s="2798">
        <f t="shared" si="0"/>
        <v>45272</v>
      </c>
      <c r="F17" s="2797">
        <f t="shared" si="10"/>
        <v>45267</v>
      </c>
      <c r="G17" s="2796">
        <f t="shared" si="1"/>
        <v>45266</v>
      </c>
      <c r="H17" s="2795">
        <f t="shared" si="1"/>
        <v>45265</v>
      </c>
      <c r="I17" s="2800">
        <f t="shared" si="2"/>
        <v>45272</v>
      </c>
      <c r="J17" s="2799" t="s">
        <v>390</v>
      </c>
      <c r="K17" s="2794">
        <f t="shared" si="3"/>
        <v>45273</v>
      </c>
      <c r="L17" s="2793">
        <f t="shared" si="11"/>
        <v>45268</v>
      </c>
      <c r="M17" s="2792">
        <f t="shared" si="4"/>
        <v>45274</v>
      </c>
      <c r="N17" s="2791" t="s">
        <v>390</v>
      </c>
      <c r="O17" s="2790">
        <f t="shared" si="5"/>
        <v>45274</v>
      </c>
      <c r="P17" s="2789">
        <f t="shared" si="6"/>
        <v>45272</v>
      </c>
      <c r="Q17" s="2789">
        <f t="shared" si="7"/>
        <v>45272</v>
      </c>
      <c r="R17" s="2808">
        <v>44935</v>
      </c>
      <c r="S17" s="2807">
        <f t="shared" si="8"/>
        <v>44938</v>
      </c>
      <c r="T17" s="2780"/>
      <c r="U17" s="2323"/>
      <c r="V17" s="1408"/>
    </row>
    <row r="18" spans="1:32" s="877" customFormat="1" ht="50.1" customHeight="1">
      <c r="A18" s="2784" t="s">
        <v>1692</v>
      </c>
      <c r="B18" s="2785" t="s">
        <v>1965</v>
      </c>
      <c r="C18" s="2750">
        <f t="shared" si="9"/>
        <v>45278</v>
      </c>
      <c r="D18" s="2751" t="s">
        <v>390</v>
      </c>
      <c r="E18" s="2752">
        <f t="shared" si="0"/>
        <v>45279</v>
      </c>
      <c r="F18" s="2753">
        <f t="shared" si="10"/>
        <v>45274</v>
      </c>
      <c r="G18" s="2754">
        <f t="shared" si="1"/>
        <v>45273</v>
      </c>
      <c r="H18" s="2755">
        <f t="shared" si="1"/>
        <v>45272</v>
      </c>
      <c r="I18" s="2750">
        <f t="shared" si="2"/>
        <v>45279</v>
      </c>
      <c r="J18" s="2751" t="s">
        <v>390</v>
      </c>
      <c r="K18" s="2756">
        <f t="shared" si="3"/>
        <v>45280</v>
      </c>
      <c r="L18" s="2757">
        <f t="shared" si="11"/>
        <v>45275</v>
      </c>
      <c r="M18" s="2758">
        <f t="shared" si="4"/>
        <v>45281</v>
      </c>
      <c r="N18" s="2759" t="s">
        <v>390</v>
      </c>
      <c r="O18" s="2760">
        <f t="shared" si="5"/>
        <v>45281</v>
      </c>
      <c r="P18" s="2761">
        <f t="shared" si="6"/>
        <v>45279</v>
      </c>
      <c r="Q18" s="2761">
        <f t="shared" si="7"/>
        <v>45279</v>
      </c>
      <c r="R18" s="2802">
        <v>44936</v>
      </c>
      <c r="S18" s="2803">
        <f t="shared" si="8"/>
        <v>44939</v>
      </c>
      <c r="T18" s="2748"/>
      <c r="U18" s="2321"/>
      <c r="V18" s="114"/>
    </row>
    <row r="19" spans="1:32" s="1409" customFormat="1" ht="46.35" customHeight="1">
      <c r="A19" s="2786" t="s">
        <v>1960</v>
      </c>
      <c r="B19" s="2788" t="s">
        <v>1966</v>
      </c>
      <c r="C19" s="2763">
        <f t="shared" si="9"/>
        <v>45285</v>
      </c>
      <c r="D19" s="2764" t="s">
        <v>390</v>
      </c>
      <c r="E19" s="2765">
        <f t="shared" si="0"/>
        <v>45286</v>
      </c>
      <c r="F19" s="2777">
        <f t="shared" si="10"/>
        <v>45281</v>
      </c>
      <c r="G19" s="2767">
        <f t="shared" si="1"/>
        <v>45280</v>
      </c>
      <c r="H19" s="2768">
        <f t="shared" si="1"/>
        <v>45279</v>
      </c>
      <c r="I19" s="2763">
        <f t="shared" si="2"/>
        <v>45286</v>
      </c>
      <c r="J19" s="2764" t="s">
        <v>390</v>
      </c>
      <c r="K19" s="2769">
        <f t="shared" si="3"/>
        <v>45287</v>
      </c>
      <c r="L19" s="2770">
        <f t="shared" si="11"/>
        <v>45282</v>
      </c>
      <c r="M19" s="2771">
        <f t="shared" si="4"/>
        <v>45288</v>
      </c>
      <c r="N19" s="2772" t="s">
        <v>390</v>
      </c>
      <c r="O19" s="2773">
        <f t="shared" si="5"/>
        <v>45288</v>
      </c>
      <c r="P19" s="2779">
        <f t="shared" si="6"/>
        <v>45286</v>
      </c>
      <c r="Q19" s="2779">
        <f t="shared" si="7"/>
        <v>45286</v>
      </c>
      <c r="R19" s="2774">
        <f t="shared" ref="R19:R21" si="14">O19+19</f>
        <v>45307</v>
      </c>
      <c r="S19" s="2775">
        <f t="shared" si="8"/>
        <v>45310</v>
      </c>
      <c r="T19" s="2806"/>
      <c r="U19" s="2321"/>
      <c r="V19" s="114"/>
      <c r="W19" s="877"/>
    </row>
    <row r="20" spans="1:32" s="877" customFormat="1" ht="48.75" customHeight="1">
      <c r="A20" s="2787" t="s">
        <v>1967</v>
      </c>
      <c r="B20" s="2762" t="s">
        <v>1968</v>
      </c>
      <c r="C20" s="2763">
        <f t="shared" si="9"/>
        <v>45292</v>
      </c>
      <c r="D20" s="2764" t="s">
        <v>390</v>
      </c>
      <c r="E20" s="2765">
        <f t="shared" si="0"/>
        <v>45293</v>
      </c>
      <c r="F20" s="2766">
        <v>45287</v>
      </c>
      <c r="G20" s="2778">
        <v>45286</v>
      </c>
      <c r="H20" s="2768">
        <v>45286</v>
      </c>
      <c r="I20" s="2800">
        <f t="shared" si="2"/>
        <v>45293</v>
      </c>
      <c r="J20" s="2799" t="s">
        <v>390</v>
      </c>
      <c r="K20" s="2794">
        <f t="shared" si="3"/>
        <v>45294</v>
      </c>
      <c r="L20" s="2793">
        <f t="shared" si="11"/>
        <v>45289</v>
      </c>
      <c r="M20" s="2792">
        <f t="shared" si="4"/>
        <v>45295</v>
      </c>
      <c r="N20" s="2791" t="s">
        <v>390</v>
      </c>
      <c r="O20" s="2790">
        <f t="shared" si="5"/>
        <v>45295</v>
      </c>
      <c r="P20" s="2789">
        <f t="shared" si="6"/>
        <v>45293</v>
      </c>
      <c r="Q20" s="2789">
        <f t="shared" si="7"/>
        <v>45293</v>
      </c>
      <c r="R20" s="2774">
        <f t="shared" si="14"/>
        <v>45314</v>
      </c>
      <c r="S20" s="2775">
        <f t="shared" si="8"/>
        <v>45317</v>
      </c>
      <c r="T20" s="2748"/>
      <c r="U20" s="2321"/>
      <c r="V20" s="114"/>
    </row>
    <row r="21" spans="1:32" s="1409" customFormat="1" ht="53.25" customHeight="1">
      <c r="A21" s="2810" t="s">
        <v>1875</v>
      </c>
      <c r="B21" s="2809" t="s">
        <v>1969</v>
      </c>
      <c r="C21" s="2800">
        <f t="shared" si="9"/>
        <v>45299</v>
      </c>
      <c r="D21" s="2799" t="s">
        <v>390</v>
      </c>
      <c r="E21" s="2798">
        <f t="shared" si="0"/>
        <v>45300</v>
      </c>
      <c r="F21" s="2797">
        <f t="shared" ref="F21" si="15">C21-4</f>
        <v>45295</v>
      </c>
      <c r="G21" s="2796">
        <f t="shared" ref="G21:H21" si="16">F21-1</f>
        <v>45294</v>
      </c>
      <c r="H21" s="2795">
        <f t="shared" si="16"/>
        <v>45293</v>
      </c>
      <c r="I21" s="2800">
        <f t="shared" si="2"/>
        <v>45300</v>
      </c>
      <c r="J21" s="2799" t="s">
        <v>390</v>
      </c>
      <c r="K21" s="2794">
        <f t="shared" si="3"/>
        <v>45301</v>
      </c>
      <c r="L21" s="2793">
        <f t="shared" si="11"/>
        <v>45296</v>
      </c>
      <c r="M21" s="2792">
        <f t="shared" si="4"/>
        <v>45302</v>
      </c>
      <c r="N21" s="2791" t="s">
        <v>390</v>
      </c>
      <c r="O21" s="2790">
        <f t="shared" si="5"/>
        <v>45302</v>
      </c>
      <c r="P21" s="2789">
        <f t="shared" si="6"/>
        <v>45300</v>
      </c>
      <c r="Q21" s="2789">
        <f t="shared" si="7"/>
        <v>45300</v>
      </c>
      <c r="R21" s="2808">
        <f t="shared" si="14"/>
        <v>45321</v>
      </c>
      <c r="S21" s="2807">
        <f t="shared" si="8"/>
        <v>45324</v>
      </c>
      <c r="T21" s="2748"/>
      <c r="U21" s="2321"/>
      <c r="V21" s="114"/>
      <c r="W21" s="877"/>
    </row>
    <row r="22" spans="1:32" s="753" customFormat="1" ht="32.25" customHeight="1">
      <c r="A22" s="2005" t="s">
        <v>1696</v>
      </c>
      <c r="B22" s="749"/>
      <c r="C22" s="750"/>
      <c r="D22" s="750"/>
      <c r="E22" s="750"/>
      <c r="F22" s="754"/>
      <c r="G22" s="754"/>
      <c r="H22" s="751"/>
      <c r="I22" s="941"/>
      <c r="J22" s="755"/>
      <c r="K22" s="755"/>
      <c r="L22" s="798"/>
      <c r="N22" s="364"/>
      <c r="Q22" s="364"/>
      <c r="R22" s="364"/>
      <c r="S22" s="364"/>
      <c r="T22" s="364"/>
      <c r="U22" s="364"/>
      <c r="V22" s="766"/>
      <c r="W22" s="506"/>
      <c r="X22" s="506"/>
      <c r="Y22" s="506"/>
      <c r="Z22" s="798"/>
      <c r="AA22" s="798"/>
      <c r="AB22" s="798"/>
      <c r="AC22" s="798"/>
      <c r="AD22" s="798"/>
      <c r="AE22" s="941"/>
      <c r="AF22" s="941"/>
    </row>
    <row r="23" spans="1:32" s="753" customFormat="1" ht="32.25" customHeight="1">
      <c r="A23" s="2003" t="s">
        <v>792</v>
      </c>
      <c r="B23" s="749"/>
      <c r="C23" s="750"/>
      <c r="D23" s="750"/>
      <c r="E23" s="750"/>
      <c r="F23" s="754"/>
      <c r="G23" s="754"/>
      <c r="H23" s="751"/>
      <c r="I23" s="941"/>
      <c r="J23" s="755"/>
      <c r="K23" s="755"/>
      <c r="L23" s="798"/>
      <c r="N23" s="732"/>
      <c r="O23" s="1497"/>
      <c r="P23" s="226"/>
      <c r="Q23" s="833"/>
      <c r="R23" s="833"/>
      <c r="S23" s="833"/>
      <c r="T23" s="364"/>
      <c r="U23" s="364"/>
      <c r="V23" s="126"/>
      <c r="W23" s="506"/>
      <c r="X23" s="506"/>
      <c r="Y23" s="506"/>
      <c r="Z23" s="798"/>
      <c r="AA23" s="798"/>
      <c r="AB23" s="798"/>
      <c r="AC23" s="798"/>
      <c r="AD23" s="798"/>
      <c r="AE23" s="941"/>
      <c r="AF23" s="941"/>
    </row>
    <row r="24" spans="1:32" s="753" customFormat="1" ht="32.25" customHeight="1">
      <c r="A24" s="2004" t="s">
        <v>1651</v>
      </c>
      <c r="B24" s="943"/>
      <c r="C24" s="943"/>
      <c r="D24" s="943"/>
      <c r="E24" s="943"/>
      <c r="F24" s="754"/>
      <c r="G24" s="754"/>
      <c r="H24" s="751"/>
      <c r="I24" s="941"/>
      <c r="J24" s="755"/>
      <c r="K24" s="755"/>
      <c r="L24" s="798"/>
      <c r="N24" s="732"/>
      <c r="O24" s="1497"/>
      <c r="P24" s="226"/>
      <c r="Q24" s="833"/>
      <c r="R24" s="833"/>
      <c r="S24" s="833"/>
      <c r="T24" s="364"/>
      <c r="U24" s="364"/>
      <c r="V24" s="126"/>
      <c r="W24" s="506"/>
      <c r="X24" s="506"/>
      <c r="Y24" s="506"/>
      <c r="Z24" s="798"/>
      <c r="AA24" s="798"/>
      <c r="AB24" s="798"/>
      <c r="AC24" s="798"/>
      <c r="AD24" s="798"/>
      <c r="AE24" s="941"/>
      <c r="AF24" s="941"/>
    </row>
    <row r="25" spans="1:32" s="753" customFormat="1" ht="32.25" customHeight="1">
      <c r="A25" s="2036" t="s">
        <v>1652</v>
      </c>
      <c r="B25" s="2041"/>
      <c r="C25" s="2037"/>
      <c r="D25" s="2041"/>
      <c r="E25" s="2041"/>
      <c r="F25" s="2038"/>
      <c r="G25" s="2038"/>
      <c r="H25" s="2034"/>
      <c r="I25" s="2035"/>
      <c r="J25" s="755"/>
      <c r="K25" s="755"/>
      <c r="L25" s="798"/>
      <c r="N25" s="732"/>
      <c r="O25" s="1497"/>
      <c r="P25" s="226"/>
      <c r="Q25" s="833"/>
      <c r="R25" s="833"/>
      <c r="S25" s="833"/>
      <c r="T25" s="364"/>
      <c r="U25" s="364"/>
      <c r="V25" s="126"/>
      <c r="W25" s="506"/>
      <c r="X25" s="506"/>
      <c r="Y25" s="506"/>
      <c r="Z25" s="798"/>
      <c r="AA25" s="798"/>
      <c r="AB25" s="798"/>
      <c r="AC25" s="798"/>
      <c r="AD25" s="798"/>
      <c r="AE25" s="941"/>
      <c r="AF25" s="941"/>
    </row>
    <row r="26" spans="1:32" s="753" customFormat="1" ht="34.5" customHeight="1">
      <c r="A26" s="2042" t="s">
        <v>1653</v>
      </c>
      <c r="B26" s="2043"/>
      <c r="C26" s="2044"/>
      <c r="D26" s="2043"/>
      <c r="E26" s="2043"/>
      <c r="F26" s="2045"/>
      <c r="G26" s="2045"/>
      <c r="H26" s="2039"/>
      <c r="I26" s="2040"/>
      <c r="J26" s="755"/>
      <c r="K26" s="755"/>
      <c r="L26" s="798"/>
      <c r="M26" s="763"/>
      <c r="N26" s="732"/>
      <c r="O26" s="1497"/>
      <c r="P26" s="226"/>
      <c r="Q26" s="833"/>
      <c r="R26" s="833"/>
      <c r="S26" s="833"/>
      <c r="T26" s="364"/>
      <c r="U26" s="364"/>
      <c r="V26" s="126"/>
      <c r="W26" s="506"/>
      <c r="X26" s="506"/>
      <c r="Y26" s="506"/>
      <c r="Z26" s="798"/>
      <c r="AA26" s="798"/>
      <c r="AB26" s="798"/>
      <c r="AC26" s="798"/>
      <c r="AD26" s="798"/>
      <c r="AE26" s="941"/>
      <c r="AF26" s="941"/>
    </row>
    <row r="27" spans="1:32" s="753" customFormat="1" ht="34.5" customHeight="1">
      <c r="A27" s="2057"/>
      <c r="B27" s="2041"/>
      <c r="C27" s="2041"/>
      <c r="D27" s="2041"/>
      <c r="E27" s="2041"/>
      <c r="F27" s="2038"/>
      <c r="G27" s="2038"/>
      <c r="H27" s="2039"/>
      <c r="I27" s="2040"/>
      <c r="J27" s="755"/>
      <c r="K27" s="755"/>
      <c r="L27" s="798"/>
      <c r="N27" s="732"/>
      <c r="O27" s="1497"/>
      <c r="P27" s="226"/>
      <c r="Q27" s="833"/>
      <c r="R27" s="833"/>
      <c r="S27" s="833"/>
      <c r="T27" s="364"/>
      <c r="U27" s="364"/>
      <c r="V27" s="126"/>
      <c r="W27" s="506"/>
      <c r="X27" s="506"/>
      <c r="Y27" s="506"/>
      <c r="Z27" s="798"/>
      <c r="AA27" s="798"/>
      <c r="AB27" s="798"/>
      <c r="AC27" s="798"/>
      <c r="AD27" s="798"/>
      <c r="AE27" s="941"/>
      <c r="AF27" s="941"/>
    </row>
    <row r="28" spans="1:32" s="753" customFormat="1" ht="34.5" customHeight="1">
      <c r="A28" s="2811" t="s">
        <v>1970</v>
      </c>
      <c r="B28" s="2041"/>
      <c r="C28" s="2041"/>
      <c r="D28" s="2041"/>
      <c r="E28" s="2041"/>
      <c r="F28" s="2038"/>
      <c r="G28" s="2038"/>
      <c r="H28" s="2039"/>
      <c r="I28" s="2040"/>
      <c r="J28" s="755"/>
      <c r="K28" s="755"/>
      <c r="L28" s="798"/>
      <c r="N28" s="732"/>
      <c r="O28" s="1497"/>
      <c r="P28" s="226"/>
      <c r="Q28" s="833"/>
      <c r="R28" s="833"/>
      <c r="S28" s="833"/>
      <c r="T28" s="364"/>
      <c r="U28" s="364"/>
      <c r="V28" s="126"/>
      <c r="W28" s="506"/>
      <c r="X28" s="506"/>
      <c r="Y28" s="506"/>
      <c r="Z28" s="798"/>
      <c r="AA28" s="798"/>
      <c r="AB28" s="798"/>
      <c r="AC28" s="798"/>
      <c r="AD28" s="798"/>
      <c r="AE28" s="941"/>
      <c r="AF28" s="941"/>
    </row>
    <row r="29" spans="1:32" s="753" customFormat="1" ht="34.5" customHeight="1">
      <c r="A29" s="2814" t="s">
        <v>1971</v>
      </c>
      <c r="B29" s="2815"/>
      <c r="C29" s="2815"/>
      <c r="D29" s="2815"/>
      <c r="E29" s="2815"/>
      <c r="F29" s="2816"/>
      <c r="G29" s="2816"/>
      <c r="H29" s="2817"/>
      <c r="I29" s="2818"/>
      <c r="J29" s="755"/>
      <c r="K29" s="755"/>
      <c r="L29" s="798"/>
      <c r="M29" s="727" t="s">
        <v>1144</v>
      </c>
      <c r="N29" s="732"/>
      <c r="O29" s="1497"/>
      <c r="P29" s="226"/>
      <c r="Q29" s="833"/>
      <c r="R29" s="833"/>
      <c r="S29" s="833"/>
      <c r="T29" s="364"/>
      <c r="U29" s="364"/>
      <c r="V29" s="126"/>
      <c r="W29" s="506"/>
      <c r="X29" s="506"/>
      <c r="Y29" s="506"/>
      <c r="Z29" s="798"/>
      <c r="AA29" s="798"/>
      <c r="AB29" s="798"/>
      <c r="AC29" s="798"/>
      <c r="AD29" s="798"/>
      <c r="AE29" s="941"/>
      <c r="AF29" s="941"/>
    </row>
    <row r="30" spans="1:32" s="753" customFormat="1" ht="28.5" customHeight="1">
      <c r="A30" s="2819" t="s">
        <v>1972</v>
      </c>
      <c r="B30" s="2815"/>
      <c r="C30" s="2815"/>
      <c r="D30" s="2815"/>
      <c r="E30" s="2815"/>
      <c r="F30" s="2816"/>
      <c r="G30" s="2816"/>
      <c r="H30" s="2817"/>
      <c r="I30" s="2818"/>
      <c r="J30" s="755"/>
      <c r="K30" s="755"/>
      <c r="L30" s="798"/>
      <c r="M30" s="728" t="s">
        <v>367</v>
      </c>
      <c r="N30" s="732"/>
      <c r="O30" s="1497"/>
      <c r="P30" s="226"/>
      <c r="Q30" s="833"/>
      <c r="R30" s="833"/>
      <c r="S30" s="833"/>
      <c r="T30" s="364"/>
      <c r="U30" s="364"/>
      <c r="V30" s="126"/>
      <c r="W30" s="506"/>
      <c r="X30" s="506"/>
      <c r="Y30" s="506"/>
      <c r="Z30" s="798"/>
      <c r="AA30" s="798"/>
      <c r="AB30" s="798"/>
      <c r="AC30" s="798"/>
      <c r="AD30" s="798"/>
      <c r="AE30" s="941"/>
      <c r="AF30" s="941"/>
    </row>
    <row r="31" spans="1:32" s="753" customFormat="1" ht="30" customHeight="1">
      <c r="A31" s="2814" t="s">
        <v>1876</v>
      </c>
      <c r="B31" s="2815"/>
      <c r="C31" s="2815"/>
      <c r="D31" s="2815"/>
      <c r="E31" s="2815"/>
      <c r="F31" s="2816"/>
      <c r="G31" s="2816"/>
      <c r="H31" s="2817"/>
      <c r="I31" s="2818"/>
      <c r="J31" s="755"/>
      <c r="K31" s="755"/>
      <c r="L31" s="798"/>
      <c r="M31" s="1480" t="s">
        <v>1145</v>
      </c>
      <c r="N31" s="732"/>
      <c r="O31" s="1497"/>
      <c r="P31" s="226"/>
      <c r="Q31" s="833"/>
      <c r="R31" s="833"/>
      <c r="S31" s="833"/>
      <c r="T31" s="364"/>
      <c r="U31" s="364"/>
      <c r="V31" s="126"/>
      <c r="W31" s="506"/>
      <c r="X31" s="506"/>
      <c r="Y31" s="506"/>
      <c r="Z31" s="798"/>
      <c r="AA31" s="798"/>
      <c r="AB31" s="798"/>
      <c r="AC31" s="798"/>
      <c r="AD31" s="798"/>
      <c r="AE31" s="941"/>
      <c r="AF31" s="941"/>
    </row>
    <row r="32" spans="1:32" s="753" customFormat="1" ht="30" customHeight="1">
      <c r="A32" s="1405"/>
      <c r="B32" s="943"/>
      <c r="C32" s="943"/>
      <c r="D32" s="943"/>
      <c r="E32" s="943"/>
      <c r="F32" s="754"/>
      <c r="G32" s="754"/>
      <c r="H32" s="751"/>
      <c r="I32" s="941"/>
      <c r="J32" s="755"/>
      <c r="K32" s="755"/>
      <c r="L32" s="798"/>
      <c r="M32" s="916" t="s">
        <v>1146</v>
      </c>
      <c r="N32" s="732"/>
      <c r="O32" s="1497"/>
      <c r="P32" s="226"/>
      <c r="Q32" s="833"/>
      <c r="R32" s="833"/>
      <c r="S32" s="833"/>
      <c r="T32" s="364"/>
      <c r="U32" s="364"/>
      <c r="V32" s="126"/>
      <c r="W32" s="506"/>
      <c r="X32" s="506"/>
      <c r="Y32" s="506"/>
      <c r="Z32" s="798"/>
      <c r="AA32" s="798"/>
      <c r="AB32" s="798"/>
      <c r="AC32" s="798"/>
      <c r="AD32" s="798"/>
      <c r="AE32" s="941"/>
      <c r="AF32" s="941"/>
    </row>
    <row r="33" spans="1:32" s="753" customFormat="1" ht="32.25" customHeight="1">
      <c r="A33" s="1506"/>
      <c r="B33" s="943"/>
      <c r="C33" s="943"/>
      <c r="D33" s="943"/>
      <c r="E33" s="943"/>
      <c r="F33" s="754"/>
      <c r="G33" s="754"/>
      <c r="H33" s="751"/>
      <c r="I33" s="941"/>
      <c r="J33" s="755"/>
      <c r="K33" s="755"/>
      <c r="L33" s="798"/>
      <c r="M33" s="126" t="s">
        <v>1147</v>
      </c>
      <c r="N33" s="732"/>
      <c r="O33" s="1497"/>
      <c r="P33" s="226"/>
      <c r="Q33" s="833"/>
      <c r="R33" s="833"/>
      <c r="S33" s="833"/>
      <c r="T33" s="364"/>
      <c r="U33" s="364"/>
      <c r="V33" s="126"/>
      <c r="W33" s="506"/>
      <c r="X33" s="506"/>
      <c r="Y33" s="506"/>
      <c r="Z33" s="798"/>
      <c r="AA33" s="798"/>
      <c r="AB33" s="798"/>
      <c r="AC33" s="798"/>
      <c r="AD33" s="798"/>
      <c r="AE33" s="941"/>
      <c r="AF33" s="941"/>
    </row>
    <row r="34" spans="1:32" s="753" customFormat="1" ht="32.25" customHeight="1">
      <c r="B34" s="943"/>
      <c r="C34" s="943"/>
      <c r="D34" s="943"/>
      <c r="E34" s="943"/>
      <c r="F34" s="754"/>
      <c r="G34" s="754"/>
      <c r="H34" s="751"/>
      <c r="I34" s="941"/>
      <c r="J34" s="755"/>
      <c r="K34" s="755"/>
      <c r="L34" s="798"/>
      <c r="M34" s="1467" t="s">
        <v>1148</v>
      </c>
      <c r="N34" s="732"/>
      <c r="O34" s="1497"/>
      <c r="P34" s="226"/>
      <c r="Q34" s="833"/>
      <c r="R34" s="833"/>
      <c r="S34" s="833"/>
      <c r="T34" s="364"/>
      <c r="U34" s="364"/>
      <c r="V34" s="126"/>
      <c r="W34" s="506"/>
      <c r="X34" s="506"/>
      <c r="Y34" s="506"/>
      <c r="Z34" s="798"/>
      <c r="AA34" s="798"/>
      <c r="AB34" s="798"/>
      <c r="AC34" s="798"/>
      <c r="AD34" s="798"/>
      <c r="AE34" s="941"/>
      <c r="AF34" s="941"/>
    </row>
    <row r="35" spans="1:32" ht="34.5" customHeight="1">
      <c r="A35" s="1406" t="s">
        <v>662</v>
      </c>
      <c r="B35" s="98"/>
      <c r="D35" s="318"/>
      <c r="F35" s="1498"/>
      <c r="G35" s="1498"/>
      <c r="I35" s="99"/>
      <c r="J35" s="104"/>
      <c r="K35" s="525"/>
      <c r="M35" s="2670" t="s">
        <v>1877</v>
      </c>
      <c r="T35" s="833"/>
      <c r="U35" s="833"/>
      <c r="V35" s="833"/>
      <c r="W35" s="838"/>
      <c r="X35" s="838"/>
      <c r="Y35" s="838"/>
      <c r="Z35" s="878"/>
      <c r="AA35" s="878"/>
      <c r="AB35" s="878"/>
      <c r="AC35" s="878"/>
      <c r="AD35" s="878"/>
      <c r="AE35" s="878"/>
      <c r="AF35" s="878"/>
    </row>
    <row r="36" spans="1:32" ht="34.5" customHeight="1">
      <c r="A36" s="534" t="s">
        <v>664</v>
      </c>
      <c r="B36" s="772"/>
      <c r="C36" s="772"/>
      <c r="D36" s="772"/>
      <c r="E36" s="772"/>
      <c r="F36" s="772"/>
      <c r="G36" s="772"/>
      <c r="H36" s="772"/>
      <c r="I36" s="99"/>
      <c r="J36" s="104"/>
      <c r="K36" s="525"/>
      <c r="M36" s="2670" t="s">
        <v>1878</v>
      </c>
      <c r="T36" s="833"/>
      <c r="U36" s="833"/>
      <c r="V36" s="833"/>
      <c r="W36" s="838"/>
      <c r="X36" s="838"/>
      <c r="Y36" s="838"/>
      <c r="Z36" s="878"/>
      <c r="AA36" s="878"/>
      <c r="AB36" s="878"/>
      <c r="AC36" s="878"/>
      <c r="AD36" s="878"/>
      <c r="AE36" s="878"/>
      <c r="AF36" s="878"/>
    </row>
    <row r="37" spans="1:32" ht="34.5" customHeight="1">
      <c r="A37" s="753" t="s">
        <v>634</v>
      </c>
      <c r="B37" s="98"/>
      <c r="D37" s="318"/>
      <c r="F37" s="1498"/>
      <c r="G37" s="1498"/>
      <c r="I37" s="99"/>
      <c r="J37" s="104"/>
      <c r="K37" s="525"/>
      <c r="M37" s="2671" t="s">
        <v>1879</v>
      </c>
      <c r="T37" s="833"/>
      <c r="U37" s="833"/>
      <c r="V37" s="833"/>
      <c r="W37" s="838"/>
      <c r="X37" s="838"/>
      <c r="Y37" s="838"/>
      <c r="Z37" s="878"/>
      <c r="AA37" s="878"/>
      <c r="AB37" s="878"/>
      <c r="AC37" s="878"/>
      <c r="AD37" s="878"/>
      <c r="AE37" s="878"/>
      <c r="AF37" s="878"/>
    </row>
    <row r="38" spans="1:32" ht="34.5" customHeight="1">
      <c r="A38" s="534" t="s">
        <v>666</v>
      </c>
      <c r="B38" s="749"/>
      <c r="C38" s="727"/>
      <c r="D38" s="750"/>
      <c r="E38" s="750"/>
      <c r="F38" s="751"/>
      <c r="G38" s="751"/>
      <c r="H38" s="751"/>
      <c r="I38" s="941"/>
      <c r="J38" s="798"/>
      <c r="K38" s="752"/>
      <c r="L38" s="752"/>
      <c r="N38" s="732"/>
      <c r="O38" s="1497"/>
      <c r="P38" s="226"/>
      <c r="Q38" s="833"/>
      <c r="R38" s="833"/>
      <c r="S38" s="833"/>
      <c r="T38" s="833"/>
      <c r="U38" s="833"/>
      <c r="V38" s="833"/>
      <c r="W38" s="838"/>
      <c r="X38" s="838"/>
      <c r="Y38" s="838"/>
      <c r="Z38" s="878"/>
      <c r="AA38" s="878"/>
      <c r="AB38" s="878"/>
      <c r="AC38" s="878"/>
      <c r="AD38" s="878"/>
      <c r="AE38" s="878"/>
      <c r="AF38" s="878"/>
    </row>
    <row r="39" spans="1:32" ht="28.5" customHeight="1">
      <c r="A39" s="915"/>
      <c r="B39" s="98"/>
      <c r="D39" s="318"/>
      <c r="F39" s="1498"/>
      <c r="G39" s="1498"/>
      <c r="I39" s="99"/>
      <c r="J39" s="104"/>
      <c r="K39" s="525"/>
      <c r="L39" s="103"/>
      <c r="N39" s="732"/>
      <c r="O39" s="1497"/>
      <c r="P39" s="226"/>
      <c r="Q39" s="833"/>
      <c r="R39" s="833"/>
      <c r="S39" s="833"/>
      <c r="T39" s="833"/>
      <c r="U39" s="833"/>
      <c r="V39" s="833"/>
      <c r="W39" s="838"/>
      <c r="X39" s="838"/>
      <c r="Y39" s="838"/>
      <c r="Z39" s="878"/>
      <c r="AA39" s="878"/>
      <c r="AB39" s="878"/>
      <c r="AC39" s="878"/>
      <c r="AD39" s="878"/>
      <c r="AE39" s="878"/>
      <c r="AF39" s="878"/>
    </row>
    <row r="40" spans="1:32" ht="30" customHeight="1" thickBot="1">
      <c r="A40" s="526" t="s">
        <v>667</v>
      </c>
      <c r="B40" s="108"/>
      <c r="C40" s="517"/>
      <c r="D40" s="108"/>
      <c r="E40" s="107"/>
      <c r="F40" s="107"/>
      <c r="G40" s="107"/>
      <c r="H40" s="107"/>
      <c r="I40" s="107"/>
      <c r="J40" s="107"/>
      <c r="K40" s="107"/>
      <c r="L40" s="378"/>
      <c r="N40" s="1486"/>
      <c r="Q40" s="1486"/>
      <c r="R40" s="1486"/>
      <c r="S40" s="1486"/>
      <c r="T40" s="1486"/>
      <c r="U40" s="166"/>
      <c r="V40" s="166"/>
      <c r="W40" s="166"/>
      <c r="X40" s="166"/>
      <c r="Y40" s="112"/>
      <c r="Z40" s="109"/>
      <c r="AA40" s="107"/>
      <c r="AB40" s="107"/>
      <c r="AC40" s="108"/>
      <c r="AD40" s="109"/>
      <c r="AE40" s="110"/>
      <c r="AF40" s="110"/>
    </row>
    <row r="41" spans="1:32" ht="30" customHeight="1">
      <c r="A41" s="2881" t="s">
        <v>462</v>
      </c>
      <c r="B41" s="2882"/>
      <c r="C41" s="710" t="s">
        <v>668</v>
      </c>
      <c r="D41" s="711"/>
      <c r="E41" s="712"/>
      <c r="F41" s="712"/>
      <c r="G41" s="712"/>
      <c r="H41" s="713"/>
      <c r="I41" s="714"/>
      <c r="J41" s="714"/>
      <c r="K41" s="1794"/>
      <c r="L41" s="1800"/>
      <c r="N41" s="726"/>
      <c r="Q41" s="1485"/>
      <c r="R41" s="1485"/>
      <c r="S41" s="1485"/>
      <c r="T41" s="1485"/>
      <c r="U41" s="166"/>
      <c r="V41" s="166"/>
      <c r="W41" s="166"/>
      <c r="X41" s="166"/>
      <c r="Y41" s="112"/>
      <c r="Z41" s="109"/>
      <c r="AA41" s="107"/>
      <c r="AB41" s="107"/>
      <c r="AC41" s="108"/>
      <c r="AD41" s="109"/>
      <c r="AE41" s="107"/>
      <c r="AF41" s="107"/>
    </row>
    <row r="42" spans="1:32" ht="30" customHeight="1" thickBot="1">
      <c r="A42" s="2883"/>
      <c r="B42" s="2884"/>
      <c r="C42" s="716" t="s">
        <v>669</v>
      </c>
      <c r="D42" s="717"/>
      <c r="E42" s="718"/>
      <c r="F42" s="719"/>
      <c r="G42" s="717"/>
      <c r="H42" s="720"/>
      <c r="I42" s="719"/>
      <c r="J42" s="717"/>
      <c r="K42" s="1795"/>
      <c r="L42" s="721"/>
      <c r="N42" s="534"/>
      <c r="Q42" s="534"/>
      <c r="R42" s="534"/>
      <c r="S42" s="534"/>
      <c r="T42" s="534"/>
      <c r="U42" s="166"/>
      <c r="V42" s="166"/>
      <c r="W42" s="166"/>
      <c r="X42" s="166"/>
      <c r="Y42" s="113"/>
      <c r="Z42" s="109"/>
      <c r="AA42" s="107"/>
      <c r="AB42" s="107"/>
      <c r="AC42" s="108"/>
      <c r="AD42" s="109"/>
      <c r="AE42" s="107"/>
      <c r="AF42" s="107"/>
    </row>
    <row r="43" spans="1:32" ht="30" customHeight="1">
      <c r="A43" s="2881" t="s">
        <v>463</v>
      </c>
      <c r="B43" s="2882"/>
      <c r="C43" s="710" t="s">
        <v>670</v>
      </c>
      <c r="D43" s="713"/>
      <c r="E43" s="713"/>
      <c r="F43" s="712"/>
      <c r="G43" s="712"/>
      <c r="H43" s="713"/>
      <c r="I43" s="714"/>
      <c r="J43" s="714"/>
      <c r="K43" s="1794"/>
      <c r="L43" s="715"/>
      <c r="N43" s="726"/>
      <c r="Q43" s="1485"/>
      <c r="R43" s="1485"/>
      <c r="S43" s="1485"/>
      <c r="T43" s="1485"/>
      <c r="U43" s="166"/>
      <c r="V43" s="166"/>
      <c r="W43" s="166"/>
      <c r="X43" s="166"/>
      <c r="Y43" s="113"/>
      <c r="Z43" s="109"/>
      <c r="AA43" s="107"/>
      <c r="AB43" s="107"/>
      <c r="AC43" s="108"/>
      <c r="AD43" s="109"/>
      <c r="AE43" s="107"/>
      <c r="AF43" s="107"/>
    </row>
    <row r="44" spans="1:32" s="835" customFormat="1" ht="30" customHeight="1" thickBot="1">
      <c r="A44" s="2883"/>
      <c r="B44" s="2884"/>
      <c r="C44" s="716" t="s">
        <v>671</v>
      </c>
      <c r="D44" s="717"/>
      <c r="E44" s="718"/>
      <c r="F44" s="719"/>
      <c r="G44" s="718"/>
      <c r="H44" s="720"/>
      <c r="I44" s="719"/>
      <c r="J44" s="717"/>
      <c r="K44" s="1795"/>
      <c r="L44" s="721"/>
      <c r="N44" s="534"/>
      <c r="Q44" s="534"/>
      <c r="R44" s="534"/>
      <c r="S44" s="534"/>
      <c r="T44" s="534"/>
      <c r="U44" s="166"/>
      <c r="V44" s="166"/>
      <c r="W44" s="166"/>
      <c r="X44" s="166"/>
      <c r="Y44" s="838"/>
      <c r="Z44" s="109"/>
      <c r="AA44" s="107"/>
      <c r="AB44" s="107"/>
      <c r="AC44" s="108"/>
      <c r="AD44" s="109"/>
      <c r="AE44" s="107"/>
      <c r="AF44" s="107"/>
    </row>
    <row r="45" spans="1:32" s="835" customFormat="1" ht="30" customHeight="1">
      <c r="A45" s="2877" t="s">
        <v>464</v>
      </c>
      <c r="B45" s="2878"/>
      <c r="C45" s="507" t="s">
        <v>672</v>
      </c>
      <c r="D45" s="510"/>
      <c r="E45" s="510"/>
      <c r="F45" s="522"/>
      <c r="G45" s="522" t="s">
        <v>673</v>
      </c>
      <c r="H45" s="523"/>
      <c r="I45" s="511"/>
      <c r="J45" s="511"/>
      <c r="K45" s="1796"/>
      <c r="L45" s="512"/>
      <c r="N45" s="868"/>
      <c r="O45" s="116"/>
      <c r="P45" s="116"/>
      <c r="Q45" s="116"/>
      <c r="R45" s="116"/>
      <c r="S45" s="116"/>
      <c r="T45" s="195"/>
      <c r="U45" s="166"/>
      <c r="V45" s="166"/>
      <c r="W45" s="166"/>
      <c r="X45" s="166"/>
      <c r="Y45" s="833"/>
      <c r="Z45" s="109"/>
      <c r="AA45" s="107"/>
      <c r="AB45" s="107"/>
      <c r="AC45" s="108"/>
      <c r="AD45" s="109"/>
      <c r="AE45" s="107"/>
      <c r="AF45" s="107"/>
    </row>
    <row r="46" spans="1:32" s="835" customFormat="1" ht="30" customHeight="1" thickBot="1">
      <c r="A46" s="2879"/>
      <c r="B46" s="2880"/>
      <c r="C46" s="513" t="s">
        <v>465</v>
      </c>
      <c r="D46" s="518"/>
      <c r="E46" s="519" t="s">
        <v>466</v>
      </c>
      <c r="F46" s="520"/>
      <c r="G46" s="518"/>
      <c r="H46" s="514" t="s">
        <v>467</v>
      </c>
      <c r="I46" s="520"/>
      <c r="J46" s="518"/>
      <c r="K46" s="1797"/>
      <c r="L46" s="521"/>
      <c r="T46" s="840"/>
      <c r="U46" s="1487"/>
      <c r="V46" s="825"/>
      <c r="W46" s="838"/>
      <c r="X46" s="838"/>
      <c r="Y46" s="838"/>
      <c r="Z46" s="109"/>
      <c r="AA46" s="107"/>
      <c r="AB46" s="107"/>
      <c r="AC46" s="108"/>
      <c r="AD46" s="109"/>
      <c r="AE46" s="107"/>
      <c r="AF46" s="107"/>
    </row>
    <row r="47" spans="1:32" s="835" customFormat="1" ht="30" customHeight="1">
      <c r="A47" s="2877" t="s">
        <v>468</v>
      </c>
      <c r="B47" s="2878"/>
      <c r="C47" s="507" t="s">
        <v>469</v>
      </c>
      <c r="D47" s="508"/>
      <c r="E47" s="509"/>
      <c r="F47" s="509" t="s">
        <v>1523</v>
      </c>
      <c r="G47" s="509"/>
      <c r="H47" s="509"/>
      <c r="I47" s="508"/>
      <c r="J47" s="508"/>
      <c r="K47" s="1798"/>
      <c r="L47" s="524"/>
      <c r="N47" s="773"/>
      <c r="O47" s="773"/>
      <c r="P47" s="773"/>
      <c r="Q47" s="773"/>
      <c r="R47" s="773"/>
      <c r="S47" s="773"/>
      <c r="T47" s="840"/>
      <c r="U47" s="1488"/>
      <c r="V47" s="821"/>
      <c r="W47" s="821"/>
      <c r="X47" s="833"/>
      <c r="Y47" s="838"/>
      <c r="Z47" s="109"/>
      <c r="AA47" s="107"/>
      <c r="AB47" s="107"/>
      <c r="AC47" s="108"/>
      <c r="AD47" s="109"/>
      <c r="AE47" s="107"/>
      <c r="AF47" s="107"/>
    </row>
    <row r="48" spans="1:32" s="835" customFormat="1" ht="30" customHeight="1" thickBot="1">
      <c r="A48" s="2879"/>
      <c r="B48" s="2880"/>
      <c r="C48" s="513" t="s">
        <v>470</v>
      </c>
      <c r="D48" s="514"/>
      <c r="E48" s="519" t="s">
        <v>1525</v>
      </c>
      <c r="F48" s="515"/>
      <c r="G48" s="514"/>
      <c r="H48" s="514" t="s">
        <v>471</v>
      </c>
      <c r="I48" s="515"/>
      <c r="J48" s="514"/>
      <c r="K48" s="1799"/>
      <c r="L48" s="516"/>
      <c r="N48" s="774"/>
      <c r="O48" s="108"/>
      <c r="P48" s="107"/>
      <c r="Q48" s="107"/>
      <c r="R48" s="107"/>
      <c r="S48" s="107"/>
      <c r="T48" s="107"/>
      <c r="U48" s="107"/>
      <c r="V48" s="107"/>
      <c r="W48" s="838"/>
      <c r="X48" s="838"/>
      <c r="Y48" s="108"/>
      <c r="Z48" s="109"/>
      <c r="AA48" s="107"/>
      <c r="AB48" s="107"/>
      <c r="AC48" s="108"/>
      <c r="AD48" s="109"/>
      <c r="AE48" s="107"/>
      <c r="AF48" s="107"/>
    </row>
    <row r="49" spans="1:154" s="835" customFormat="1" ht="30" customHeight="1">
      <c r="A49" s="2877" t="s">
        <v>472</v>
      </c>
      <c r="B49" s="2878"/>
      <c r="C49" s="710" t="s">
        <v>674</v>
      </c>
      <c r="D49" s="711"/>
      <c r="E49" s="712"/>
      <c r="F49" s="712"/>
      <c r="G49" s="761" t="s">
        <v>636</v>
      </c>
      <c r="H49" s="713"/>
      <c r="I49" s="714"/>
      <c r="J49" s="714"/>
      <c r="K49" s="1794"/>
      <c r="L49" s="715"/>
      <c r="N49" s="534"/>
      <c r="O49" s="752"/>
      <c r="P49" s="766"/>
      <c r="Q49" s="766"/>
      <c r="R49" s="766"/>
      <c r="S49" s="767"/>
      <c r="T49" s="294"/>
      <c r="U49" s="294"/>
      <c r="V49" s="725"/>
      <c r="W49" s="361"/>
      <c r="X49" s="838"/>
      <c r="Y49" s="397"/>
      <c r="Z49" s="840"/>
      <c r="AA49" s="840"/>
      <c r="AB49" s="840"/>
      <c r="AC49" s="840"/>
      <c r="AD49" s="840"/>
      <c r="AE49" s="840"/>
      <c r="AF49" s="840"/>
      <c r="AG49" s="840"/>
      <c r="AH49" s="840"/>
      <c r="AI49" s="840"/>
      <c r="AJ49" s="840"/>
      <c r="AK49" s="840"/>
      <c r="AL49" s="840"/>
      <c r="AM49" s="840"/>
      <c r="AN49" s="840"/>
      <c r="AO49" s="840"/>
      <c r="AP49" s="840"/>
      <c r="AQ49" s="840"/>
      <c r="AR49" s="840"/>
      <c r="AS49" s="840"/>
      <c r="AT49" s="840"/>
      <c r="AU49" s="840"/>
      <c r="AV49" s="840"/>
      <c r="AW49" s="840"/>
      <c r="AX49" s="840"/>
      <c r="AY49" s="840"/>
      <c r="AZ49" s="840"/>
      <c r="BA49" s="840"/>
      <c r="BB49" s="840"/>
      <c r="BC49" s="840"/>
      <c r="BD49" s="840"/>
      <c r="BE49" s="840"/>
      <c r="BF49" s="840"/>
      <c r="BG49" s="840"/>
      <c r="BH49" s="840"/>
      <c r="BI49" s="840"/>
      <c r="BJ49" s="840"/>
      <c r="BK49" s="840"/>
      <c r="BL49" s="840"/>
      <c r="BM49" s="840"/>
      <c r="BN49" s="840"/>
      <c r="BO49" s="840"/>
      <c r="BP49" s="840"/>
      <c r="BQ49" s="840"/>
      <c r="BR49" s="840"/>
      <c r="BS49" s="840"/>
      <c r="BT49" s="840"/>
      <c r="BU49" s="840"/>
      <c r="BV49" s="840"/>
      <c r="BW49" s="840"/>
      <c r="BX49" s="840"/>
      <c r="BY49" s="840"/>
      <c r="BZ49" s="840"/>
      <c r="CA49" s="840"/>
      <c r="CB49" s="840"/>
      <c r="CC49" s="840"/>
      <c r="CD49" s="840"/>
      <c r="CE49" s="840"/>
      <c r="CF49" s="840"/>
      <c r="CG49" s="840"/>
      <c r="CH49" s="840"/>
      <c r="CI49" s="840"/>
      <c r="CJ49" s="840"/>
      <c r="CK49" s="840"/>
      <c r="CL49" s="840"/>
      <c r="CM49" s="840"/>
      <c r="CN49" s="840"/>
      <c r="CO49" s="840"/>
      <c r="CP49" s="840"/>
      <c r="CQ49" s="840"/>
      <c r="CR49" s="840"/>
      <c r="CS49" s="840"/>
      <c r="CT49" s="840"/>
      <c r="CU49" s="840"/>
      <c r="CV49" s="840"/>
      <c r="CW49" s="840"/>
      <c r="CX49" s="840"/>
      <c r="CY49" s="840"/>
      <c r="CZ49" s="840"/>
      <c r="DA49" s="840"/>
      <c r="DB49" s="840"/>
      <c r="DC49" s="840"/>
      <c r="DD49" s="840"/>
      <c r="DE49" s="840"/>
      <c r="DF49" s="840"/>
      <c r="DG49" s="840"/>
      <c r="DH49" s="840"/>
      <c r="DI49" s="840"/>
      <c r="DJ49" s="840"/>
      <c r="DK49" s="840"/>
      <c r="DL49" s="840"/>
      <c r="DM49" s="840"/>
      <c r="DN49" s="840"/>
      <c r="DO49" s="840"/>
      <c r="DP49" s="840"/>
      <c r="DQ49" s="840"/>
      <c r="DR49" s="840"/>
      <c r="DS49" s="840"/>
      <c r="DT49" s="840"/>
      <c r="DU49" s="840"/>
      <c r="DV49" s="840"/>
      <c r="DW49" s="840"/>
      <c r="DX49" s="840"/>
      <c r="DY49" s="840"/>
      <c r="DZ49" s="840"/>
      <c r="EA49" s="840"/>
      <c r="EB49" s="840"/>
      <c r="EC49" s="840"/>
      <c r="ED49" s="840"/>
      <c r="EE49" s="840"/>
      <c r="EF49" s="840"/>
      <c r="EG49" s="840"/>
      <c r="EH49" s="840"/>
      <c r="EI49" s="840"/>
      <c r="EJ49" s="840"/>
      <c r="EK49" s="840"/>
      <c r="EL49" s="840"/>
      <c r="EM49" s="840"/>
      <c r="EN49" s="840"/>
      <c r="EO49" s="840"/>
      <c r="EP49" s="840"/>
      <c r="EQ49" s="840"/>
      <c r="ER49" s="840"/>
      <c r="ES49" s="840"/>
      <c r="ET49" s="840"/>
      <c r="EU49" s="840"/>
      <c r="EV49" s="840"/>
      <c r="EW49" s="840"/>
      <c r="EX49" s="840"/>
    </row>
    <row r="50" spans="1:154" s="835" customFormat="1" ht="30" customHeight="1" thickBot="1">
      <c r="A50" s="2879"/>
      <c r="B50" s="2880"/>
      <c r="C50" s="716" t="s">
        <v>830</v>
      </c>
      <c r="D50" s="717"/>
      <c r="E50" s="718"/>
      <c r="F50" s="719"/>
      <c r="G50" s="760" t="s">
        <v>675</v>
      </c>
      <c r="H50" s="720"/>
      <c r="I50" s="719"/>
      <c r="J50" s="717"/>
      <c r="K50" s="1795"/>
      <c r="L50" s="721"/>
      <c r="N50" s="534"/>
      <c r="O50" s="767"/>
      <c r="P50" s="534"/>
      <c r="Q50" s="294"/>
      <c r="R50" s="534"/>
      <c r="S50" s="766"/>
      <c r="T50" s="294"/>
      <c r="U50" s="767"/>
      <c r="V50" s="725"/>
      <c r="W50" s="838"/>
      <c r="X50" s="838"/>
      <c r="Y50" s="107"/>
      <c r="Z50" s="107"/>
      <c r="AA50" s="775"/>
      <c r="AB50" s="398"/>
      <c r="AC50" s="195"/>
      <c r="AD50" s="195"/>
      <c r="AE50" s="195"/>
      <c r="AF50" s="195"/>
      <c r="AG50" s="195"/>
      <c r="AH50" s="195"/>
      <c r="AI50" s="840"/>
      <c r="AJ50" s="840"/>
      <c r="AK50" s="840"/>
      <c r="AL50" s="840"/>
      <c r="AM50" s="840"/>
      <c r="AN50" s="840"/>
      <c r="AO50" s="840"/>
      <c r="AP50" s="840"/>
      <c r="AQ50" s="840"/>
      <c r="AR50" s="840"/>
      <c r="AS50" s="840"/>
      <c r="AT50" s="840"/>
      <c r="AU50" s="840"/>
      <c r="AV50" s="840"/>
      <c r="AW50" s="840"/>
      <c r="AX50" s="840"/>
      <c r="AY50" s="840"/>
      <c r="AZ50" s="840"/>
      <c r="BA50" s="840"/>
      <c r="BB50" s="840"/>
      <c r="BC50" s="840"/>
      <c r="BD50" s="840"/>
      <c r="BE50" s="840"/>
      <c r="BF50" s="840"/>
      <c r="BG50" s="840"/>
      <c r="BH50" s="840"/>
      <c r="BI50" s="840"/>
      <c r="BJ50" s="840"/>
      <c r="BK50" s="840"/>
      <c r="BL50" s="840"/>
      <c r="BM50" s="840"/>
      <c r="BN50" s="840"/>
      <c r="BO50" s="840"/>
      <c r="BP50" s="840"/>
      <c r="BQ50" s="840"/>
      <c r="BR50" s="840"/>
      <c r="BS50" s="840"/>
      <c r="BT50" s="840"/>
      <c r="BU50" s="840"/>
      <c r="BV50" s="840"/>
      <c r="BW50" s="840"/>
      <c r="BX50" s="840"/>
      <c r="BY50" s="840"/>
      <c r="BZ50" s="840"/>
      <c r="CA50" s="840"/>
      <c r="CB50" s="840"/>
      <c r="CC50" s="840"/>
      <c r="CD50" s="840"/>
      <c r="CE50" s="840"/>
      <c r="CF50" s="840"/>
      <c r="CG50" s="840"/>
      <c r="CH50" s="840"/>
      <c r="CI50" s="840"/>
      <c r="CJ50" s="840"/>
      <c r="CK50" s="840"/>
      <c r="CL50" s="840"/>
      <c r="CM50" s="840"/>
      <c r="CN50" s="840"/>
      <c r="CO50" s="840"/>
      <c r="CP50" s="840"/>
      <c r="CQ50" s="840"/>
      <c r="CR50" s="840"/>
      <c r="CS50" s="840"/>
      <c r="CT50" s="840"/>
      <c r="CU50" s="840"/>
      <c r="CV50" s="840"/>
      <c r="CW50" s="840"/>
      <c r="CX50" s="840"/>
      <c r="CY50" s="840"/>
      <c r="CZ50" s="840"/>
      <c r="DA50" s="840"/>
      <c r="DB50" s="840"/>
      <c r="DC50" s="840"/>
      <c r="DD50" s="840"/>
      <c r="DE50" s="840"/>
      <c r="DF50" s="840"/>
      <c r="DG50" s="840"/>
      <c r="DH50" s="840"/>
      <c r="DI50" s="840"/>
      <c r="DJ50" s="840"/>
      <c r="DK50" s="840"/>
      <c r="DL50" s="840"/>
      <c r="DM50" s="840"/>
      <c r="DN50" s="840"/>
      <c r="DO50" s="840"/>
      <c r="DP50" s="840"/>
      <c r="DQ50" s="840"/>
      <c r="DR50" s="840"/>
      <c r="DS50" s="840"/>
      <c r="DT50" s="840"/>
      <c r="DU50" s="840"/>
      <c r="DV50" s="840"/>
      <c r="DW50" s="840"/>
      <c r="DX50" s="840"/>
      <c r="DY50" s="840"/>
      <c r="DZ50" s="840"/>
      <c r="EA50" s="840"/>
      <c r="EB50" s="840"/>
      <c r="EC50" s="840"/>
      <c r="ED50" s="840"/>
      <c r="EE50" s="840"/>
      <c r="EF50" s="840"/>
      <c r="EG50" s="840"/>
      <c r="EH50" s="840"/>
      <c r="EI50" s="840"/>
      <c r="EJ50" s="840"/>
      <c r="EK50" s="840"/>
      <c r="EL50" s="840"/>
      <c r="EM50" s="840"/>
      <c r="EN50" s="840"/>
      <c r="EO50" s="840"/>
      <c r="EP50" s="840"/>
      <c r="EQ50" s="840"/>
      <c r="ER50" s="840"/>
      <c r="ES50" s="840"/>
      <c r="ET50" s="840"/>
      <c r="EU50" s="840"/>
      <c r="EV50" s="840"/>
      <c r="EW50" s="840"/>
      <c r="EX50" s="840"/>
    </row>
    <row r="51" spans="1:154" s="835" customFormat="1" ht="30" customHeight="1">
      <c r="A51" s="2877" t="s">
        <v>473</v>
      </c>
      <c r="B51" s="2878"/>
      <c r="C51" s="710" t="s">
        <v>676</v>
      </c>
      <c r="D51" s="713"/>
      <c r="E51" s="713"/>
      <c r="F51" s="712"/>
      <c r="G51" s="761" t="s">
        <v>635</v>
      </c>
      <c r="H51" s="713"/>
      <c r="I51" s="714"/>
      <c r="J51" s="714"/>
      <c r="K51" s="1794"/>
      <c r="L51" s="715"/>
      <c r="N51" s="534"/>
      <c r="O51" s="767"/>
      <c r="P51" s="767"/>
      <c r="Q51" s="766"/>
      <c r="R51" s="766"/>
      <c r="S51" s="767"/>
      <c r="T51" s="294"/>
      <c r="U51" s="294"/>
      <c r="V51" s="725"/>
      <c r="W51" s="821"/>
      <c r="X51" s="833"/>
      <c r="Y51" s="107"/>
      <c r="Z51" s="107"/>
      <c r="AA51" s="878"/>
      <c r="AB51" s="840"/>
      <c r="AC51" s="840"/>
      <c r="AD51" s="840"/>
      <c r="AE51" s="840"/>
      <c r="AF51" s="840"/>
      <c r="AG51" s="840"/>
      <c r="AH51" s="840"/>
      <c r="AI51" s="840"/>
      <c r="AJ51" s="840"/>
      <c r="AK51" s="840"/>
      <c r="AL51" s="840"/>
      <c r="AM51" s="840"/>
      <c r="AN51" s="840"/>
      <c r="AO51" s="840"/>
      <c r="AP51" s="840"/>
      <c r="AQ51" s="840"/>
      <c r="AR51" s="840"/>
      <c r="AS51" s="840"/>
      <c r="AT51" s="840"/>
      <c r="AU51" s="840"/>
      <c r="AV51" s="840"/>
      <c r="AW51" s="840"/>
      <c r="AX51" s="840"/>
      <c r="AY51" s="840"/>
      <c r="AZ51" s="840"/>
      <c r="BA51" s="840"/>
      <c r="BB51" s="840"/>
      <c r="BC51" s="840"/>
      <c r="BD51" s="840"/>
      <c r="BE51" s="840"/>
      <c r="BF51" s="840"/>
      <c r="BG51" s="840"/>
      <c r="BH51" s="840"/>
      <c r="BI51" s="840"/>
      <c r="BJ51" s="840"/>
      <c r="BK51" s="840"/>
      <c r="BL51" s="840"/>
      <c r="BM51" s="840"/>
      <c r="BN51" s="840"/>
      <c r="BO51" s="840"/>
      <c r="BP51" s="840"/>
      <c r="BQ51" s="840"/>
      <c r="BR51" s="840"/>
      <c r="BS51" s="840"/>
      <c r="BT51" s="840"/>
      <c r="BU51" s="840"/>
      <c r="BV51" s="840"/>
      <c r="BW51" s="840"/>
      <c r="BX51" s="840"/>
      <c r="BY51" s="840"/>
      <c r="BZ51" s="840"/>
      <c r="CA51" s="840"/>
      <c r="CB51" s="840"/>
      <c r="CC51" s="840"/>
      <c r="CD51" s="840"/>
      <c r="CE51" s="840"/>
      <c r="CF51" s="840"/>
      <c r="CG51" s="840"/>
      <c r="CH51" s="840"/>
      <c r="CI51" s="840"/>
      <c r="CJ51" s="840"/>
      <c r="CK51" s="840"/>
      <c r="CL51" s="840"/>
      <c r="CM51" s="840"/>
      <c r="CN51" s="840"/>
      <c r="CO51" s="840"/>
      <c r="CP51" s="840"/>
      <c r="CQ51" s="840"/>
      <c r="CR51" s="840"/>
      <c r="CS51" s="840"/>
      <c r="CT51" s="840"/>
      <c r="CU51" s="840"/>
      <c r="CV51" s="840"/>
      <c r="CW51" s="840"/>
      <c r="CX51" s="840"/>
      <c r="CY51" s="840"/>
      <c r="CZ51" s="840"/>
      <c r="DA51" s="840"/>
      <c r="DB51" s="840"/>
      <c r="DC51" s="840"/>
      <c r="DD51" s="840"/>
      <c r="DE51" s="840"/>
      <c r="DF51" s="840"/>
      <c r="DG51" s="840"/>
      <c r="DH51" s="840"/>
      <c r="DI51" s="840"/>
      <c r="DJ51" s="840"/>
      <c r="DK51" s="840"/>
      <c r="DL51" s="840"/>
      <c r="DM51" s="840"/>
      <c r="DN51" s="840"/>
      <c r="DO51" s="840"/>
      <c r="DP51" s="840"/>
      <c r="DQ51" s="840"/>
      <c r="DR51" s="840"/>
      <c r="DS51" s="840"/>
      <c r="DT51" s="840"/>
      <c r="DU51" s="840"/>
      <c r="DV51" s="840"/>
      <c r="DW51" s="840"/>
      <c r="DX51" s="840"/>
      <c r="DY51" s="840"/>
      <c r="DZ51" s="840"/>
      <c r="EA51" s="840"/>
      <c r="EB51" s="840"/>
      <c r="EC51" s="840"/>
      <c r="ED51" s="840"/>
      <c r="EE51" s="840"/>
      <c r="EF51" s="840"/>
      <c r="EG51" s="840"/>
      <c r="EH51" s="840"/>
      <c r="EI51" s="840"/>
      <c r="EJ51" s="840"/>
      <c r="EK51" s="840"/>
      <c r="EL51" s="840"/>
      <c r="EM51" s="840"/>
      <c r="EN51" s="840"/>
      <c r="EO51" s="840"/>
      <c r="EP51" s="840"/>
      <c r="EQ51" s="840"/>
      <c r="ER51" s="840"/>
      <c r="ES51" s="840"/>
      <c r="ET51" s="840"/>
      <c r="EU51" s="840"/>
      <c r="EV51" s="840"/>
      <c r="EW51" s="840"/>
      <c r="EX51" s="840"/>
    </row>
    <row r="52" spans="1:154" s="835" customFormat="1" ht="30" customHeight="1" thickBot="1">
      <c r="A52" s="2879"/>
      <c r="B52" s="2880"/>
      <c r="C52" s="716" t="s">
        <v>677</v>
      </c>
      <c r="D52" s="717"/>
      <c r="E52" s="718"/>
      <c r="F52" s="719"/>
      <c r="G52" s="760" t="s">
        <v>678</v>
      </c>
      <c r="H52" s="720"/>
      <c r="I52" s="719"/>
      <c r="J52" s="717"/>
      <c r="K52" s="1795"/>
      <c r="L52" s="721"/>
      <c r="N52" s="534"/>
      <c r="O52" s="767"/>
      <c r="P52" s="534"/>
      <c r="Q52" s="294"/>
      <c r="R52" s="534"/>
      <c r="S52" s="766"/>
      <c r="T52" s="294"/>
      <c r="U52" s="767"/>
      <c r="V52" s="725"/>
      <c r="W52" s="838"/>
      <c r="X52" s="838"/>
      <c r="Y52" s="107"/>
      <c r="Z52" s="107"/>
      <c r="AA52" s="399"/>
      <c r="AB52" s="840"/>
      <c r="AC52" s="840"/>
      <c r="AD52" s="840"/>
      <c r="AE52" s="840"/>
      <c r="AF52" s="840"/>
      <c r="AG52" s="840"/>
      <c r="AH52" s="840"/>
      <c r="AI52" s="840"/>
      <c r="AJ52" s="840"/>
      <c r="AK52" s="840"/>
      <c r="AL52" s="840"/>
      <c r="AM52" s="840"/>
      <c r="AN52" s="840"/>
      <c r="AO52" s="840"/>
      <c r="AP52" s="840"/>
      <c r="AQ52" s="840"/>
      <c r="AR52" s="840"/>
      <c r="AS52" s="840"/>
      <c r="AT52" s="840"/>
      <c r="AU52" s="840"/>
      <c r="AV52" s="840"/>
      <c r="AW52" s="840"/>
      <c r="AX52" s="840"/>
      <c r="AY52" s="840"/>
      <c r="AZ52" s="840"/>
      <c r="BA52" s="840"/>
      <c r="BB52" s="840"/>
      <c r="BC52" s="840"/>
      <c r="BD52" s="840"/>
      <c r="BE52" s="840"/>
      <c r="BF52" s="840"/>
      <c r="BG52" s="840"/>
      <c r="BH52" s="840"/>
      <c r="BI52" s="840"/>
      <c r="BJ52" s="840"/>
      <c r="BK52" s="840"/>
      <c r="BL52" s="840"/>
      <c r="BM52" s="840"/>
      <c r="BN52" s="840"/>
      <c r="BO52" s="840"/>
      <c r="BP52" s="840"/>
      <c r="BQ52" s="840"/>
      <c r="BR52" s="840"/>
      <c r="BS52" s="840"/>
      <c r="BT52" s="840"/>
      <c r="BU52" s="840"/>
      <c r="BV52" s="840"/>
      <c r="BW52" s="840"/>
      <c r="BX52" s="840"/>
      <c r="BY52" s="840"/>
      <c r="BZ52" s="840"/>
      <c r="CA52" s="840"/>
      <c r="CB52" s="840"/>
      <c r="CC52" s="840"/>
      <c r="CD52" s="840"/>
      <c r="CE52" s="840"/>
      <c r="CF52" s="840"/>
      <c r="CG52" s="840"/>
      <c r="CH52" s="840"/>
      <c r="CI52" s="840"/>
      <c r="CJ52" s="840"/>
      <c r="CK52" s="840"/>
      <c r="CL52" s="840"/>
      <c r="CM52" s="840"/>
      <c r="CN52" s="840"/>
      <c r="CO52" s="840"/>
      <c r="CP52" s="840"/>
      <c r="CQ52" s="840"/>
      <c r="CR52" s="840"/>
      <c r="CS52" s="840"/>
      <c r="CT52" s="840"/>
      <c r="CU52" s="840"/>
      <c r="CV52" s="840"/>
      <c r="CW52" s="840"/>
      <c r="CX52" s="840"/>
      <c r="CY52" s="840"/>
      <c r="CZ52" s="840"/>
      <c r="DA52" s="840"/>
      <c r="DB52" s="840"/>
      <c r="DC52" s="840"/>
      <c r="DD52" s="840"/>
      <c r="DE52" s="840"/>
      <c r="DF52" s="840"/>
      <c r="DG52" s="840"/>
      <c r="DH52" s="840"/>
      <c r="DI52" s="840"/>
      <c r="DJ52" s="840"/>
      <c r="DK52" s="840"/>
      <c r="DL52" s="840"/>
      <c r="DM52" s="840"/>
      <c r="DN52" s="840"/>
      <c r="DO52" s="840"/>
      <c r="DP52" s="840"/>
      <c r="DQ52" s="840"/>
      <c r="DR52" s="840"/>
      <c r="DS52" s="840"/>
      <c r="DT52" s="840"/>
      <c r="DU52" s="840"/>
      <c r="DV52" s="840"/>
      <c r="DW52" s="840"/>
      <c r="DX52" s="840"/>
      <c r="DY52" s="840"/>
      <c r="DZ52" s="840"/>
      <c r="EA52" s="840"/>
      <c r="EB52" s="840"/>
      <c r="EC52" s="840"/>
      <c r="ED52" s="840"/>
      <c r="EE52" s="840"/>
      <c r="EF52" s="840"/>
      <c r="EG52" s="840"/>
      <c r="EH52" s="840"/>
      <c r="EI52" s="840"/>
      <c r="EJ52" s="840"/>
      <c r="EK52" s="840"/>
      <c r="EL52" s="840"/>
      <c r="EM52" s="840"/>
      <c r="EN52" s="840"/>
      <c r="EO52" s="840"/>
      <c r="EP52" s="840"/>
      <c r="EQ52" s="840"/>
      <c r="ER52" s="840"/>
      <c r="ES52" s="840"/>
      <c r="ET52" s="840"/>
      <c r="EU52" s="840"/>
      <c r="EV52" s="840"/>
      <c r="EW52" s="840"/>
      <c r="EX52" s="840"/>
    </row>
    <row r="53" spans="1:154" s="776" customFormat="1" ht="17.25" customHeight="1">
      <c r="A53" s="108"/>
      <c r="B53" s="108"/>
      <c r="C53" s="107"/>
      <c r="D53" s="108"/>
      <c r="E53" s="107"/>
      <c r="F53" s="107"/>
      <c r="G53" s="107"/>
      <c r="H53" s="108"/>
      <c r="I53" s="107"/>
      <c r="J53" s="107"/>
      <c r="K53" s="107"/>
      <c r="L53" s="107"/>
      <c r="M53" s="835"/>
      <c r="N53" s="835"/>
      <c r="O53" s="835"/>
      <c r="P53" s="835"/>
      <c r="Q53" s="835"/>
      <c r="R53" s="835"/>
      <c r="S53" s="835"/>
      <c r="T53" s="835"/>
      <c r="U53" s="835"/>
      <c r="V53" s="835"/>
      <c r="W53" s="835"/>
      <c r="X53" s="107"/>
      <c r="Y53" s="877"/>
      <c r="Z53" s="877"/>
      <c r="AA53" s="877"/>
      <c r="AB53" s="877"/>
      <c r="AC53" s="877"/>
      <c r="AD53" s="877"/>
      <c r="AE53" s="877"/>
      <c r="AF53" s="877"/>
      <c r="AG53" s="877"/>
      <c r="AH53" s="877"/>
      <c r="AI53" s="877"/>
      <c r="AJ53" s="877"/>
      <c r="AK53" s="877"/>
      <c r="AL53" s="877"/>
      <c r="AM53" s="877"/>
      <c r="AN53" s="877"/>
      <c r="AO53" s="877"/>
      <c r="AP53" s="877"/>
      <c r="AQ53" s="877"/>
      <c r="AR53" s="877"/>
      <c r="AS53" s="877"/>
      <c r="AT53" s="877"/>
      <c r="AU53" s="877"/>
      <c r="AV53" s="877"/>
      <c r="AW53" s="877"/>
      <c r="AX53" s="877"/>
      <c r="AY53" s="877"/>
      <c r="AZ53" s="877"/>
      <c r="BA53" s="877"/>
      <c r="BB53" s="877"/>
      <c r="BC53" s="877"/>
      <c r="BD53" s="877"/>
      <c r="BE53" s="877"/>
      <c r="BF53" s="877"/>
      <c r="BG53" s="877"/>
      <c r="BH53" s="877"/>
      <c r="BI53" s="877"/>
      <c r="BJ53" s="877"/>
      <c r="BK53" s="877"/>
      <c r="BL53" s="877"/>
      <c r="BM53" s="877"/>
      <c r="BN53" s="877"/>
      <c r="BO53" s="877"/>
      <c r="BP53" s="877"/>
      <c r="BQ53" s="877"/>
      <c r="BR53" s="877"/>
      <c r="BS53" s="877"/>
      <c r="BT53" s="877"/>
      <c r="BU53" s="877"/>
      <c r="BV53" s="877"/>
      <c r="BW53" s="877"/>
      <c r="BX53" s="877"/>
      <c r="BY53" s="877"/>
      <c r="BZ53" s="877"/>
      <c r="CA53" s="877"/>
      <c r="CB53" s="877"/>
      <c r="CC53" s="877"/>
      <c r="CD53" s="877"/>
      <c r="CE53" s="877"/>
      <c r="CF53" s="877"/>
      <c r="CG53" s="877"/>
      <c r="CH53" s="877"/>
      <c r="CI53" s="877"/>
      <c r="CJ53" s="877"/>
      <c r="CK53" s="877"/>
      <c r="CL53" s="877"/>
      <c r="CM53" s="877"/>
      <c r="CN53" s="877"/>
      <c r="CO53" s="877"/>
      <c r="CP53" s="877"/>
      <c r="CQ53" s="877"/>
      <c r="CR53" s="877"/>
      <c r="CS53" s="877"/>
      <c r="CT53" s="877"/>
      <c r="CU53" s="877"/>
      <c r="CV53" s="877"/>
      <c r="CW53" s="877"/>
      <c r="CX53" s="877"/>
      <c r="CY53" s="877"/>
      <c r="CZ53" s="877"/>
      <c r="DA53" s="877"/>
      <c r="DB53" s="877"/>
      <c r="DC53" s="877"/>
      <c r="DD53" s="877"/>
      <c r="DE53" s="877"/>
      <c r="DF53" s="877"/>
      <c r="DG53" s="877"/>
      <c r="DH53" s="877"/>
      <c r="DI53" s="877"/>
      <c r="DJ53" s="877"/>
      <c r="DK53" s="877"/>
      <c r="DL53" s="877"/>
      <c r="DM53" s="877"/>
      <c r="DN53" s="877"/>
      <c r="DO53" s="877"/>
      <c r="DP53" s="877"/>
      <c r="DQ53" s="877"/>
      <c r="DR53" s="877"/>
      <c r="DS53" s="877"/>
      <c r="DT53" s="877"/>
      <c r="DU53" s="877"/>
      <c r="DV53" s="877"/>
      <c r="DW53" s="877"/>
      <c r="DX53" s="877"/>
      <c r="DY53" s="877"/>
      <c r="DZ53" s="877"/>
      <c r="EA53" s="877"/>
      <c r="EB53" s="877"/>
      <c r="EC53" s="877"/>
      <c r="ED53" s="877"/>
      <c r="EE53" s="877"/>
      <c r="EF53" s="877"/>
      <c r="EG53" s="877"/>
      <c r="EH53" s="877"/>
      <c r="EI53" s="877"/>
      <c r="EJ53" s="877"/>
      <c r="EK53" s="877"/>
      <c r="EL53" s="877"/>
      <c r="EM53" s="877"/>
      <c r="EN53" s="877"/>
      <c r="EO53" s="877"/>
      <c r="EP53" s="877"/>
      <c r="EQ53" s="877"/>
      <c r="ER53" s="877"/>
      <c r="ES53" s="877"/>
      <c r="ET53" s="877"/>
      <c r="EU53" s="877"/>
      <c r="EV53" s="877"/>
      <c r="EW53" s="877"/>
      <c r="EX53" s="877"/>
    </row>
    <row r="54" spans="1:154" ht="15" customHeight="1">
      <c r="A54" s="108"/>
      <c r="B54" s="108"/>
      <c r="C54" s="107"/>
      <c r="D54" s="108"/>
      <c r="E54" s="107"/>
      <c r="F54" s="107"/>
      <c r="G54" s="107"/>
      <c r="H54" s="108"/>
      <c r="I54" s="107"/>
      <c r="J54" s="107"/>
      <c r="K54" s="107"/>
      <c r="L54" s="107"/>
      <c r="M54" s="835"/>
      <c r="N54" s="835"/>
      <c r="O54" s="835"/>
      <c r="P54" s="835"/>
      <c r="Q54" s="835"/>
      <c r="R54" s="835"/>
      <c r="S54" s="835"/>
      <c r="T54" s="835"/>
      <c r="U54" s="835"/>
      <c r="V54" s="835"/>
      <c r="W54" s="835"/>
      <c r="X54" s="107"/>
      <c r="Y54" s="877"/>
      <c r="Z54" s="877"/>
      <c r="AA54" s="877"/>
      <c r="AB54" s="877"/>
      <c r="AC54" s="877"/>
      <c r="AD54" s="877"/>
      <c r="AE54" s="877"/>
      <c r="AF54" s="877"/>
      <c r="AG54" s="877"/>
      <c r="AH54" s="877"/>
      <c r="AI54" s="877"/>
      <c r="AJ54" s="877"/>
      <c r="AK54" s="877"/>
      <c r="AL54" s="877"/>
      <c r="AM54" s="877"/>
      <c r="AN54" s="877"/>
      <c r="AO54" s="877"/>
      <c r="AP54" s="877"/>
      <c r="AQ54" s="877"/>
      <c r="AR54" s="877"/>
      <c r="AS54" s="877"/>
      <c r="AT54" s="877"/>
      <c r="AU54" s="877"/>
      <c r="AV54" s="877"/>
      <c r="AW54" s="877"/>
      <c r="AX54" s="877"/>
      <c r="AY54" s="877"/>
      <c r="AZ54" s="877"/>
      <c r="BA54" s="877"/>
      <c r="BB54" s="877"/>
      <c r="BC54" s="877"/>
      <c r="BD54" s="877"/>
      <c r="BE54" s="877"/>
      <c r="BF54" s="877"/>
      <c r="BG54" s="877"/>
      <c r="BH54" s="877"/>
      <c r="BI54" s="877"/>
      <c r="BJ54" s="877"/>
      <c r="BK54" s="877"/>
      <c r="BL54" s="877"/>
      <c r="BM54" s="877"/>
      <c r="BN54" s="877"/>
      <c r="BO54" s="877"/>
      <c r="BP54" s="877"/>
      <c r="BQ54" s="877"/>
      <c r="BR54" s="877"/>
      <c r="BS54" s="877"/>
      <c r="BT54" s="877"/>
      <c r="BU54" s="877"/>
      <c r="BV54" s="877"/>
      <c r="BW54" s="877"/>
      <c r="BX54" s="877"/>
      <c r="BY54" s="877"/>
      <c r="BZ54" s="877"/>
      <c r="CA54" s="877"/>
      <c r="CB54" s="877"/>
      <c r="CC54" s="877"/>
      <c r="CD54" s="877"/>
      <c r="CE54" s="877"/>
      <c r="CF54" s="877"/>
      <c r="CG54" s="877"/>
      <c r="CH54" s="877"/>
      <c r="CI54" s="877"/>
      <c r="CJ54" s="877"/>
      <c r="CK54" s="877"/>
      <c r="CL54" s="877"/>
      <c r="CM54" s="877"/>
      <c r="CN54" s="877"/>
      <c r="CO54" s="877"/>
      <c r="CP54" s="877"/>
      <c r="CQ54" s="877"/>
      <c r="CR54" s="877"/>
      <c r="CS54" s="877"/>
      <c r="CT54" s="877"/>
      <c r="CU54" s="877"/>
      <c r="CV54" s="877"/>
      <c r="CW54" s="877"/>
      <c r="CX54" s="877"/>
      <c r="CY54" s="877"/>
      <c r="CZ54" s="877"/>
      <c r="DA54" s="877"/>
      <c r="DB54" s="877"/>
      <c r="DC54" s="877"/>
      <c r="DD54" s="877"/>
      <c r="DE54" s="877"/>
      <c r="DF54" s="877"/>
      <c r="DG54" s="877"/>
      <c r="DH54" s="877"/>
      <c r="DI54" s="877"/>
      <c r="DJ54" s="877"/>
      <c r="DK54" s="877"/>
      <c r="DL54" s="877"/>
      <c r="DM54" s="877"/>
      <c r="DN54" s="877"/>
      <c r="DO54" s="877"/>
      <c r="DP54" s="877"/>
      <c r="DQ54" s="877"/>
      <c r="DR54" s="877"/>
      <c r="DS54" s="877"/>
      <c r="DT54" s="877"/>
      <c r="DU54" s="877"/>
      <c r="DV54" s="877"/>
      <c r="DW54" s="877"/>
      <c r="DX54" s="877"/>
      <c r="DY54" s="877"/>
      <c r="DZ54" s="877"/>
      <c r="EA54" s="877"/>
      <c r="EB54" s="877"/>
      <c r="EC54" s="877"/>
      <c r="ED54" s="877"/>
      <c r="EE54" s="877"/>
      <c r="EF54" s="877"/>
      <c r="EG54" s="877"/>
      <c r="EH54" s="877"/>
      <c r="EI54" s="877"/>
      <c r="EJ54" s="877"/>
      <c r="EK54" s="877"/>
      <c r="EL54" s="877"/>
      <c r="EM54" s="877"/>
      <c r="EN54" s="877"/>
      <c r="EO54" s="877"/>
      <c r="EP54" s="877"/>
      <c r="EQ54" s="877"/>
      <c r="ER54" s="877"/>
      <c r="ES54" s="877"/>
      <c r="ET54" s="877"/>
      <c r="EU54" s="877"/>
      <c r="EV54" s="877"/>
      <c r="EW54" s="877"/>
      <c r="EX54" s="877"/>
    </row>
    <row r="55" spans="1:154" ht="15" customHeight="1">
      <c r="A55" s="108"/>
      <c r="B55" s="108"/>
      <c r="C55" s="107"/>
      <c r="D55" s="108"/>
      <c r="E55" s="107"/>
      <c r="F55" s="920"/>
      <c r="G55" s="107"/>
      <c r="H55" s="108"/>
      <c r="I55" s="107"/>
      <c r="J55" s="920"/>
      <c r="K55" s="920"/>
      <c r="L55" s="107"/>
      <c r="M55" s="835"/>
      <c r="N55" s="835"/>
      <c r="O55" s="835"/>
      <c r="P55" s="835"/>
      <c r="Q55" s="835"/>
      <c r="R55" s="835"/>
      <c r="S55" s="835"/>
      <c r="T55" s="835"/>
      <c r="U55" s="835"/>
      <c r="V55" s="835"/>
      <c r="W55" s="835"/>
      <c r="X55" s="107"/>
      <c r="Y55" s="877"/>
      <c r="Z55" s="877"/>
      <c r="AA55" s="877"/>
      <c r="AB55" s="877"/>
      <c r="AC55" s="877"/>
      <c r="AD55" s="877"/>
      <c r="AE55" s="877"/>
      <c r="AF55" s="877"/>
      <c r="AG55" s="877"/>
      <c r="AH55" s="877"/>
      <c r="AI55" s="877"/>
      <c r="AJ55" s="877"/>
      <c r="AK55" s="877"/>
      <c r="AL55" s="877"/>
      <c r="AM55" s="877"/>
      <c r="AN55" s="877"/>
      <c r="AO55" s="877"/>
      <c r="AP55" s="877"/>
      <c r="AQ55" s="877"/>
      <c r="AR55" s="877"/>
      <c r="AS55" s="877"/>
      <c r="AT55" s="877"/>
      <c r="AU55" s="877"/>
      <c r="AV55" s="877"/>
      <c r="AW55" s="877"/>
      <c r="AX55" s="877"/>
      <c r="AY55" s="877"/>
      <c r="AZ55" s="877"/>
      <c r="BA55" s="877"/>
      <c r="BB55" s="877"/>
      <c r="BC55" s="877"/>
      <c r="BD55" s="877"/>
      <c r="BE55" s="877"/>
      <c r="BF55" s="877"/>
      <c r="BG55" s="877"/>
      <c r="BH55" s="877"/>
      <c r="BI55" s="877"/>
      <c r="BJ55" s="877"/>
      <c r="BK55" s="877"/>
      <c r="BL55" s="877"/>
      <c r="BM55" s="877"/>
      <c r="BN55" s="877"/>
      <c r="BO55" s="877"/>
      <c r="BP55" s="877"/>
      <c r="BQ55" s="877"/>
      <c r="BR55" s="877"/>
      <c r="BS55" s="877"/>
      <c r="BT55" s="877"/>
      <c r="BU55" s="877"/>
      <c r="BV55" s="877"/>
      <c r="BW55" s="877"/>
      <c r="BX55" s="877"/>
      <c r="BY55" s="877"/>
      <c r="BZ55" s="877"/>
      <c r="CA55" s="877"/>
      <c r="CB55" s="877"/>
      <c r="CC55" s="877"/>
      <c r="CD55" s="877"/>
      <c r="CE55" s="877"/>
      <c r="CF55" s="877"/>
      <c r="CG55" s="877"/>
      <c r="CH55" s="877"/>
      <c r="CI55" s="877"/>
      <c r="CJ55" s="877"/>
      <c r="CK55" s="877"/>
      <c r="CL55" s="877"/>
      <c r="CM55" s="877"/>
      <c r="CN55" s="877"/>
      <c r="CO55" s="877"/>
      <c r="CP55" s="877"/>
      <c r="CQ55" s="877"/>
      <c r="CR55" s="877"/>
      <c r="CS55" s="877"/>
      <c r="CT55" s="877"/>
      <c r="CU55" s="877"/>
      <c r="CV55" s="877"/>
      <c r="CW55" s="877"/>
      <c r="CX55" s="877"/>
      <c r="CY55" s="877"/>
      <c r="CZ55" s="877"/>
      <c r="DA55" s="877"/>
      <c r="DB55" s="877"/>
      <c r="DC55" s="877"/>
      <c r="DD55" s="877"/>
      <c r="DE55" s="877"/>
      <c r="DF55" s="877"/>
      <c r="DG55" s="877"/>
      <c r="DH55" s="877"/>
      <c r="DI55" s="877"/>
      <c r="DJ55" s="877"/>
      <c r="DK55" s="877"/>
      <c r="DL55" s="877"/>
      <c r="DM55" s="877"/>
      <c r="DN55" s="877"/>
      <c r="DO55" s="877"/>
      <c r="DP55" s="877"/>
      <c r="DQ55" s="877"/>
      <c r="DR55" s="877"/>
      <c r="DS55" s="877"/>
      <c r="DT55" s="877"/>
      <c r="DU55" s="877"/>
      <c r="DV55" s="877"/>
      <c r="DW55" s="877"/>
      <c r="DX55" s="877"/>
      <c r="DY55" s="877"/>
      <c r="DZ55" s="877"/>
      <c r="EA55" s="877"/>
      <c r="EB55" s="877"/>
      <c r="EC55" s="877"/>
      <c r="ED55" s="877"/>
      <c r="EE55" s="877"/>
      <c r="EF55" s="877"/>
      <c r="EG55" s="877"/>
      <c r="EH55" s="877"/>
      <c r="EI55" s="877"/>
      <c r="EJ55" s="877"/>
      <c r="EK55" s="877"/>
      <c r="EL55" s="877"/>
      <c r="EM55" s="877"/>
      <c r="EN55" s="877"/>
      <c r="EO55" s="877"/>
      <c r="EP55" s="877"/>
      <c r="EQ55" s="877"/>
      <c r="ER55" s="877"/>
      <c r="ES55" s="877"/>
      <c r="ET55" s="877"/>
      <c r="EU55" s="877"/>
      <c r="EV55" s="877"/>
      <c r="EW55" s="877"/>
      <c r="EX55" s="877"/>
    </row>
    <row r="56" spans="1:154" ht="15" customHeight="1">
      <c r="A56" s="108"/>
      <c r="B56" s="108"/>
      <c r="C56" s="107"/>
      <c r="D56" s="108"/>
      <c r="E56" s="107"/>
      <c r="F56" s="107"/>
      <c r="G56" s="107"/>
      <c r="H56" s="108"/>
      <c r="I56" s="107"/>
      <c r="J56" s="107"/>
      <c r="K56" s="107"/>
      <c r="L56" s="107"/>
      <c r="M56" s="835"/>
      <c r="N56" s="835"/>
      <c r="O56" s="835"/>
      <c r="P56" s="835"/>
      <c r="Q56" s="835"/>
      <c r="R56" s="835"/>
      <c r="S56" s="835"/>
      <c r="T56" s="835"/>
      <c r="U56" s="835"/>
      <c r="V56" s="835"/>
      <c r="W56" s="835"/>
      <c r="X56" s="107"/>
      <c r="Y56" s="877"/>
      <c r="Z56" s="877"/>
      <c r="AA56" s="877"/>
      <c r="AB56" s="877"/>
      <c r="AC56" s="877"/>
      <c r="AD56" s="877"/>
      <c r="AE56" s="877"/>
      <c r="AF56" s="877"/>
      <c r="AG56" s="877"/>
      <c r="AH56" s="877"/>
      <c r="AI56" s="877"/>
      <c r="AJ56" s="877"/>
      <c r="AK56" s="877"/>
      <c r="AL56" s="877"/>
      <c r="AM56" s="877"/>
      <c r="AN56" s="877"/>
      <c r="AO56" s="877"/>
      <c r="AP56" s="877"/>
      <c r="AQ56" s="877"/>
      <c r="AR56" s="877"/>
      <c r="AS56" s="877"/>
      <c r="AT56" s="877"/>
      <c r="AU56" s="877"/>
      <c r="AV56" s="877"/>
      <c r="AW56" s="877"/>
      <c r="AX56" s="877"/>
      <c r="AY56" s="877"/>
      <c r="AZ56" s="877"/>
      <c r="BA56" s="877"/>
      <c r="BB56" s="877"/>
      <c r="BC56" s="877"/>
      <c r="BD56" s="877"/>
      <c r="BE56" s="877"/>
      <c r="BF56" s="877"/>
      <c r="BG56" s="877"/>
      <c r="BH56" s="877"/>
      <c r="BI56" s="877"/>
      <c r="BJ56" s="877"/>
      <c r="BK56" s="877"/>
      <c r="BL56" s="877"/>
      <c r="BM56" s="877"/>
      <c r="BN56" s="877"/>
      <c r="BO56" s="877"/>
      <c r="BP56" s="877"/>
      <c r="BQ56" s="877"/>
      <c r="BR56" s="877"/>
      <c r="BS56" s="877"/>
      <c r="BT56" s="877"/>
      <c r="BU56" s="877"/>
      <c r="BV56" s="877"/>
      <c r="BW56" s="877"/>
      <c r="BX56" s="877"/>
      <c r="BY56" s="877"/>
      <c r="BZ56" s="877"/>
      <c r="CA56" s="877"/>
      <c r="CB56" s="877"/>
      <c r="CC56" s="877"/>
      <c r="CD56" s="877"/>
      <c r="CE56" s="877"/>
      <c r="CF56" s="877"/>
      <c r="CG56" s="877"/>
      <c r="CH56" s="877"/>
      <c r="CI56" s="877"/>
      <c r="CJ56" s="877"/>
      <c r="CK56" s="877"/>
      <c r="CL56" s="877"/>
      <c r="CM56" s="877"/>
      <c r="CN56" s="877"/>
      <c r="CO56" s="877"/>
      <c r="CP56" s="877"/>
      <c r="CQ56" s="877"/>
      <c r="CR56" s="877"/>
      <c r="CS56" s="877"/>
      <c r="CT56" s="877"/>
      <c r="CU56" s="877"/>
      <c r="CV56" s="877"/>
      <c r="CW56" s="877"/>
      <c r="CX56" s="877"/>
      <c r="CY56" s="877"/>
      <c r="CZ56" s="877"/>
      <c r="DA56" s="877"/>
      <c r="DB56" s="877"/>
      <c r="DC56" s="877"/>
      <c r="DD56" s="877"/>
      <c r="DE56" s="877"/>
      <c r="DF56" s="877"/>
      <c r="DG56" s="877"/>
      <c r="DH56" s="877"/>
      <c r="DI56" s="877"/>
      <c r="DJ56" s="877"/>
      <c r="DK56" s="877"/>
      <c r="DL56" s="877"/>
      <c r="DM56" s="877"/>
      <c r="DN56" s="877"/>
      <c r="DO56" s="877"/>
      <c r="DP56" s="877"/>
      <c r="DQ56" s="877"/>
      <c r="DR56" s="877"/>
      <c r="DS56" s="877"/>
      <c r="DT56" s="877"/>
      <c r="DU56" s="877"/>
      <c r="DV56" s="877"/>
      <c r="DW56" s="877"/>
      <c r="DX56" s="877"/>
      <c r="DY56" s="877"/>
      <c r="DZ56" s="877"/>
      <c r="EA56" s="877"/>
      <c r="EB56" s="877"/>
      <c r="EC56" s="877"/>
      <c r="ED56" s="877"/>
      <c r="EE56" s="877"/>
      <c r="EF56" s="877"/>
      <c r="EG56" s="877"/>
      <c r="EH56" s="877"/>
      <c r="EI56" s="877"/>
      <c r="EJ56" s="877"/>
      <c r="EK56" s="877"/>
      <c r="EL56" s="877"/>
      <c r="EM56" s="877"/>
      <c r="EN56" s="877"/>
      <c r="EO56" s="877"/>
      <c r="EP56" s="877"/>
      <c r="EQ56" s="877"/>
      <c r="ER56" s="877"/>
      <c r="ES56" s="877"/>
      <c r="ET56" s="877"/>
      <c r="EU56" s="877"/>
      <c r="EV56" s="877"/>
      <c r="EW56" s="877"/>
      <c r="EX56" s="877"/>
    </row>
    <row r="57" spans="1:154" ht="15" customHeight="1">
      <c r="A57" s="108"/>
      <c r="B57" s="108"/>
      <c r="C57" s="107"/>
      <c r="D57" s="108"/>
      <c r="E57" s="107"/>
      <c r="F57" s="107"/>
      <c r="G57" s="107"/>
      <c r="H57" s="108"/>
      <c r="I57" s="107"/>
      <c r="J57" s="107"/>
      <c r="K57" s="107"/>
      <c r="L57" s="107"/>
      <c r="M57" s="835"/>
      <c r="N57" s="835"/>
      <c r="O57" s="835"/>
      <c r="P57" s="835"/>
      <c r="Q57" s="835"/>
      <c r="R57" s="835"/>
      <c r="S57" s="835"/>
      <c r="T57" s="835"/>
      <c r="U57" s="835"/>
      <c r="V57" s="835"/>
      <c r="W57" s="835"/>
      <c r="X57" s="107"/>
    </row>
    <row r="58" spans="1:154" ht="15" customHeight="1">
      <c r="A58" s="117"/>
      <c r="B58" s="98"/>
      <c r="C58" s="99"/>
      <c r="D58" s="100"/>
      <c r="E58" s="101"/>
      <c r="F58" s="101"/>
      <c r="G58" s="101"/>
      <c r="H58" s="103"/>
      <c r="I58" s="99"/>
      <c r="J58" s="104"/>
      <c r="K58" s="101"/>
      <c r="L58" s="103"/>
      <c r="M58" s="835"/>
      <c r="N58" s="835"/>
      <c r="O58" s="835"/>
      <c r="P58" s="835"/>
      <c r="Q58" s="835"/>
      <c r="R58" s="835"/>
      <c r="S58" s="835"/>
      <c r="T58" s="835"/>
      <c r="U58" s="835"/>
      <c r="V58" s="835"/>
      <c r="W58" s="835"/>
      <c r="X58" s="99"/>
    </row>
    <row r="59" spans="1:154" ht="15" customHeight="1">
      <c r="A59" s="776"/>
      <c r="B59" s="776"/>
      <c r="C59" s="776"/>
      <c r="D59" s="776"/>
      <c r="E59" s="776"/>
      <c r="F59" s="776"/>
      <c r="G59" s="776"/>
      <c r="H59" s="776"/>
      <c r="I59" s="776"/>
      <c r="J59" s="776"/>
      <c r="K59" s="776"/>
      <c r="L59" s="776"/>
      <c r="M59" s="776"/>
      <c r="N59" s="1049"/>
      <c r="O59" s="776"/>
      <c r="P59" s="776"/>
      <c r="Q59" s="776"/>
      <c r="R59" s="776"/>
      <c r="S59" s="776"/>
      <c r="T59" s="776"/>
      <c r="U59" s="776"/>
      <c r="V59" s="776"/>
      <c r="W59" s="776"/>
      <c r="X59" s="776"/>
    </row>
    <row r="60" spans="1:154" ht="15" customHeight="1">
      <c r="A60" s="105"/>
      <c r="B60" s="842"/>
      <c r="C60" s="842"/>
      <c r="D60" s="842"/>
      <c r="E60" s="842"/>
      <c r="F60" s="842"/>
      <c r="G60" s="842"/>
      <c r="H60" s="842"/>
      <c r="I60" s="51"/>
      <c r="J60" s="51"/>
      <c r="K60" s="51"/>
      <c r="M60" s="854"/>
      <c r="N60" s="854"/>
      <c r="O60" s="96"/>
      <c r="P60" s="96"/>
      <c r="Q60" s="854"/>
      <c r="R60" s="854"/>
      <c r="S60" s="835"/>
      <c r="T60" s="835"/>
      <c r="U60" s="835"/>
      <c r="V60" s="835"/>
      <c r="W60" s="840"/>
    </row>
    <row r="61" spans="1:154" ht="15" customHeight="1">
      <c r="A61" s="2876"/>
      <c r="B61" s="833"/>
      <c r="C61" s="833"/>
      <c r="D61" s="833"/>
      <c r="E61" s="833"/>
      <c r="F61" s="833"/>
      <c r="G61" s="833"/>
      <c r="H61" s="833"/>
      <c r="I61" s="838"/>
      <c r="J61" s="838"/>
      <c r="K61" s="842"/>
      <c r="M61" s="838"/>
      <c r="N61" s="838"/>
      <c r="O61" s="825"/>
      <c r="P61" s="825"/>
      <c r="Q61" s="825"/>
      <c r="R61" s="825"/>
      <c r="S61" s="844"/>
      <c r="T61" s="844"/>
      <c r="U61" s="844"/>
      <c r="V61" s="844"/>
      <c r="W61" s="150"/>
    </row>
    <row r="62" spans="1:154" ht="15" customHeight="1">
      <c r="A62" s="2876"/>
      <c r="B62" s="833"/>
      <c r="C62" s="833"/>
      <c r="D62" s="833"/>
      <c r="E62" s="825"/>
      <c r="F62" s="833"/>
      <c r="G62" s="833"/>
      <c r="H62" s="833"/>
      <c r="I62" s="838"/>
      <c r="J62" s="838"/>
      <c r="K62" s="843"/>
      <c r="M62" s="825"/>
      <c r="N62" s="85"/>
      <c r="O62" s="833"/>
      <c r="P62" s="85"/>
      <c r="Q62" s="825"/>
      <c r="R62" s="825"/>
      <c r="S62" s="844"/>
      <c r="T62" s="844"/>
      <c r="U62" s="844"/>
      <c r="V62" s="844"/>
      <c r="W62" s="150"/>
    </row>
    <row r="63" spans="1:154" ht="15" customHeight="1">
      <c r="A63" s="2876"/>
      <c r="B63" s="833"/>
      <c r="C63" s="833"/>
      <c r="D63" s="833"/>
      <c r="E63" s="833"/>
      <c r="F63" s="833"/>
      <c r="G63" s="833"/>
      <c r="H63" s="825"/>
      <c r="I63" s="838"/>
      <c r="J63" s="838"/>
      <c r="K63" s="843"/>
      <c r="M63" s="97"/>
      <c r="N63" s="97"/>
      <c r="O63" s="97"/>
      <c r="P63" s="97"/>
      <c r="Q63" s="97"/>
      <c r="R63" s="97"/>
      <c r="S63" s="53"/>
      <c r="T63" s="53"/>
      <c r="U63" s="53"/>
      <c r="V63" s="53"/>
      <c r="W63" s="148"/>
    </row>
    <row r="64" spans="1:154" ht="15" customHeight="1">
      <c r="A64" s="2876"/>
      <c r="B64" s="833"/>
      <c r="C64" s="833"/>
      <c r="D64" s="833"/>
      <c r="E64" s="825"/>
      <c r="F64" s="833"/>
      <c r="G64" s="833"/>
      <c r="H64" s="833"/>
      <c r="I64" s="833"/>
      <c r="J64" s="833"/>
      <c r="K64" s="839"/>
      <c r="L64" s="835"/>
      <c r="M64" s="825"/>
      <c r="N64" s="85"/>
      <c r="O64" s="833"/>
      <c r="P64" s="85"/>
      <c r="Q64" s="833"/>
      <c r="R64" s="833"/>
      <c r="S64" s="839"/>
      <c r="T64" s="839"/>
      <c r="U64" s="839"/>
      <c r="V64" s="839"/>
      <c r="W64" s="196"/>
    </row>
    <row r="65" spans="1:23" ht="15" customHeight="1">
      <c r="A65" s="2876"/>
      <c r="B65" s="833"/>
      <c r="C65" s="833"/>
      <c r="D65" s="833"/>
      <c r="E65" s="833"/>
      <c r="F65" s="833"/>
      <c r="G65" s="833"/>
      <c r="H65" s="825"/>
      <c r="I65" s="838"/>
      <c r="J65" s="112"/>
      <c r="K65" s="843"/>
      <c r="L65" s="835"/>
      <c r="M65" s="843"/>
      <c r="N65" s="843"/>
      <c r="O65" s="844"/>
      <c r="P65" s="842"/>
      <c r="Q65" s="36"/>
      <c r="R65" s="36"/>
      <c r="S65" s="36"/>
      <c r="T65" s="36"/>
      <c r="U65" s="36"/>
      <c r="V65" s="36"/>
      <c r="W65" s="197"/>
    </row>
    <row r="66" spans="1:23" ht="15" customHeight="1">
      <c r="A66" s="2876"/>
      <c r="B66" s="833"/>
      <c r="C66" s="833"/>
      <c r="D66" s="833"/>
      <c r="E66" s="825"/>
      <c r="F66" s="833"/>
      <c r="G66" s="833"/>
      <c r="H66" s="833"/>
      <c r="I66" s="833"/>
      <c r="J66" s="112"/>
      <c r="K66" s="843"/>
      <c r="L66" s="835"/>
      <c r="M66" s="844"/>
      <c r="N66" s="842"/>
      <c r="O66" s="844"/>
      <c r="P66" s="842"/>
      <c r="Q66" s="36"/>
      <c r="R66" s="36"/>
      <c r="S66" s="36"/>
      <c r="T66" s="36"/>
      <c r="U66" s="36"/>
      <c r="V66" s="36"/>
      <c r="W66" s="197"/>
    </row>
    <row r="67" spans="1:23" ht="15" customHeight="1">
      <c r="A67" s="2876"/>
      <c r="B67" s="833"/>
      <c r="C67" s="833"/>
      <c r="D67" s="833"/>
      <c r="E67" s="833"/>
      <c r="F67" s="833"/>
      <c r="G67" s="833"/>
      <c r="H67" s="825"/>
      <c r="I67" s="838"/>
      <c r="J67" s="113"/>
      <c r="K67" s="842"/>
      <c r="M67" s="851"/>
      <c r="N67" s="23"/>
      <c r="O67" s="23"/>
      <c r="P67" s="842"/>
      <c r="Q67" s="36"/>
      <c r="R67" s="36"/>
      <c r="S67" s="36"/>
      <c r="T67" s="36"/>
      <c r="U67" s="36"/>
      <c r="V67" s="36"/>
      <c r="W67" s="197"/>
    </row>
    <row r="68" spans="1:23" ht="15" customHeight="1">
      <c r="A68" s="2876"/>
      <c r="B68" s="833"/>
      <c r="C68" s="833"/>
      <c r="D68" s="833"/>
      <c r="E68" s="825"/>
      <c r="F68" s="833"/>
      <c r="G68" s="833"/>
      <c r="H68" s="825"/>
      <c r="I68" s="838"/>
      <c r="J68" s="113"/>
      <c r="K68" s="842"/>
      <c r="M68" s="851"/>
      <c r="N68" s="842"/>
      <c r="O68" s="23"/>
      <c r="P68" s="842"/>
      <c r="Q68" s="36"/>
      <c r="R68" s="36"/>
      <c r="S68" s="36"/>
      <c r="T68" s="36"/>
      <c r="U68" s="36"/>
      <c r="V68" s="36"/>
      <c r="W68" s="197"/>
    </row>
    <row r="69" spans="1:23" ht="15" customHeight="1">
      <c r="A69" s="2876"/>
      <c r="B69" s="833"/>
      <c r="C69" s="833"/>
      <c r="D69" s="833"/>
      <c r="E69" s="833"/>
      <c r="F69" s="833"/>
      <c r="G69" s="833"/>
      <c r="H69" s="825"/>
      <c r="I69" s="838"/>
      <c r="J69" s="838"/>
      <c r="K69" s="842"/>
      <c r="M69" s="843"/>
      <c r="N69" s="843"/>
      <c r="O69" s="844"/>
      <c r="P69" s="842"/>
      <c r="Q69" s="843"/>
      <c r="R69" s="843"/>
      <c r="S69" s="843"/>
      <c r="T69" s="843"/>
      <c r="U69" s="843"/>
      <c r="V69" s="843"/>
      <c r="W69" s="149"/>
    </row>
    <row r="70" spans="1:23" ht="15" customHeight="1">
      <c r="A70" s="2876"/>
      <c r="B70" s="833"/>
      <c r="C70" s="833"/>
      <c r="D70" s="833"/>
      <c r="E70" s="825"/>
      <c r="F70" s="833"/>
      <c r="G70" s="833"/>
      <c r="H70" s="833"/>
      <c r="I70" s="833"/>
      <c r="J70" s="833"/>
      <c r="K70" s="842"/>
      <c r="N70" s="842"/>
      <c r="O70" s="839"/>
      <c r="P70" s="842"/>
      <c r="Q70" s="839"/>
      <c r="R70" s="839"/>
      <c r="S70" s="839"/>
      <c r="T70" s="839"/>
      <c r="U70" s="839"/>
      <c r="V70" s="839"/>
      <c r="W70" s="196"/>
    </row>
    <row r="71" spans="1:23" ht="15" customHeight="1">
      <c r="A71" s="2876"/>
      <c r="B71" s="833"/>
      <c r="C71" s="833"/>
      <c r="D71" s="833"/>
      <c r="E71" s="833"/>
      <c r="F71" s="833"/>
      <c r="G71" s="833"/>
      <c r="H71" s="825"/>
      <c r="I71" s="838"/>
      <c r="J71" s="838"/>
      <c r="K71" s="842"/>
      <c r="N71" s="843"/>
      <c r="O71" s="844"/>
      <c r="P71" s="842"/>
      <c r="Q71" s="844"/>
      <c r="R71" s="844"/>
      <c r="S71" s="844"/>
      <c r="T71" s="844"/>
      <c r="U71" s="844"/>
      <c r="V71" s="844"/>
      <c r="W71" s="150"/>
    </row>
    <row r="72" spans="1:23" ht="15" customHeight="1">
      <c r="A72" s="2876"/>
      <c r="B72" s="833"/>
      <c r="C72" s="833"/>
      <c r="D72" s="833"/>
      <c r="E72" s="833"/>
      <c r="F72" s="833"/>
      <c r="G72" s="833"/>
      <c r="H72" s="833"/>
      <c r="I72" s="838"/>
      <c r="J72" s="838"/>
      <c r="K72" s="843"/>
      <c r="L72" s="835"/>
      <c r="M72" s="95"/>
      <c r="N72" s="842"/>
      <c r="O72" s="842"/>
      <c r="P72" s="842"/>
      <c r="Q72" s="844"/>
      <c r="R72" s="844"/>
      <c r="S72" s="844"/>
      <c r="T72" s="844"/>
      <c r="U72" s="844"/>
      <c r="V72" s="844"/>
      <c r="W72" s="150"/>
    </row>
    <row r="73" spans="1:23" ht="15" customHeight="1">
      <c r="A73" s="26"/>
      <c r="B73" s="348"/>
      <c r="C73" s="348"/>
      <c r="D73" s="348"/>
      <c r="E73" s="348"/>
      <c r="F73" s="348"/>
      <c r="G73" s="348"/>
      <c r="H73" s="348"/>
      <c r="I73" s="348"/>
      <c r="J73" s="348"/>
      <c r="K73" s="348"/>
      <c r="L73" s="777"/>
      <c r="M73" s="777"/>
      <c r="N73" s="777"/>
      <c r="O73" s="777"/>
      <c r="P73" s="777"/>
      <c r="Q73" s="777"/>
      <c r="R73" s="777"/>
      <c r="S73" s="777"/>
      <c r="T73" s="777"/>
      <c r="U73" s="777"/>
      <c r="V73" s="777"/>
      <c r="W73" s="778"/>
    </row>
    <row r="74" spans="1:23" ht="15" customHeight="1">
      <c r="A74" s="404"/>
      <c r="B74" s="404"/>
      <c r="C74" s="404"/>
      <c r="D74" s="404"/>
      <c r="E74" s="404"/>
      <c r="F74" s="404"/>
      <c r="G74" s="404"/>
      <c r="H74" s="404"/>
      <c r="I74" s="404"/>
      <c r="J74" s="404"/>
      <c r="K74" s="404"/>
      <c r="L74" s="404"/>
      <c r="M74" s="404"/>
      <c r="N74" s="404"/>
      <c r="O74" s="404"/>
      <c r="P74" s="404"/>
      <c r="Q74" s="404"/>
      <c r="R74" s="404"/>
      <c r="S74" s="404"/>
      <c r="T74" s="404"/>
      <c r="U74" s="404"/>
      <c r="V74" s="404"/>
      <c r="W74" s="779"/>
    </row>
    <row r="75" spans="1:23" ht="15" customHeight="1">
      <c r="A75" s="404"/>
      <c r="B75" s="835"/>
      <c r="C75" s="835"/>
      <c r="D75" s="835"/>
      <c r="E75" s="835"/>
      <c r="F75" s="835"/>
      <c r="G75" s="835"/>
      <c r="H75" s="835"/>
      <c r="I75" s="404"/>
      <c r="J75" s="404"/>
      <c r="K75" s="851"/>
      <c r="L75" s="851"/>
      <c r="M75" s="851"/>
      <c r="N75" s="851"/>
      <c r="O75" s="835"/>
      <c r="P75" s="835"/>
      <c r="Q75" s="835"/>
      <c r="R75" s="835"/>
      <c r="S75" s="835"/>
      <c r="T75" s="835"/>
      <c r="U75" s="835"/>
      <c r="V75" s="835"/>
      <c r="W75" s="779"/>
    </row>
    <row r="76" spans="1:23" ht="15" customHeight="1">
      <c r="A76" s="853"/>
      <c r="B76" s="835"/>
      <c r="C76" s="835"/>
      <c r="D76" s="835"/>
      <c r="E76" s="835"/>
      <c r="F76" s="835"/>
      <c r="G76" s="835"/>
      <c r="H76" s="835"/>
      <c r="I76" s="404"/>
      <c r="J76" s="404"/>
      <c r="K76" s="851"/>
      <c r="L76" s="851"/>
      <c r="M76" s="851"/>
      <c r="N76" s="851"/>
      <c r="O76" s="835"/>
      <c r="P76" s="835"/>
      <c r="Q76" s="835"/>
      <c r="R76" s="835"/>
      <c r="S76" s="835"/>
      <c r="T76" s="835"/>
      <c r="U76" s="835"/>
      <c r="V76" s="835"/>
      <c r="W76" s="779"/>
    </row>
    <row r="77" spans="1:23" ht="15" customHeight="1">
      <c r="A77" s="404"/>
      <c r="B77" s="842"/>
      <c r="C77" s="842"/>
      <c r="D77" s="842"/>
      <c r="E77" s="842"/>
      <c r="F77" s="842"/>
      <c r="G77" s="842"/>
      <c r="H77" s="842"/>
      <c r="I77" s="404"/>
      <c r="J77" s="404"/>
      <c r="K77" s="843"/>
      <c r="L77" s="843"/>
      <c r="M77" s="843"/>
      <c r="N77" s="843"/>
      <c r="O77" s="842"/>
      <c r="P77" s="842"/>
      <c r="Q77" s="19"/>
      <c r="R77" s="19"/>
      <c r="S77" s="19"/>
      <c r="T77" s="19"/>
      <c r="U77" s="19"/>
      <c r="V77" s="19"/>
      <c r="W77" s="779"/>
    </row>
    <row r="83" spans="1:23" ht="15" customHeight="1">
      <c r="A83" s="854"/>
      <c r="W83" s="923"/>
    </row>
    <row r="84" spans="1:23" ht="15" customHeight="1">
      <c r="A84" s="855"/>
      <c r="W84" s="923"/>
    </row>
    <row r="85" spans="1:23" ht="15" customHeight="1">
      <c r="A85" s="855"/>
      <c r="W85" s="923"/>
    </row>
  </sheetData>
  <sheetProtection selectLockedCells="1" selectUnlockedCells="1"/>
  <mergeCells count="28">
    <mergeCell ref="M11:O11"/>
    <mergeCell ref="C11:E11"/>
    <mergeCell ref="I11:K11"/>
    <mergeCell ref="A11:B11"/>
    <mergeCell ref="A1:C4"/>
    <mergeCell ref="A7:T7"/>
    <mergeCell ref="A8:T8"/>
    <mergeCell ref="A9:A10"/>
    <mergeCell ref="B9:B10"/>
    <mergeCell ref="C9:E10"/>
    <mergeCell ref="F9:H9"/>
    <mergeCell ref="I9:K10"/>
    <mergeCell ref="M9:O10"/>
    <mergeCell ref="P9:Q9"/>
    <mergeCell ref="R9:S9"/>
    <mergeCell ref="Q4:R5"/>
    <mergeCell ref="A41:B42"/>
    <mergeCell ref="A43:B44"/>
    <mergeCell ref="A45:B46"/>
    <mergeCell ref="A47:B48"/>
    <mergeCell ref="A49:B50"/>
    <mergeCell ref="A69:A70"/>
    <mergeCell ref="A71:A72"/>
    <mergeCell ref="A51:B52"/>
    <mergeCell ref="A61:A62"/>
    <mergeCell ref="A63:A64"/>
    <mergeCell ref="A65:A66"/>
    <mergeCell ref="A67:A68"/>
  </mergeCells>
  <phoneticPr fontId="18"/>
  <hyperlinks>
    <hyperlink ref="M31" r:id="rId1" xr:uid="{00000000-0004-0000-0100-000000000000}"/>
    <hyperlink ref="M34" r:id="rId2" xr:uid="{00000000-0004-0000-0100-000001000000}"/>
  </hyperlinks>
  <printOptions horizontalCentered="1" verticalCentered="1"/>
  <pageMargins left="0.59055118110236227" right="0" top="0" bottom="0" header="0" footer="0"/>
  <pageSetup paperSize="9" scale="37" orientation="landscape" r:id="rId3"/>
  <headerFooter alignWithMargins="0"/>
  <drawing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41"/>
  </sheetPr>
  <dimension ref="A2:AD82"/>
  <sheetViews>
    <sheetView showZeros="0" view="pageBreakPreview" zoomScale="50" zoomScaleNormal="50" zoomScaleSheetLayoutView="50" workbookViewId="0">
      <selection activeCell="A8" sqref="A8:U8"/>
    </sheetView>
  </sheetViews>
  <sheetFormatPr defaultColWidth="9" defaultRowHeight="15" customHeight="1"/>
  <cols>
    <col min="1" max="1" width="30.88671875" style="1611" customWidth="1"/>
    <col min="2" max="2" width="17.33203125" style="1611" bestFit="1" customWidth="1"/>
    <col min="3" max="3" width="12.109375" style="1611" customWidth="1"/>
    <col min="4" max="4" width="8.33203125" style="1611" customWidth="1"/>
    <col min="5" max="5" width="12.109375" style="1611" customWidth="1"/>
    <col min="6" max="6" width="13" style="1611" customWidth="1"/>
    <col min="7" max="7" width="13.109375" style="1611" customWidth="1"/>
    <col min="8" max="8" width="12.88671875" style="1611" customWidth="1"/>
    <col min="9" max="9" width="12.109375" style="1611" customWidth="1"/>
    <col min="10" max="10" width="9.33203125" style="1611" customWidth="1"/>
    <col min="11" max="11" width="12.109375" style="1611" customWidth="1"/>
    <col min="12" max="12" width="13.109375" style="1611" customWidth="1"/>
    <col min="13" max="13" width="12.88671875" style="1611" customWidth="1"/>
    <col min="14" max="15" width="12.109375" style="1611" customWidth="1"/>
    <col min="16" max="16" width="5.33203125" style="1611" customWidth="1"/>
    <col min="17" max="21" width="21.44140625" style="1611" customWidth="1"/>
    <col min="22" max="22" width="10.88671875" style="1611" customWidth="1"/>
    <col min="23" max="23" width="14.109375" style="1611" customWidth="1"/>
    <col min="24" max="16384" width="9" style="1611"/>
  </cols>
  <sheetData>
    <row r="2" spans="1:24" ht="15" customHeight="1">
      <c r="X2" s="791"/>
    </row>
    <row r="3" spans="1:24" ht="15" customHeight="1">
      <c r="I3" s="793" t="s">
        <v>88</v>
      </c>
      <c r="J3" s="793"/>
      <c r="M3" s="793"/>
      <c r="N3" s="2494" t="s">
        <v>5</v>
      </c>
      <c r="Q3" s="20"/>
      <c r="R3" s="20"/>
      <c r="S3" s="20"/>
      <c r="T3" s="20"/>
      <c r="X3" s="791"/>
    </row>
    <row r="4" spans="1:24" ht="15" customHeight="1">
      <c r="D4" s="1610"/>
      <c r="I4" s="793" t="s">
        <v>1481</v>
      </c>
      <c r="J4" s="793"/>
      <c r="M4" s="793"/>
      <c r="N4" s="2494" t="s">
        <v>1757</v>
      </c>
      <c r="Q4" s="20"/>
      <c r="R4" s="20"/>
      <c r="S4" s="20"/>
      <c r="T4" s="20"/>
      <c r="X4" s="791"/>
    </row>
    <row r="5" spans="1:24" ht="15" customHeight="1">
      <c r="I5" s="1048" t="s">
        <v>1482</v>
      </c>
      <c r="J5" s="1008"/>
      <c r="M5" s="1008"/>
      <c r="N5" s="2494" t="s">
        <v>1758</v>
      </c>
      <c r="Q5" s="20"/>
      <c r="R5" s="20"/>
      <c r="S5" s="20"/>
      <c r="T5" s="20"/>
      <c r="X5" s="791"/>
    </row>
    <row r="6" spans="1:24" ht="15" customHeight="1">
      <c r="I6" s="793" t="s">
        <v>1483</v>
      </c>
      <c r="J6" s="793"/>
      <c r="M6" s="793"/>
      <c r="N6" s="2494" t="s">
        <v>1759</v>
      </c>
      <c r="Q6" s="20"/>
      <c r="R6" s="20"/>
      <c r="S6" s="20"/>
      <c r="T6" s="20"/>
      <c r="X6" s="791"/>
    </row>
    <row r="8" spans="1:24" ht="30" customHeight="1">
      <c r="A8" s="2912" t="s">
        <v>1484</v>
      </c>
      <c r="B8" s="2912"/>
      <c r="C8" s="2912"/>
      <c r="D8" s="2912"/>
      <c r="E8" s="2912"/>
      <c r="F8" s="2912"/>
      <c r="G8" s="2912"/>
      <c r="H8" s="2912"/>
      <c r="I8" s="2912"/>
      <c r="J8" s="2912"/>
      <c r="K8" s="2912"/>
      <c r="L8" s="2912"/>
      <c r="M8" s="2912"/>
      <c r="N8" s="2912"/>
      <c r="O8" s="2912"/>
      <c r="P8" s="2912"/>
      <c r="Q8" s="2912"/>
      <c r="R8" s="2912"/>
      <c r="S8" s="2912"/>
      <c r="T8" s="2912"/>
      <c r="U8" s="2912"/>
    </row>
    <row r="9" spans="1:24" ht="24" customHeight="1">
      <c r="A9" s="2913" t="s">
        <v>1485</v>
      </c>
      <c r="B9" s="2913"/>
      <c r="C9" s="2913"/>
      <c r="D9" s="2913"/>
      <c r="E9" s="2913"/>
      <c r="F9" s="2913"/>
      <c r="G9" s="2913"/>
      <c r="H9" s="2913"/>
      <c r="I9" s="2913"/>
      <c r="J9" s="2913"/>
      <c r="K9" s="2913"/>
      <c r="L9" s="2913"/>
      <c r="M9" s="2913"/>
      <c r="N9" s="2913"/>
      <c r="O9" s="2913"/>
      <c r="P9" s="2913"/>
      <c r="Q9" s="2913"/>
      <c r="R9" s="2913"/>
      <c r="S9" s="2913"/>
      <c r="T9" s="1734"/>
      <c r="U9" s="1647"/>
    </row>
    <row r="10" spans="1:24" ht="38.1" customHeight="1">
      <c r="A10" s="1383" t="s">
        <v>1081</v>
      </c>
      <c r="B10" s="1734"/>
      <c r="C10" s="1734"/>
      <c r="D10" s="1734"/>
      <c r="E10" s="1734"/>
      <c r="F10" s="1734"/>
      <c r="G10" s="1734"/>
      <c r="H10" s="1734"/>
      <c r="I10" s="2914" t="s">
        <v>959</v>
      </c>
      <c r="J10" s="2914"/>
      <c r="K10" s="2914"/>
      <c r="L10" s="2914"/>
      <c r="M10" s="2914"/>
      <c r="N10" s="2914"/>
      <c r="O10" s="2914"/>
      <c r="P10" s="1734"/>
      <c r="Q10" s="1734"/>
      <c r="R10" s="1734"/>
      <c r="S10" s="1734"/>
      <c r="T10" s="1734"/>
      <c r="U10" s="1647"/>
    </row>
    <row r="11" spans="1:24" ht="30" customHeight="1">
      <c r="A11" s="2915" t="s">
        <v>91</v>
      </c>
      <c r="B11" s="2917" t="s">
        <v>92</v>
      </c>
      <c r="C11" s="2919" t="s">
        <v>1137</v>
      </c>
      <c r="D11" s="2920"/>
      <c r="E11" s="2921"/>
      <c r="F11" s="2858" t="s">
        <v>93</v>
      </c>
      <c r="G11" s="2858" t="s">
        <v>93</v>
      </c>
      <c r="H11" s="2325" t="s">
        <v>93</v>
      </c>
      <c r="I11" s="2919" t="s">
        <v>94</v>
      </c>
      <c r="J11" s="2920"/>
      <c r="K11" s="2920"/>
      <c r="L11" s="2858" t="s">
        <v>93</v>
      </c>
      <c r="M11" s="2325" t="s">
        <v>93</v>
      </c>
      <c r="N11" s="2924" t="s">
        <v>1138</v>
      </c>
      <c r="O11" s="2926" t="s">
        <v>1139</v>
      </c>
      <c r="Q11" s="1738" t="s">
        <v>1486</v>
      </c>
      <c r="R11" s="1739"/>
      <c r="S11" s="1740"/>
      <c r="T11" s="1740"/>
      <c r="U11" s="1741"/>
    </row>
    <row r="12" spans="1:24" s="790" customFormat="1" ht="30" customHeight="1">
      <c r="A12" s="2916"/>
      <c r="B12" s="2918"/>
      <c r="C12" s="2922"/>
      <c r="D12" s="2922"/>
      <c r="E12" s="2923"/>
      <c r="F12" s="2858" t="s">
        <v>96</v>
      </c>
      <c r="G12" s="2858" t="s">
        <v>98</v>
      </c>
      <c r="H12" s="2325" t="s">
        <v>97</v>
      </c>
      <c r="I12" s="2922"/>
      <c r="J12" s="2922"/>
      <c r="K12" s="2922"/>
      <c r="L12" s="2858" t="s">
        <v>1140</v>
      </c>
      <c r="M12" s="2325" t="s">
        <v>1141</v>
      </c>
      <c r="N12" s="2925"/>
      <c r="O12" s="2927"/>
      <c r="Q12" s="2928" t="s">
        <v>1487</v>
      </c>
      <c r="R12" s="2929"/>
      <c r="S12" s="2928" t="s">
        <v>1488</v>
      </c>
      <c r="T12" s="2930"/>
      <c r="U12" s="2929"/>
    </row>
    <row r="13" spans="1:24" s="790" customFormat="1" ht="32.25" customHeight="1">
      <c r="A13" s="2857" t="s">
        <v>654</v>
      </c>
      <c r="B13" s="2326"/>
      <c r="C13" s="2953" t="s">
        <v>657</v>
      </c>
      <c r="D13" s="2954"/>
      <c r="E13" s="2955"/>
      <c r="F13" s="2858" t="s">
        <v>2034</v>
      </c>
      <c r="G13" s="2858" t="s">
        <v>2035</v>
      </c>
      <c r="H13" s="2325" t="s">
        <v>2036</v>
      </c>
      <c r="I13" s="2953" t="s">
        <v>658</v>
      </c>
      <c r="J13" s="2954"/>
      <c r="K13" s="2954"/>
      <c r="L13" s="2859" t="s">
        <v>656</v>
      </c>
      <c r="M13" s="2325" t="s">
        <v>655</v>
      </c>
      <c r="N13" s="1769" t="s">
        <v>1142</v>
      </c>
      <c r="O13" s="2227" t="s">
        <v>1143</v>
      </c>
      <c r="Q13" s="1281" t="s">
        <v>1489</v>
      </c>
      <c r="R13" s="1282" t="s">
        <v>1490</v>
      </c>
      <c r="S13" s="128" t="s">
        <v>1491</v>
      </c>
      <c r="T13" s="120" t="s">
        <v>1492</v>
      </c>
      <c r="U13" s="122"/>
      <c r="V13" s="224"/>
    </row>
    <row r="14" spans="1:24" s="790" customFormat="1" ht="32.25" customHeight="1">
      <c r="A14" s="2330" t="s">
        <v>2037</v>
      </c>
      <c r="B14" s="2331" t="s">
        <v>2038</v>
      </c>
      <c r="C14" s="1879">
        <v>45260</v>
      </c>
      <c r="D14" s="1878" t="s">
        <v>390</v>
      </c>
      <c r="E14" s="1879">
        <v>45261</v>
      </c>
      <c r="F14" s="2860">
        <v>45251</v>
      </c>
      <c r="G14" s="2860">
        <v>45254</v>
      </c>
      <c r="H14" s="2332">
        <v>45257</v>
      </c>
      <c r="I14" s="2861">
        <v>45262</v>
      </c>
      <c r="J14" s="1793" t="s">
        <v>390</v>
      </c>
      <c r="K14" s="2860">
        <v>45262</v>
      </c>
      <c r="L14" s="2860">
        <v>44894</v>
      </c>
      <c r="M14" s="2860">
        <v>45260</v>
      </c>
      <c r="N14" s="2228">
        <v>45289</v>
      </c>
      <c r="O14" s="2861">
        <v>45294</v>
      </c>
      <c r="Q14" s="1283" t="s">
        <v>1493</v>
      </c>
      <c r="R14" s="1282" t="s">
        <v>1494</v>
      </c>
      <c r="S14" s="127" t="s">
        <v>1495</v>
      </c>
      <c r="T14" s="120" t="s">
        <v>1496</v>
      </c>
      <c r="U14" s="122"/>
      <c r="V14" s="224"/>
    </row>
    <row r="15" spans="1:24" s="790" customFormat="1" ht="32.25" customHeight="1">
      <c r="A15" s="2330" t="s">
        <v>2039</v>
      </c>
      <c r="B15" s="2331" t="s">
        <v>2040</v>
      </c>
      <c r="C15" s="1879">
        <f t="shared" ref="C15:C23" si="0">C14+7</f>
        <v>45267</v>
      </c>
      <c r="D15" s="1878" t="s">
        <v>390</v>
      </c>
      <c r="E15" s="1879">
        <f t="shared" ref="E15:I23" si="1">E14+7</f>
        <v>45268</v>
      </c>
      <c r="F15" s="2860">
        <f t="shared" si="1"/>
        <v>45258</v>
      </c>
      <c r="G15" s="2860">
        <f t="shared" si="1"/>
        <v>45261</v>
      </c>
      <c r="H15" s="2332">
        <f t="shared" si="1"/>
        <v>45264</v>
      </c>
      <c r="I15" s="2861">
        <f t="shared" si="1"/>
        <v>45269</v>
      </c>
      <c r="J15" s="1793" t="s">
        <v>390</v>
      </c>
      <c r="K15" s="2860">
        <f t="shared" ref="K15:O18" si="2">K14+7</f>
        <v>45269</v>
      </c>
      <c r="L15" s="2860">
        <f t="shared" si="2"/>
        <v>44901</v>
      </c>
      <c r="M15" s="2860">
        <f t="shared" si="2"/>
        <v>45267</v>
      </c>
      <c r="N15" s="2228">
        <f t="shared" si="2"/>
        <v>45296</v>
      </c>
      <c r="O15" s="2861">
        <f t="shared" si="2"/>
        <v>45301</v>
      </c>
      <c r="Q15" s="1283" t="s">
        <v>1100</v>
      </c>
      <c r="R15" s="1284"/>
      <c r="S15" s="127" t="s">
        <v>1099</v>
      </c>
      <c r="T15" s="120" t="s">
        <v>1095</v>
      </c>
      <c r="U15" s="122"/>
      <c r="V15" s="224"/>
    </row>
    <row r="16" spans="1:24" ht="32.25" customHeight="1">
      <c r="A16" s="2330" t="s">
        <v>2041</v>
      </c>
      <c r="B16" s="2331" t="s">
        <v>2042</v>
      </c>
      <c r="C16" s="1879">
        <f t="shared" si="0"/>
        <v>45274</v>
      </c>
      <c r="D16" s="1878" t="s">
        <v>390</v>
      </c>
      <c r="E16" s="1879">
        <f t="shared" si="1"/>
        <v>45275</v>
      </c>
      <c r="F16" s="2860">
        <f t="shared" si="1"/>
        <v>45265</v>
      </c>
      <c r="G16" s="2860">
        <f t="shared" si="1"/>
        <v>45268</v>
      </c>
      <c r="H16" s="2332">
        <f t="shared" si="1"/>
        <v>45271</v>
      </c>
      <c r="I16" s="2861">
        <f t="shared" si="1"/>
        <v>45276</v>
      </c>
      <c r="J16" s="1793" t="s">
        <v>390</v>
      </c>
      <c r="K16" s="2860">
        <f t="shared" si="2"/>
        <v>45276</v>
      </c>
      <c r="L16" s="2860">
        <f t="shared" si="2"/>
        <v>44908</v>
      </c>
      <c r="M16" s="2860">
        <f t="shared" si="2"/>
        <v>45274</v>
      </c>
      <c r="N16" s="2228">
        <f t="shared" si="2"/>
        <v>45303</v>
      </c>
      <c r="O16" s="2861">
        <f t="shared" si="2"/>
        <v>45308</v>
      </c>
      <c r="P16" s="1550"/>
      <c r="Q16" s="1285" t="s">
        <v>1098</v>
      </c>
      <c r="R16" s="1284"/>
      <c r="S16" s="127" t="s">
        <v>1097</v>
      </c>
      <c r="T16" s="120" t="s">
        <v>1093</v>
      </c>
      <c r="U16" s="122"/>
      <c r="V16" s="224"/>
    </row>
    <row r="17" spans="1:22" ht="32.25" customHeight="1">
      <c r="A17" s="2330" t="s">
        <v>2043</v>
      </c>
      <c r="B17" s="2331" t="s">
        <v>2044</v>
      </c>
      <c r="C17" s="1879">
        <f t="shared" si="0"/>
        <v>45281</v>
      </c>
      <c r="D17" s="1878" t="s">
        <v>390</v>
      </c>
      <c r="E17" s="1879">
        <f t="shared" si="1"/>
        <v>45282</v>
      </c>
      <c r="F17" s="2860">
        <f t="shared" si="1"/>
        <v>45272</v>
      </c>
      <c r="G17" s="2860">
        <f t="shared" si="1"/>
        <v>45275</v>
      </c>
      <c r="H17" s="2332">
        <f t="shared" si="1"/>
        <v>45278</v>
      </c>
      <c r="I17" s="2861">
        <f t="shared" si="1"/>
        <v>45283</v>
      </c>
      <c r="J17" s="1793" t="s">
        <v>390</v>
      </c>
      <c r="K17" s="2860">
        <f t="shared" si="2"/>
        <v>45283</v>
      </c>
      <c r="L17" s="2860">
        <f t="shared" si="2"/>
        <v>44915</v>
      </c>
      <c r="M17" s="2860">
        <f t="shared" si="2"/>
        <v>45281</v>
      </c>
      <c r="N17" s="2228">
        <f t="shared" si="2"/>
        <v>45310</v>
      </c>
      <c r="O17" s="2861">
        <f t="shared" si="2"/>
        <v>45315</v>
      </c>
      <c r="P17" s="1550"/>
      <c r="Q17" s="1285" t="s">
        <v>1096</v>
      </c>
      <c r="R17" s="1284"/>
      <c r="S17" s="127" t="s">
        <v>1091</v>
      </c>
      <c r="T17" s="119" t="s">
        <v>1090</v>
      </c>
      <c r="U17" s="121"/>
      <c r="V17" s="224"/>
    </row>
    <row r="18" spans="1:22" ht="32.25" customHeight="1">
      <c r="A18" s="2333" t="s">
        <v>2045</v>
      </c>
      <c r="B18" s="2334" t="s">
        <v>2046</v>
      </c>
      <c r="C18" s="1879">
        <f t="shared" si="0"/>
        <v>45288</v>
      </c>
      <c r="D18" s="1878" t="s">
        <v>390</v>
      </c>
      <c r="E18" s="1879">
        <f t="shared" si="1"/>
        <v>45289</v>
      </c>
      <c r="F18" s="2860">
        <f t="shared" si="1"/>
        <v>45279</v>
      </c>
      <c r="G18" s="2860">
        <f t="shared" si="1"/>
        <v>45282</v>
      </c>
      <c r="H18" s="2332">
        <f t="shared" si="1"/>
        <v>45285</v>
      </c>
      <c r="I18" s="2862">
        <f t="shared" si="1"/>
        <v>45290</v>
      </c>
      <c r="J18" s="2207" t="s">
        <v>390</v>
      </c>
      <c r="K18" s="2863">
        <f t="shared" si="2"/>
        <v>45290</v>
      </c>
      <c r="L18" s="2863">
        <f t="shared" si="2"/>
        <v>44922</v>
      </c>
      <c r="M18" s="2863">
        <f t="shared" si="2"/>
        <v>45288</v>
      </c>
      <c r="N18" s="2228">
        <f t="shared" si="2"/>
        <v>45317</v>
      </c>
      <c r="O18" s="2861">
        <f t="shared" si="2"/>
        <v>45322</v>
      </c>
      <c r="P18" s="1550"/>
      <c r="Q18" s="1285" t="s">
        <v>1094</v>
      </c>
      <c r="R18" s="1286"/>
      <c r="S18" s="127" t="s">
        <v>947</v>
      </c>
      <c r="T18" s="467" t="s">
        <v>1088</v>
      </c>
      <c r="U18" s="121"/>
      <c r="V18" s="224"/>
    </row>
    <row r="19" spans="1:22" ht="32.25" customHeight="1">
      <c r="A19" s="2333" t="s">
        <v>2047</v>
      </c>
      <c r="B19" s="2334" t="s">
        <v>2048</v>
      </c>
      <c r="C19" s="2206">
        <f t="shared" si="0"/>
        <v>45295</v>
      </c>
      <c r="D19" s="2205" t="s">
        <v>390</v>
      </c>
      <c r="E19" s="2206">
        <f t="shared" si="1"/>
        <v>45296</v>
      </c>
      <c r="F19" s="2863">
        <f t="shared" si="1"/>
        <v>45286</v>
      </c>
      <c r="G19" s="2863">
        <f t="shared" si="1"/>
        <v>45289</v>
      </c>
      <c r="H19" s="2329">
        <f t="shared" si="1"/>
        <v>45292</v>
      </c>
      <c r="I19" s="2861" t="s">
        <v>2049</v>
      </c>
      <c r="J19" s="1793" t="s">
        <v>390</v>
      </c>
      <c r="K19" s="2860" t="s">
        <v>2049</v>
      </c>
      <c r="L19" s="2864" t="s">
        <v>2050</v>
      </c>
      <c r="M19" s="2864" t="s">
        <v>2051</v>
      </c>
      <c r="N19" s="2228" t="s">
        <v>2052</v>
      </c>
      <c r="O19" s="2861" t="s">
        <v>2053</v>
      </c>
      <c r="P19" s="1550"/>
      <c r="Q19" s="1287" t="s">
        <v>1092</v>
      </c>
      <c r="R19" s="1284"/>
      <c r="S19" s="127" t="s">
        <v>1087</v>
      </c>
      <c r="T19" s="120" t="s">
        <v>1101</v>
      </c>
      <c r="U19" s="121"/>
      <c r="V19" s="224"/>
    </row>
    <row r="20" spans="1:22" ht="32.25" customHeight="1">
      <c r="A20" s="2327" t="s">
        <v>2054</v>
      </c>
      <c r="B20" s="2328"/>
      <c r="C20" s="2206">
        <f t="shared" si="0"/>
        <v>45302</v>
      </c>
      <c r="D20" s="2205" t="s">
        <v>390</v>
      </c>
      <c r="E20" s="2206">
        <f t="shared" si="1"/>
        <v>45303</v>
      </c>
      <c r="F20" s="2863">
        <f t="shared" si="1"/>
        <v>45293</v>
      </c>
      <c r="G20" s="2865">
        <v>44930</v>
      </c>
      <c r="H20" s="2866">
        <v>44931</v>
      </c>
      <c r="I20" s="2862">
        <v>45304</v>
      </c>
      <c r="J20" s="2207" t="s">
        <v>390</v>
      </c>
      <c r="K20" s="2863">
        <v>45304</v>
      </c>
      <c r="L20" s="2863">
        <v>44936</v>
      </c>
      <c r="M20" s="2863">
        <v>45302</v>
      </c>
      <c r="N20" s="2229">
        <v>45331</v>
      </c>
      <c r="O20" s="2862">
        <v>45336</v>
      </c>
      <c r="P20" s="1550"/>
      <c r="Q20" s="1285" t="s">
        <v>1089</v>
      </c>
      <c r="R20" s="1284"/>
      <c r="S20" s="127" t="s">
        <v>1497</v>
      </c>
      <c r="T20" s="120" t="s">
        <v>1498</v>
      </c>
      <c r="U20" s="123"/>
      <c r="V20" s="224"/>
    </row>
    <row r="21" spans="1:22" ht="32.25" customHeight="1">
      <c r="A21" s="2330" t="s">
        <v>2055</v>
      </c>
      <c r="B21" s="2331" t="s">
        <v>2056</v>
      </c>
      <c r="C21" s="1879">
        <f t="shared" si="0"/>
        <v>45309</v>
      </c>
      <c r="D21" s="1878" t="s">
        <v>390</v>
      </c>
      <c r="E21" s="1879">
        <f t="shared" si="1"/>
        <v>45310</v>
      </c>
      <c r="F21" s="2860">
        <f t="shared" si="1"/>
        <v>45300</v>
      </c>
      <c r="G21" s="2860">
        <v>44938</v>
      </c>
      <c r="H21" s="2332">
        <v>45306</v>
      </c>
      <c r="I21" s="2861">
        <f t="shared" si="1"/>
        <v>45311</v>
      </c>
      <c r="J21" s="1793" t="s">
        <v>390</v>
      </c>
      <c r="K21" s="2860">
        <f t="shared" ref="K21:O23" si="3">K20+7</f>
        <v>45311</v>
      </c>
      <c r="L21" s="2860">
        <f t="shared" si="3"/>
        <v>44943</v>
      </c>
      <c r="M21" s="2860">
        <f t="shared" si="3"/>
        <v>45309</v>
      </c>
      <c r="N21" s="2228">
        <f t="shared" si="3"/>
        <v>45338</v>
      </c>
      <c r="O21" s="2861">
        <f t="shared" si="3"/>
        <v>45343</v>
      </c>
      <c r="P21" s="1742"/>
      <c r="Q21" s="1743" t="s">
        <v>1499</v>
      </c>
      <c r="R21" s="1744"/>
      <c r="S21" s="1745" t="s">
        <v>1500</v>
      </c>
      <c r="T21" s="119"/>
      <c r="U21" s="123"/>
      <c r="V21" s="224"/>
    </row>
    <row r="22" spans="1:22" ht="32.25" customHeight="1">
      <c r="A22" s="2330" t="s">
        <v>2039</v>
      </c>
      <c r="B22" s="2331" t="s">
        <v>2057</v>
      </c>
      <c r="C22" s="1879">
        <f t="shared" si="0"/>
        <v>45316</v>
      </c>
      <c r="D22" s="1878" t="s">
        <v>390</v>
      </c>
      <c r="E22" s="1879">
        <f t="shared" si="1"/>
        <v>45317</v>
      </c>
      <c r="F22" s="2860">
        <f t="shared" si="1"/>
        <v>45307</v>
      </c>
      <c r="G22" s="2860">
        <f t="shared" si="1"/>
        <v>44945</v>
      </c>
      <c r="H22" s="2332">
        <f t="shared" si="1"/>
        <v>45313</v>
      </c>
      <c r="I22" s="2861">
        <f t="shared" si="1"/>
        <v>45318</v>
      </c>
      <c r="J22" s="1793" t="s">
        <v>390</v>
      </c>
      <c r="K22" s="2860">
        <f t="shared" si="3"/>
        <v>45318</v>
      </c>
      <c r="L22" s="2860">
        <f t="shared" si="3"/>
        <v>44950</v>
      </c>
      <c r="M22" s="2860">
        <f t="shared" si="3"/>
        <v>45316</v>
      </c>
      <c r="N22" s="2228">
        <f t="shared" si="3"/>
        <v>45345</v>
      </c>
      <c r="O22" s="2861">
        <f t="shared" si="3"/>
        <v>45350</v>
      </c>
      <c r="P22" s="1742"/>
      <c r="Q22" s="1743"/>
      <c r="R22" s="1744"/>
      <c r="S22" s="1745"/>
      <c r="T22" s="119"/>
      <c r="U22" s="123"/>
      <c r="V22" s="224"/>
    </row>
    <row r="23" spans="1:22" ht="32.25" customHeight="1">
      <c r="A23" s="2330" t="s">
        <v>2058</v>
      </c>
      <c r="B23" s="2331" t="s">
        <v>2059</v>
      </c>
      <c r="C23" s="1879">
        <f t="shared" si="0"/>
        <v>45323</v>
      </c>
      <c r="D23" s="1878" t="s">
        <v>390</v>
      </c>
      <c r="E23" s="1879">
        <f t="shared" si="1"/>
        <v>45324</v>
      </c>
      <c r="F23" s="2860">
        <f t="shared" si="1"/>
        <v>45314</v>
      </c>
      <c r="G23" s="2860">
        <f t="shared" si="1"/>
        <v>44952</v>
      </c>
      <c r="H23" s="2332">
        <f t="shared" si="1"/>
        <v>45320</v>
      </c>
      <c r="I23" s="2861">
        <f t="shared" si="1"/>
        <v>45325</v>
      </c>
      <c r="J23" s="1793" t="s">
        <v>390</v>
      </c>
      <c r="K23" s="2860">
        <f t="shared" si="3"/>
        <v>45325</v>
      </c>
      <c r="L23" s="2860">
        <f t="shared" si="3"/>
        <v>44957</v>
      </c>
      <c r="M23" s="2860">
        <f t="shared" si="3"/>
        <v>45323</v>
      </c>
      <c r="N23" s="2228">
        <f t="shared" si="3"/>
        <v>45352</v>
      </c>
      <c r="O23" s="2861">
        <f t="shared" si="3"/>
        <v>45357</v>
      </c>
      <c r="P23" s="1550"/>
      <c r="Q23" s="1746"/>
      <c r="R23" s="1747"/>
      <c r="S23" s="1748"/>
      <c r="T23" s="1749"/>
      <c r="U23" s="415"/>
      <c r="V23" s="224"/>
    </row>
    <row r="24" spans="1:22" ht="32.25" customHeight="1">
      <c r="A24" s="2867" t="s">
        <v>955</v>
      </c>
      <c r="B24" s="2867"/>
      <c r="C24" s="2867"/>
      <c r="D24" s="2867"/>
      <c r="E24" s="2868"/>
      <c r="F24" s="1086"/>
      <c r="G24" s="753"/>
      <c r="H24" s="1274"/>
      <c r="I24" s="2869"/>
      <c r="J24" s="2869"/>
      <c r="K24" s="2869"/>
      <c r="L24" s="1011"/>
      <c r="M24" s="1011"/>
      <c r="N24" s="1012"/>
      <c r="O24" s="1012"/>
      <c r="Q24" s="748" t="s">
        <v>1007</v>
      </c>
      <c r="R24" s="1100"/>
      <c r="S24" s="1100"/>
      <c r="T24" s="1750"/>
      <c r="U24" s="224"/>
      <c r="V24" s="224"/>
    </row>
    <row r="25" spans="1:22" ht="32.25" customHeight="1">
      <c r="A25" s="2870" t="s">
        <v>2060</v>
      </c>
      <c r="B25" s="2871" t="s">
        <v>2061</v>
      </c>
      <c r="C25" s="1097"/>
      <c r="D25" s="1097"/>
      <c r="E25" s="1098"/>
      <c r="F25" s="1398"/>
      <c r="G25" s="753"/>
      <c r="H25" s="1407"/>
      <c r="I25" s="1099"/>
      <c r="J25" s="1099"/>
      <c r="K25" s="1099"/>
      <c r="L25" s="1011"/>
      <c r="M25" s="1011"/>
      <c r="N25" s="1012"/>
      <c r="O25" s="1012"/>
      <c r="Q25" s="129"/>
      <c r="R25" s="130"/>
      <c r="U25" s="130"/>
      <c r="V25" s="224"/>
    </row>
    <row r="26" spans="1:22" ht="32.25" customHeight="1" thickBot="1">
      <c r="A26" s="1532" t="s">
        <v>1308</v>
      </c>
      <c r="B26" s="1647"/>
      <c r="C26" s="1647"/>
      <c r="D26" s="1647"/>
      <c r="E26" s="1647"/>
      <c r="F26" s="1647"/>
      <c r="G26" s="1647"/>
      <c r="H26" s="1647"/>
      <c r="I26" s="1647"/>
      <c r="J26" s="1647"/>
      <c r="K26" s="1647"/>
      <c r="L26" s="1647"/>
      <c r="M26" s="278" t="s">
        <v>217</v>
      </c>
      <c r="N26" s="1762"/>
      <c r="O26" s="1762"/>
      <c r="P26" s="126"/>
      <c r="Q26" s="126"/>
      <c r="V26" s="130"/>
    </row>
    <row r="27" spans="1:22" ht="32.25" customHeight="1">
      <c r="A27" s="1405" t="s">
        <v>1501</v>
      </c>
      <c r="B27" s="108"/>
      <c r="C27" s="107"/>
      <c r="D27" s="744"/>
      <c r="F27" s="107"/>
      <c r="G27" s="107"/>
      <c r="H27" s="107"/>
      <c r="I27" s="107"/>
      <c r="J27" s="107"/>
      <c r="K27" s="107"/>
      <c r="L27" s="107"/>
      <c r="M27" s="1301" t="s">
        <v>231</v>
      </c>
      <c r="N27" s="2945" t="s">
        <v>78</v>
      </c>
      <c r="O27" s="2945"/>
      <c r="P27" s="2945"/>
      <c r="Q27" s="2945"/>
      <c r="R27" s="2945"/>
      <c r="S27" s="2945"/>
      <c r="T27" s="2945"/>
      <c r="U27" s="2946"/>
      <c r="V27" s="130"/>
    </row>
    <row r="28" spans="1:22" ht="32.25" customHeight="1">
      <c r="A28" s="2931" t="s">
        <v>1502</v>
      </c>
      <c r="B28" s="2933" t="s">
        <v>1503</v>
      </c>
      <c r="C28" s="2935" t="s">
        <v>1504</v>
      </c>
      <c r="D28" s="2936"/>
      <c r="E28" s="2937"/>
      <c r="F28" s="1751" t="s">
        <v>1505</v>
      </c>
      <c r="G28" s="2941" t="s">
        <v>1506</v>
      </c>
      <c r="H28" s="2908" t="s">
        <v>1507</v>
      </c>
      <c r="I28" s="2943"/>
      <c r="J28" s="2944"/>
      <c r="K28" s="1288"/>
      <c r="L28" s="1735"/>
      <c r="M28" s="1302"/>
      <c r="N28" s="2951" t="s">
        <v>1079</v>
      </c>
      <c r="O28" s="2951"/>
      <c r="P28" s="2951"/>
      <c r="Q28" s="2951"/>
      <c r="R28" s="2951"/>
      <c r="S28" s="2951"/>
      <c r="T28" s="2951"/>
      <c r="U28" s="2952"/>
      <c r="V28" s="224"/>
    </row>
    <row r="29" spans="1:22" s="790" customFormat="1" ht="32.25" customHeight="1" thickBot="1">
      <c r="A29" s="2932"/>
      <c r="B29" s="2934"/>
      <c r="C29" s="2938"/>
      <c r="D29" s="2939"/>
      <c r="E29" s="2940"/>
      <c r="F29" s="1751" t="s">
        <v>1508</v>
      </c>
      <c r="G29" s="2942"/>
      <c r="H29" s="228" t="s">
        <v>1509</v>
      </c>
      <c r="I29" s="229" t="s">
        <v>1510</v>
      </c>
      <c r="J29" s="1752" t="s">
        <v>1511</v>
      </c>
      <c r="K29" s="1288"/>
      <c r="L29" s="1735"/>
      <c r="M29" s="1302"/>
      <c r="N29" s="2956" t="s">
        <v>1010</v>
      </c>
      <c r="O29" s="2956"/>
      <c r="P29" s="2956"/>
      <c r="Q29" s="2956"/>
      <c r="R29" s="2956"/>
      <c r="S29" s="2956"/>
      <c r="T29" s="2956"/>
      <c r="U29" s="2957"/>
      <c r="V29" s="224"/>
    </row>
    <row r="30" spans="1:22" ht="32.25" customHeight="1">
      <c r="A30" s="2496" t="s">
        <v>2064</v>
      </c>
      <c r="B30" s="1855" t="s">
        <v>1773</v>
      </c>
      <c r="C30" s="1753">
        <v>45267</v>
      </c>
      <c r="D30" s="1445" t="s">
        <v>390</v>
      </c>
      <c r="E30" s="1754">
        <f t="shared" ref="E30:E34" si="4">C30</f>
        <v>45267</v>
      </c>
      <c r="F30" s="1755">
        <f t="shared" ref="F30:F37" si="5">C30-2</f>
        <v>45265</v>
      </c>
      <c r="G30" s="1753">
        <f t="shared" ref="G30:G37" si="6">C30+8</f>
        <v>45275</v>
      </c>
      <c r="H30" s="1442">
        <f t="shared" ref="H30:H37" si="7">G30+32</f>
        <v>45307</v>
      </c>
      <c r="I30" s="1443">
        <f t="shared" ref="I30:I37" si="8">G30+42</f>
        <v>45317</v>
      </c>
      <c r="J30" s="1444">
        <f t="shared" ref="J30:J37" si="9">G30+33</f>
        <v>45308</v>
      </c>
      <c r="K30" s="107"/>
      <c r="L30" s="107"/>
      <c r="M30" s="1295" t="s">
        <v>531</v>
      </c>
      <c r="N30" s="2945" t="s">
        <v>1738</v>
      </c>
      <c r="O30" s="2945"/>
      <c r="P30" s="2945"/>
      <c r="Q30" s="2945"/>
      <c r="R30" s="2945"/>
      <c r="S30" s="2945"/>
      <c r="T30" s="2945"/>
      <c r="U30" s="2946"/>
      <c r="V30" s="224"/>
    </row>
    <row r="31" spans="1:22" ht="33" customHeight="1" thickBot="1">
      <c r="A31" s="1890" t="s">
        <v>1735</v>
      </c>
      <c r="B31" s="1855" t="s">
        <v>1766</v>
      </c>
      <c r="C31" s="1753">
        <f t="shared" ref="C31:C37" si="10">C30+7</f>
        <v>45274</v>
      </c>
      <c r="D31" s="1445" t="s">
        <v>390</v>
      </c>
      <c r="E31" s="1754">
        <f t="shared" si="4"/>
        <v>45274</v>
      </c>
      <c r="F31" s="1755">
        <f t="shared" si="5"/>
        <v>45272</v>
      </c>
      <c r="G31" s="1753">
        <f t="shared" si="6"/>
        <v>45282</v>
      </c>
      <c r="H31" s="1442">
        <f t="shared" si="7"/>
        <v>45314</v>
      </c>
      <c r="I31" s="1443">
        <f t="shared" si="8"/>
        <v>45324</v>
      </c>
      <c r="J31" s="1444">
        <f t="shared" si="9"/>
        <v>45315</v>
      </c>
      <c r="K31" s="107"/>
      <c r="L31" s="107"/>
      <c r="M31" s="1296"/>
      <c r="N31" s="2947" t="s">
        <v>1512</v>
      </c>
      <c r="O31" s="2947"/>
      <c r="P31" s="2947"/>
      <c r="Q31" s="2947"/>
      <c r="R31" s="2947"/>
      <c r="S31" s="2947"/>
      <c r="T31" s="2947"/>
      <c r="U31" s="2948"/>
      <c r="V31" s="224"/>
    </row>
    <row r="32" spans="1:22" ht="33" customHeight="1">
      <c r="A32" s="1890" t="s">
        <v>1697</v>
      </c>
      <c r="B32" s="1855" t="s">
        <v>1769</v>
      </c>
      <c r="C32" s="1753">
        <f t="shared" si="10"/>
        <v>45281</v>
      </c>
      <c r="D32" s="1445" t="s">
        <v>390</v>
      </c>
      <c r="E32" s="1754">
        <f t="shared" si="4"/>
        <v>45281</v>
      </c>
      <c r="F32" s="1755">
        <f t="shared" si="5"/>
        <v>45279</v>
      </c>
      <c r="G32" s="1753">
        <f t="shared" si="6"/>
        <v>45289</v>
      </c>
      <c r="H32" s="1442">
        <f t="shared" si="7"/>
        <v>45321</v>
      </c>
      <c r="I32" s="1443">
        <f t="shared" si="8"/>
        <v>45331</v>
      </c>
      <c r="J32" s="1444">
        <f t="shared" si="9"/>
        <v>45322</v>
      </c>
      <c r="K32" s="107"/>
      <c r="L32" s="107"/>
      <c r="M32" s="1297" t="s">
        <v>366</v>
      </c>
      <c r="N32" s="2949" t="s">
        <v>385</v>
      </c>
      <c r="O32" s="2949"/>
      <c r="P32" s="2949"/>
      <c r="Q32" s="2949"/>
      <c r="R32" s="2949"/>
      <c r="S32" s="2949"/>
      <c r="T32" s="2949"/>
      <c r="U32" s="2950"/>
      <c r="V32" s="224"/>
    </row>
    <row r="33" spans="1:30" ht="33" customHeight="1" thickBot="1">
      <c r="A33" s="1890" t="s">
        <v>1726</v>
      </c>
      <c r="B33" s="1855" t="s">
        <v>1771</v>
      </c>
      <c r="C33" s="1753">
        <f t="shared" si="10"/>
        <v>45288</v>
      </c>
      <c r="D33" s="1445" t="s">
        <v>390</v>
      </c>
      <c r="E33" s="1754">
        <f t="shared" si="4"/>
        <v>45288</v>
      </c>
      <c r="F33" s="1755">
        <f t="shared" ref="F33" si="11">C33-2</f>
        <v>45286</v>
      </c>
      <c r="G33" s="1753">
        <f t="shared" ref="G33" si="12">C33+8</f>
        <v>45296</v>
      </c>
      <c r="H33" s="1442">
        <f t="shared" ref="H33" si="13">G33+32</f>
        <v>45328</v>
      </c>
      <c r="I33" s="1443">
        <f t="shared" ref="I33" si="14">G33+42</f>
        <v>45338</v>
      </c>
      <c r="J33" s="1444">
        <f t="shared" ref="J33" si="15">G33+33</f>
        <v>45329</v>
      </c>
      <c r="K33" s="107"/>
      <c r="L33" s="107"/>
      <c r="M33" s="1297"/>
      <c r="N33" s="2958" t="s">
        <v>1513</v>
      </c>
      <c r="O33" s="2958"/>
      <c r="P33" s="2958"/>
      <c r="Q33" s="2958"/>
      <c r="R33" s="2958"/>
      <c r="S33" s="2958"/>
      <c r="T33" s="2958"/>
      <c r="U33" s="2957"/>
      <c r="V33" s="224"/>
    </row>
    <row r="34" spans="1:30" ht="33" customHeight="1">
      <c r="A34" s="4410" t="s">
        <v>2077</v>
      </c>
      <c r="B34" s="4411"/>
      <c r="C34" s="4403">
        <f t="shared" si="10"/>
        <v>45295</v>
      </c>
      <c r="D34" s="4404" t="s">
        <v>390</v>
      </c>
      <c r="E34" s="4405">
        <f t="shared" si="4"/>
        <v>45295</v>
      </c>
      <c r="F34" s="4406">
        <f t="shared" si="5"/>
        <v>45293</v>
      </c>
      <c r="G34" s="4403">
        <f t="shared" si="6"/>
        <v>45303</v>
      </c>
      <c r="H34" s="4407">
        <f t="shared" si="7"/>
        <v>45335</v>
      </c>
      <c r="I34" s="4408">
        <f t="shared" si="8"/>
        <v>45345</v>
      </c>
      <c r="J34" s="4409">
        <f t="shared" si="9"/>
        <v>45336</v>
      </c>
      <c r="K34" s="107"/>
      <c r="L34" s="107"/>
      <c r="M34" s="1295" t="s">
        <v>360</v>
      </c>
      <c r="N34" s="2945" t="s">
        <v>1514</v>
      </c>
      <c r="O34" s="2945"/>
      <c r="P34" s="2945"/>
      <c r="Q34" s="2945"/>
      <c r="R34" s="2945"/>
      <c r="S34" s="2945"/>
      <c r="T34" s="2945"/>
      <c r="U34" s="2946"/>
      <c r="V34" s="224"/>
    </row>
    <row r="35" spans="1:30" ht="33" customHeight="1" thickBot="1">
      <c r="A35" s="1890" t="s">
        <v>1735</v>
      </c>
      <c r="B35" s="1855" t="s">
        <v>2069</v>
      </c>
      <c r="C35" s="1753">
        <f t="shared" si="10"/>
        <v>45302</v>
      </c>
      <c r="D35" s="1445" t="s">
        <v>390</v>
      </c>
      <c r="E35" s="1754">
        <f t="shared" ref="E35" si="16">C35</f>
        <v>45302</v>
      </c>
      <c r="F35" s="1755">
        <f t="shared" ref="F35:F36" si="17">C35-2</f>
        <v>45300</v>
      </c>
      <c r="G35" s="1753">
        <f t="shared" ref="G35" si="18">C35+8</f>
        <v>45310</v>
      </c>
      <c r="H35" s="1442">
        <f t="shared" ref="H35" si="19">G35+32</f>
        <v>45342</v>
      </c>
      <c r="I35" s="1443">
        <f t="shared" ref="I35" si="20">G35+42</f>
        <v>45352</v>
      </c>
      <c r="J35" s="1444">
        <f t="shared" ref="J35" si="21">G35+33</f>
        <v>45343</v>
      </c>
      <c r="K35" s="107"/>
      <c r="L35" s="107"/>
      <c r="M35" s="1296"/>
      <c r="N35" s="2947" t="s">
        <v>1524</v>
      </c>
      <c r="O35" s="2947"/>
      <c r="P35" s="2947"/>
      <c r="Q35" s="2947"/>
      <c r="R35" s="2947"/>
      <c r="S35" s="2947"/>
      <c r="T35" s="2947"/>
      <c r="U35" s="2948"/>
    </row>
    <row r="36" spans="1:30" ht="33" customHeight="1">
      <c r="A36" s="1890" t="s">
        <v>1697</v>
      </c>
      <c r="B36" s="1855" t="s">
        <v>2071</v>
      </c>
      <c r="C36" s="1753">
        <f t="shared" si="10"/>
        <v>45309</v>
      </c>
      <c r="D36" s="1445" t="s">
        <v>390</v>
      </c>
      <c r="E36" s="1754">
        <f t="shared" ref="E36:E37" si="22">C36</f>
        <v>45309</v>
      </c>
      <c r="F36" s="1755">
        <f t="shared" si="17"/>
        <v>45307</v>
      </c>
      <c r="G36" s="1753">
        <f t="shared" si="6"/>
        <v>45317</v>
      </c>
      <c r="H36" s="1442">
        <f t="shared" si="7"/>
        <v>45349</v>
      </c>
      <c r="I36" s="1443">
        <f t="shared" si="8"/>
        <v>45359</v>
      </c>
      <c r="J36" s="1444">
        <f t="shared" si="9"/>
        <v>45350</v>
      </c>
      <c r="K36" s="107"/>
      <c r="L36" s="107"/>
      <c r="M36" s="1297" t="s">
        <v>216</v>
      </c>
      <c r="N36" s="2949" t="s">
        <v>1515</v>
      </c>
      <c r="O36" s="2949"/>
      <c r="P36" s="2949"/>
      <c r="Q36" s="2949"/>
      <c r="R36" s="2949"/>
      <c r="S36" s="2949"/>
      <c r="T36" s="2949"/>
      <c r="U36" s="2950"/>
    </row>
    <row r="37" spans="1:30" ht="33" customHeight="1">
      <c r="A37" s="1890" t="s">
        <v>1726</v>
      </c>
      <c r="B37" s="1855" t="s">
        <v>2074</v>
      </c>
      <c r="C37" s="1753">
        <f t="shared" si="10"/>
        <v>45316</v>
      </c>
      <c r="D37" s="1445" t="s">
        <v>390</v>
      </c>
      <c r="E37" s="1754">
        <f t="shared" si="22"/>
        <v>45316</v>
      </c>
      <c r="F37" s="1755">
        <f t="shared" si="5"/>
        <v>45314</v>
      </c>
      <c r="G37" s="1753">
        <f t="shared" si="6"/>
        <v>45324</v>
      </c>
      <c r="H37" s="1442">
        <f t="shared" si="7"/>
        <v>45356</v>
      </c>
      <c r="I37" s="1443">
        <f t="shared" si="8"/>
        <v>45366</v>
      </c>
      <c r="J37" s="1444">
        <f t="shared" si="9"/>
        <v>45357</v>
      </c>
      <c r="K37" s="107"/>
      <c r="L37" s="474"/>
      <c r="M37" s="1297"/>
      <c r="N37" s="2951" t="s">
        <v>386</v>
      </c>
      <c r="O37" s="2951"/>
      <c r="P37" s="2951"/>
      <c r="Q37" s="2951"/>
      <c r="R37" s="2951"/>
      <c r="S37" s="2951"/>
      <c r="T37" s="2951"/>
      <c r="U37" s="2952"/>
    </row>
    <row r="38" spans="1:30" ht="33" customHeight="1" thickBot="1">
      <c r="A38" s="2959" t="s">
        <v>2076</v>
      </c>
      <c r="B38" s="2960"/>
      <c r="C38" s="2960"/>
      <c r="D38" s="2960"/>
      <c r="E38" s="2960"/>
      <c r="F38" s="2960"/>
      <c r="G38" s="2960"/>
      <c r="H38" s="2960"/>
      <c r="I38" s="2960"/>
      <c r="J38" s="2960"/>
      <c r="K38" s="107"/>
      <c r="L38" s="474"/>
      <c r="M38" s="1297"/>
      <c r="N38" s="2958" t="s">
        <v>1008</v>
      </c>
      <c r="O38" s="2958"/>
      <c r="P38" s="2958"/>
      <c r="Q38" s="2958"/>
      <c r="R38" s="2958"/>
      <c r="S38" s="2958"/>
      <c r="T38" s="2958"/>
      <c r="U38" s="2957"/>
      <c r="V38" s="1672"/>
    </row>
    <row r="39" spans="1:30" ht="33" customHeight="1">
      <c r="A39" s="117" t="s">
        <v>369</v>
      </c>
      <c r="B39" s="98"/>
      <c r="C39" s="99"/>
      <c r="D39" s="100"/>
      <c r="E39" s="101"/>
      <c r="F39" s="102"/>
      <c r="G39" s="101"/>
      <c r="H39" s="103"/>
      <c r="I39" s="99"/>
      <c r="J39" s="104"/>
      <c r="K39" s="101"/>
      <c r="L39" s="474"/>
      <c r="M39" s="1298" t="s">
        <v>1516</v>
      </c>
      <c r="N39" s="2945" t="s">
        <v>1517</v>
      </c>
      <c r="O39" s="2945"/>
      <c r="P39" s="2945"/>
      <c r="Q39" s="2945"/>
      <c r="R39" s="2945"/>
      <c r="S39" s="2945"/>
      <c r="T39" s="2945"/>
      <c r="U39" s="2946"/>
      <c r="V39" s="1672"/>
    </row>
    <row r="40" spans="1:30" ht="30" customHeight="1">
      <c r="A40" s="1644"/>
      <c r="B40" s="108"/>
      <c r="C40" s="107"/>
      <c r="D40" s="111"/>
      <c r="E40" s="107"/>
      <c r="F40" s="107"/>
      <c r="G40" s="107"/>
      <c r="H40" s="107"/>
      <c r="I40" s="107"/>
      <c r="J40" s="107"/>
      <c r="K40" s="107"/>
      <c r="L40" s="474"/>
      <c r="M40" s="1299"/>
      <c r="N40" s="2951" t="s">
        <v>1518</v>
      </c>
      <c r="O40" s="2951"/>
      <c r="P40" s="2951"/>
      <c r="Q40" s="2951"/>
      <c r="R40" s="2951"/>
      <c r="S40" s="2951"/>
      <c r="T40" s="2951"/>
      <c r="U40" s="2952"/>
      <c r="V40" s="1672"/>
      <c r="Z40" s="107"/>
      <c r="AA40" s="108"/>
      <c r="AB40" s="109"/>
      <c r="AC40" s="110"/>
      <c r="AD40" s="110"/>
    </row>
    <row r="41" spans="1:30" ht="30" customHeight="1" thickBot="1">
      <c r="A41" s="275"/>
      <c r="B41" s="2961"/>
      <c r="C41" s="2961"/>
      <c r="D41" s="2961"/>
      <c r="E41" s="2961"/>
      <c r="F41" s="106"/>
      <c r="G41" s="275"/>
      <c r="H41" s="275"/>
      <c r="I41" s="275"/>
      <c r="J41" s="1735"/>
      <c r="K41" s="275"/>
      <c r="L41" s="474"/>
      <c r="M41" s="1300"/>
      <c r="N41" s="2947" t="s">
        <v>1009</v>
      </c>
      <c r="O41" s="2947"/>
      <c r="P41" s="2947"/>
      <c r="Q41" s="2947"/>
      <c r="R41" s="2947"/>
      <c r="S41" s="2947"/>
      <c r="T41" s="2947"/>
      <c r="U41" s="2948"/>
      <c r="V41" s="1672"/>
      <c r="Z41" s="107"/>
      <c r="AA41" s="108"/>
      <c r="AB41" s="109"/>
      <c r="AC41" s="110"/>
      <c r="AD41" s="110"/>
    </row>
    <row r="42" spans="1:30" ht="30" customHeight="1">
      <c r="A42" s="275"/>
      <c r="B42" s="2961"/>
      <c r="C42" s="2961"/>
      <c r="D42" s="2961"/>
      <c r="E42" s="2961"/>
      <c r="F42" s="106"/>
      <c r="G42" s="275"/>
      <c r="H42" s="275"/>
      <c r="I42" s="275"/>
      <c r="J42" s="1735"/>
      <c r="K42" s="275"/>
      <c r="L42" s="1735"/>
      <c r="M42" s="424" t="s">
        <v>1526</v>
      </c>
      <c r="N42" s="1644"/>
      <c r="O42" s="1644"/>
      <c r="Q42" s="833"/>
      <c r="R42" s="833"/>
      <c r="S42" s="833"/>
      <c r="T42" s="843"/>
      <c r="V42" s="833"/>
      <c r="W42" s="833"/>
      <c r="X42" s="109"/>
      <c r="Y42" s="109"/>
      <c r="Z42" s="107"/>
      <c r="AA42" s="108"/>
      <c r="AB42" s="109"/>
      <c r="AC42" s="107"/>
      <c r="AD42" s="107"/>
    </row>
    <row r="43" spans="1:30" ht="30" customHeight="1">
      <c r="A43" s="275"/>
      <c r="B43" s="2961"/>
      <c r="C43" s="2961"/>
      <c r="D43" s="2961"/>
      <c r="E43" s="2961"/>
      <c r="F43" s="106"/>
      <c r="G43" s="275"/>
      <c r="H43" s="275"/>
      <c r="I43" s="275"/>
      <c r="J43" s="1735"/>
      <c r="K43" s="275"/>
      <c r="L43" s="1735"/>
      <c r="M43" s="425" t="s">
        <v>1654</v>
      </c>
      <c r="N43" s="279"/>
      <c r="O43" s="279"/>
      <c r="Q43" s="1610"/>
      <c r="R43" s="1644"/>
      <c r="S43" s="1644"/>
      <c r="T43" s="833"/>
      <c r="V43" s="1672"/>
      <c r="W43" s="112"/>
      <c r="X43" s="109"/>
      <c r="Y43" s="107"/>
      <c r="Z43" s="107"/>
      <c r="AA43" s="108"/>
      <c r="AB43" s="109"/>
      <c r="AC43" s="107"/>
      <c r="AD43" s="107"/>
    </row>
    <row r="44" spans="1:30" ht="30" customHeight="1">
      <c r="A44" s="108"/>
      <c r="B44" s="108"/>
      <c r="C44" s="107"/>
      <c r="D44" s="111"/>
      <c r="E44" s="109"/>
      <c r="F44" s="107"/>
      <c r="G44" s="107"/>
      <c r="H44" s="111"/>
      <c r="I44" s="109"/>
      <c r="J44" s="107"/>
      <c r="K44" s="107"/>
      <c r="L44" s="107"/>
      <c r="M44" s="423" t="s">
        <v>111</v>
      </c>
      <c r="N44" s="225"/>
      <c r="O44" s="225"/>
      <c r="Q44" s="1644"/>
      <c r="R44" s="1644"/>
      <c r="S44" s="1644"/>
      <c r="T44" s="833"/>
      <c r="V44" s="833"/>
      <c r="W44" s="112"/>
      <c r="X44" s="109"/>
      <c r="Y44" s="107"/>
      <c r="Z44" s="107"/>
      <c r="AA44" s="108"/>
      <c r="AB44" s="109"/>
      <c r="AC44" s="107"/>
      <c r="AD44" s="107"/>
    </row>
    <row r="45" spans="1:30" ht="30" customHeight="1">
      <c r="A45" s="108"/>
      <c r="B45" s="108"/>
      <c r="C45" s="107"/>
      <c r="D45" s="111"/>
      <c r="E45" s="109"/>
      <c r="F45" s="107"/>
      <c r="G45" s="107"/>
      <c r="H45" s="111"/>
      <c r="I45" s="109"/>
      <c r="J45" s="107"/>
      <c r="K45" s="107"/>
      <c r="L45" s="107"/>
      <c r="M45" s="118" t="s">
        <v>368</v>
      </c>
      <c r="N45" s="1289"/>
      <c r="O45" s="1289"/>
      <c r="P45" s="1290"/>
      <c r="Q45" s="1291"/>
      <c r="R45" s="1644"/>
      <c r="S45" s="1644"/>
      <c r="T45" s="1644"/>
      <c r="U45" s="833"/>
      <c r="V45" s="1672"/>
      <c r="W45" s="113"/>
      <c r="X45" s="109"/>
      <c r="Y45" s="107"/>
      <c r="Z45" s="107"/>
      <c r="AA45" s="108"/>
      <c r="AB45" s="109"/>
      <c r="AC45" s="107"/>
      <c r="AD45" s="107"/>
    </row>
    <row r="46" spans="1:30" s="1644" customFormat="1" ht="30" customHeight="1">
      <c r="A46" s="108"/>
      <c r="B46" s="108"/>
      <c r="C46" s="107"/>
      <c r="D46" s="111"/>
      <c r="E46" s="109"/>
      <c r="F46" s="107"/>
      <c r="G46" s="107"/>
      <c r="H46" s="111"/>
      <c r="I46" s="109"/>
      <c r="J46" s="107"/>
      <c r="K46" s="107"/>
      <c r="L46" s="107"/>
      <c r="M46" s="118" t="s">
        <v>367</v>
      </c>
      <c r="Q46" s="833"/>
      <c r="U46" s="833"/>
      <c r="V46" s="1672"/>
      <c r="W46" s="113"/>
      <c r="X46" s="109"/>
      <c r="Y46" s="107"/>
      <c r="Z46" s="107"/>
      <c r="AA46" s="108"/>
      <c r="AB46" s="109"/>
      <c r="AC46" s="107"/>
      <c r="AD46" s="107"/>
    </row>
    <row r="47" spans="1:30" s="1644" customFormat="1" ht="30" customHeight="1">
      <c r="A47" s="108"/>
      <c r="B47" s="108"/>
      <c r="C47" s="107"/>
      <c r="D47" s="111"/>
      <c r="E47" s="109"/>
      <c r="F47" s="107"/>
      <c r="G47" s="107"/>
      <c r="H47" s="111"/>
      <c r="I47" s="109"/>
      <c r="J47" s="107"/>
      <c r="K47" s="107"/>
      <c r="L47" s="107"/>
      <c r="M47" s="118" t="s">
        <v>1760</v>
      </c>
      <c r="Q47" s="36"/>
      <c r="R47" s="833"/>
      <c r="U47" s="833"/>
      <c r="V47" s="1672"/>
      <c r="W47" s="113"/>
      <c r="X47" s="109"/>
      <c r="Y47" s="107"/>
      <c r="Z47" s="107"/>
      <c r="AA47" s="108"/>
      <c r="AB47" s="109"/>
      <c r="AC47" s="107"/>
      <c r="AD47" s="107"/>
    </row>
    <row r="48" spans="1:30" s="1644" customFormat="1" ht="30" customHeight="1">
      <c r="A48" s="108"/>
      <c r="B48" s="108"/>
      <c r="C48" s="107"/>
      <c r="D48" s="111"/>
      <c r="E48" s="109"/>
      <c r="F48" s="107"/>
      <c r="G48" s="107"/>
      <c r="H48" s="111"/>
      <c r="I48" s="109"/>
      <c r="J48" s="107"/>
      <c r="K48" s="107"/>
      <c r="L48" s="107"/>
      <c r="M48" s="1292" t="s">
        <v>1519</v>
      </c>
      <c r="Q48" s="36"/>
      <c r="R48" s="36"/>
      <c r="S48" s="1655"/>
      <c r="T48" s="1655"/>
      <c r="U48" s="833"/>
      <c r="V48" s="1672"/>
      <c r="W48" s="1672"/>
      <c r="X48" s="109"/>
      <c r="Y48" s="107"/>
      <c r="Z48" s="107"/>
      <c r="AA48" s="108"/>
      <c r="AB48" s="109"/>
      <c r="AC48" s="107"/>
      <c r="AD48" s="107"/>
    </row>
    <row r="49" spans="1:30" s="1644" customFormat="1" ht="30" customHeight="1">
      <c r="A49" s="108"/>
      <c r="B49" s="108"/>
      <c r="C49" s="107"/>
      <c r="D49" s="111"/>
      <c r="E49" s="109"/>
      <c r="F49" s="107"/>
      <c r="G49" s="107"/>
      <c r="H49" s="111"/>
      <c r="I49" s="109"/>
      <c r="J49" s="107"/>
      <c r="K49" s="107"/>
      <c r="L49" s="107"/>
      <c r="R49" s="36"/>
      <c r="S49" s="36"/>
      <c r="T49" s="36"/>
      <c r="U49" s="1611"/>
      <c r="V49" s="833"/>
      <c r="W49" s="833"/>
      <c r="X49" s="109"/>
      <c r="Y49" s="107"/>
      <c r="Z49" s="107"/>
      <c r="AA49" s="108"/>
      <c r="AB49" s="109"/>
      <c r="AC49" s="107"/>
      <c r="AD49" s="107"/>
    </row>
    <row r="50" spans="1:30" s="1644" customFormat="1" ht="30" customHeight="1">
      <c r="A50" s="108"/>
      <c r="B50" s="108"/>
      <c r="C50" s="107"/>
      <c r="D50" s="111"/>
      <c r="E50" s="109"/>
      <c r="F50" s="107"/>
      <c r="G50" s="107"/>
      <c r="H50" s="111"/>
      <c r="I50" s="109"/>
      <c r="J50" s="107"/>
      <c r="K50" s="107"/>
      <c r="L50" s="107"/>
      <c r="S50" s="36"/>
      <c r="T50" s="36"/>
      <c r="U50" s="1611"/>
      <c r="V50" s="1672"/>
      <c r="W50" s="1672"/>
      <c r="X50" s="109"/>
      <c r="Y50" s="107"/>
      <c r="Z50" s="107"/>
      <c r="AA50" s="108"/>
      <c r="AB50" s="109"/>
      <c r="AC50" s="107"/>
      <c r="AD50" s="107"/>
    </row>
    <row r="51" spans="1:30" s="1644" customFormat="1" ht="30" customHeight="1">
      <c r="A51" s="108"/>
      <c r="B51" s="108"/>
      <c r="C51" s="107"/>
      <c r="D51" s="111"/>
      <c r="E51" s="109"/>
      <c r="F51" s="107"/>
      <c r="G51" s="107"/>
      <c r="H51" s="111"/>
      <c r="I51" s="109"/>
      <c r="J51" s="107"/>
      <c r="K51" s="107"/>
      <c r="L51" s="107"/>
      <c r="S51" s="36"/>
      <c r="T51" s="36"/>
      <c r="U51" s="1611"/>
      <c r="V51" s="1672"/>
      <c r="W51" s="1672"/>
      <c r="X51" s="109"/>
      <c r="Y51" s="107"/>
      <c r="Z51" s="107"/>
      <c r="AA51" s="108"/>
      <c r="AB51" s="109"/>
      <c r="AC51" s="107"/>
      <c r="AD51" s="107"/>
    </row>
    <row r="52" spans="1:30" s="1644" customFormat="1" ht="30" customHeight="1">
      <c r="A52" s="108"/>
      <c r="B52" s="108"/>
      <c r="C52" s="107"/>
      <c r="D52" s="111"/>
      <c r="E52" s="109"/>
      <c r="F52" s="107"/>
      <c r="G52" s="107"/>
      <c r="H52" s="111"/>
      <c r="I52" s="109"/>
      <c r="J52" s="107"/>
      <c r="K52" s="107"/>
      <c r="L52" s="107"/>
      <c r="Q52" s="36"/>
      <c r="R52" s="36"/>
      <c r="S52" s="843"/>
      <c r="T52" s="843"/>
      <c r="U52" s="1611"/>
      <c r="V52" s="107"/>
      <c r="W52" s="108"/>
      <c r="X52" s="109"/>
      <c r="Y52" s="107"/>
      <c r="Z52" s="107"/>
      <c r="AA52" s="108"/>
      <c r="AB52" s="109"/>
      <c r="AC52" s="107"/>
      <c r="AD52" s="107"/>
    </row>
    <row r="53" spans="1:30" s="1644" customFormat="1" ht="30" customHeight="1">
      <c r="A53" s="117"/>
      <c r="B53" s="98"/>
      <c r="C53" s="99"/>
      <c r="D53" s="100"/>
      <c r="E53" s="101"/>
      <c r="F53" s="102"/>
      <c r="G53" s="101"/>
      <c r="H53" s="103"/>
      <c r="I53" s="99"/>
      <c r="J53" s="104"/>
      <c r="K53" s="101"/>
      <c r="L53" s="101"/>
      <c r="N53" s="1611"/>
      <c r="O53" s="797"/>
      <c r="Q53" s="843"/>
      <c r="R53" s="843"/>
      <c r="S53" s="1655"/>
      <c r="T53" s="1655"/>
      <c r="U53" s="1611"/>
      <c r="V53" s="107"/>
      <c r="W53" s="108"/>
      <c r="X53" s="109"/>
      <c r="Y53" s="107"/>
      <c r="Z53" s="107"/>
      <c r="AA53" s="108"/>
      <c r="AB53" s="109"/>
      <c r="AC53" s="107"/>
      <c r="AD53" s="107"/>
    </row>
    <row r="54" spans="1:30" s="1644" customFormat="1" ht="30" customHeight="1">
      <c r="A54" s="1611"/>
      <c r="B54" s="1611"/>
      <c r="C54" s="1611"/>
      <c r="D54" s="1611"/>
      <c r="E54" s="1611"/>
      <c r="F54" s="1611"/>
      <c r="G54" s="1611"/>
      <c r="H54" s="1611"/>
      <c r="I54" s="1611"/>
      <c r="J54" s="1611"/>
      <c r="K54" s="1611"/>
      <c r="L54" s="1611"/>
      <c r="N54" s="854"/>
      <c r="O54" s="854"/>
      <c r="Q54" s="1655"/>
      <c r="R54" s="1655"/>
      <c r="S54" s="844"/>
      <c r="T54" s="844"/>
      <c r="U54" s="1611"/>
      <c r="V54" s="107"/>
      <c r="W54" s="108"/>
      <c r="X54" s="109"/>
      <c r="Y54" s="107"/>
      <c r="Z54" s="107"/>
      <c r="AA54" s="108"/>
      <c r="AB54" s="109"/>
      <c r="AC54" s="107"/>
      <c r="AD54" s="107"/>
    </row>
    <row r="55" spans="1:30" s="1644" customFormat="1" ht="30" customHeight="1">
      <c r="A55" s="105"/>
      <c r="B55" s="1648"/>
      <c r="C55" s="1648"/>
      <c r="D55" s="1648"/>
      <c r="E55" s="1648"/>
      <c r="F55" s="1648"/>
      <c r="G55" s="1648"/>
      <c r="H55" s="1648"/>
      <c r="I55" s="51"/>
      <c r="J55" s="51"/>
      <c r="K55" s="51"/>
      <c r="L55" s="51"/>
      <c r="N55" s="1672"/>
      <c r="O55" s="1672"/>
      <c r="Q55" s="844"/>
      <c r="R55" s="844"/>
      <c r="S55" s="844"/>
      <c r="T55" s="844"/>
      <c r="U55" s="1611"/>
      <c r="V55" s="107"/>
      <c r="W55" s="108"/>
      <c r="X55" s="109"/>
      <c r="Y55" s="107"/>
      <c r="Z55" s="107"/>
      <c r="AA55" s="108"/>
      <c r="AB55" s="109"/>
      <c r="AC55" s="107"/>
      <c r="AD55" s="107"/>
    </row>
    <row r="56" spans="1:30" s="1644" customFormat="1" ht="30" customHeight="1">
      <c r="A56" s="2876"/>
      <c r="B56" s="833"/>
      <c r="C56" s="833"/>
      <c r="D56" s="833"/>
      <c r="E56" s="833"/>
      <c r="F56" s="833"/>
      <c r="G56" s="833"/>
      <c r="H56" s="833"/>
      <c r="I56" s="1672"/>
      <c r="J56" s="1672"/>
      <c r="K56" s="1648"/>
      <c r="L56" s="1648"/>
      <c r="M56" s="1611"/>
      <c r="N56" s="1671"/>
      <c r="O56" s="1673"/>
      <c r="Q56" s="844"/>
      <c r="R56" s="844"/>
      <c r="S56" s="15"/>
      <c r="T56" s="15"/>
      <c r="U56" s="1611"/>
      <c r="V56" s="107"/>
      <c r="W56" s="108"/>
      <c r="X56" s="109"/>
      <c r="Y56" s="107"/>
      <c r="Z56" s="107"/>
      <c r="AA56" s="108"/>
      <c r="AB56" s="109"/>
      <c r="AC56" s="107"/>
      <c r="AD56" s="107"/>
    </row>
    <row r="57" spans="1:30" s="1644" customFormat="1" ht="30" customHeight="1">
      <c r="A57" s="2876"/>
      <c r="B57" s="833"/>
      <c r="C57" s="833"/>
      <c r="D57" s="833"/>
      <c r="E57" s="1671"/>
      <c r="F57" s="833"/>
      <c r="G57" s="833"/>
      <c r="H57" s="833"/>
      <c r="I57" s="1672"/>
      <c r="J57" s="1672"/>
      <c r="K57" s="843"/>
      <c r="L57" s="843"/>
      <c r="M57" s="1611"/>
      <c r="N57" s="97"/>
      <c r="O57" s="97"/>
      <c r="Q57" s="15"/>
      <c r="R57" s="15"/>
      <c r="S57" s="841"/>
      <c r="T57" s="841"/>
      <c r="U57" s="1611"/>
      <c r="V57" s="107"/>
      <c r="W57" s="108"/>
      <c r="X57" s="109"/>
      <c r="Y57" s="107"/>
      <c r="Z57" s="107"/>
      <c r="AA57" s="108"/>
      <c r="AB57" s="109"/>
      <c r="AC57" s="107"/>
      <c r="AD57" s="107"/>
    </row>
    <row r="58" spans="1:30" s="1644" customFormat="1" ht="30" customHeight="1">
      <c r="A58" s="2876"/>
      <c r="B58" s="833"/>
      <c r="C58" s="833"/>
      <c r="D58" s="833"/>
      <c r="E58" s="833"/>
      <c r="F58" s="833"/>
      <c r="G58" s="833"/>
      <c r="H58" s="1671"/>
      <c r="I58" s="1672"/>
      <c r="J58" s="1672"/>
      <c r="K58" s="843"/>
      <c r="L58" s="843"/>
      <c r="M58" s="1611"/>
      <c r="N58" s="1671"/>
      <c r="O58" s="1673"/>
      <c r="P58" s="118"/>
      <c r="Q58" s="841"/>
      <c r="R58" s="841"/>
      <c r="S58" s="1605"/>
      <c r="T58" s="1605"/>
      <c r="U58" s="1611"/>
      <c r="V58" s="107"/>
      <c r="W58" s="108"/>
      <c r="X58" s="109"/>
      <c r="Y58" s="107"/>
      <c r="Z58" s="107"/>
      <c r="AA58" s="108"/>
      <c r="AB58" s="109"/>
      <c r="AC58" s="107"/>
      <c r="AD58" s="107"/>
    </row>
    <row r="59" spans="1:30" s="1644" customFormat="1" ht="30" customHeight="1">
      <c r="A59" s="2876"/>
      <c r="B59" s="833"/>
      <c r="C59" s="833"/>
      <c r="D59" s="833"/>
      <c r="E59" s="1671"/>
      <c r="F59" s="833"/>
      <c r="G59" s="833"/>
      <c r="H59" s="833"/>
      <c r="I59" s="833"/>
      <c r="J59" s="833"/>
      <c r="K59" s="1655"/>
      <c r="L59" s="1655"/>
      <c r="M59" s="1611"/>
      <c r="N59" s="843"/>
      <c r="O59" s="843"/>
      <c r="P59" s="118"/>
      <c r="Q59" s="1605"/>
      <c r="R59" s="1605"/>
      <c r="U59" s="1611"/>
      <c r="V59" s="107"/>
      <c r="W59" s="108"/>
      <c r="X59" s="109"/>
      <c r="Y59" s="107"/>
      <c r="Z59" s="107"/>
      <c r="AA59" s="108"/>
      <c r="AB59" s="109"/>
      <c r="AC59" s="107"/>
      <c r="AD59" s="107"/>
    </row>
    <row r="60" spans="1:30" s="1644" customFormat="1" ht="30" customHeight="1">
      <c r="A60" s="2876"/>
      <c r="B60" s="833"/>
      <c r="C60" s="833"/>
      <c r="D60" s="833"/>
      <c r="E60" s="833"/>
      <c r="F60" s="833"/>
      <c r="G60" s="833"/>
      <c r="H60" s="1671"/>
      <c r="I60" s="1672"/>
      <c r="J60" s="112"/>
      <c r="K60" s="843"/>
      <c r="L60" s="843"/>
      <c r="M60" s="1611"/>
      <c r="N60" s="844"/>
      <c r="O60" s="1648"/>
      <c r="P60" s="118"/>
      <c r="U60" s="1611"/>
      <c r="V60" s="107"/>
      <c r="W60" s="108"/>
      <c r="X60" s="109"/>
      <c r="Y60" s="107"/>
      <c r="Z60" s="107"/>
      <c r="AA60" s="108"/>
      <c r="AB60" s="109"/>
      <c r="AC60" s="107"/>
      <c r="AD60" s="107"/>
    </row>
    <row r="61" spans="1:30" s="1644" customFormat="1" ht="30" customHeight="1">
      <c r="A61" s="2876"/>
      <c r="B61" s="833"/>
      <c r="C61" s="833"/>
      <c r="D61" s="833"/>
      <c r="E61" s="1671"/>
      <c r="F61" s="833"/>
      <c r="G61" s="833"/>
      <c r="H61" s="833"/>
      <c r="I61" s="833"/>
      <c r="J61" s="112"/>
      <c r="K61" s="843"/>
      <c r="L61" s="843"/>
      <c r="N61" s="851"/>
      <c r="O61" s="23"/>
      <c r="P61" s="118"/>
      <c r="S61" s="19"/>
      <c r="T61" s="19"/>
      <c r="U61" s="1611"/>
      <c r="V61" s="107"/>
      <c r="W61" s="108"/>
      <c r="X61" s="109"/>
      <c r="Y61" s="107"/>
      <c r="Z61" s="107"/>
      <c r="AA61" s="108"/>
      <c r="AB61" s="109"/>
      <c r="AC61" s="107"/>
      <c r="AD61" s="107"/>
    </row>
    <row r="62" spans="1:30" s="1644" customFormat="1" ht="30" customHeight="1">
      <c r="A62" s="2876"/>
      <c r="B62" s="833"/>
      <c r="C62" s="833"/>
      <c r="D62" s="833"/>
      <c r="E62" s="833"/>
      <c r="F62" s="833"/>
      <c r="G62" s="833"/>
      <c r="H62" s="1671"/>
      <c r="I62" s="1672"/>
      <c r="J62" s="113"/>
      <c r="K62" s="1648"/>
      <c r="L62" s="1648"/>
      <c r="N62" s="851"/>
      <c r="O62" s="1648"/>
      <c r="P62" s="2876"/>
      <c r="Q62" s="19"/>
      <c r="R62" s="19"/>
      <c r="S62" s="1611"/>
      <c r="T62" s="1611"/>
      <c r="U62" s="1611"/>
      <c r="V62" s="107"/>
      <c r="W62" s="108"/>
      <c r="X62" s="109"/>
      <c r="Y62" s="107"/>
      <c r="Z62" s="107"/>
      <c r="AA62" s="108"/>
      <c r="AB62" s="109"/>
      <c r="AC62" s="107"/>
      <c r="AD62" s="107"/>
    </row>
    <row r="63" spans="1:30" s="1644" customFormat="1" ht="30" customHeight="1">
      <c r="A63" s="2876"/>
      <c r="B63" s="833"/>
      <c r="C63" s="833"/>
      <c r="D63" s="833"/>
      <c r="E63" s="1671"/>
      <c r="F63" s="833"/>
      <c r="G63" s="833"/>
      <c r="H63" s="1671"/>
      <c r="I63" s="1672"/>
      <c r="J63" s="113"/>
      <c r="K63" s="1648"/>
      <c r="L63" s="1648"/>
      <c r="N63" s="843"/>
      <c r="O63" s="843"/>
      <c r="P63" s="2876"/>
      <c r="Q63" s="1611"/>
      <c r="R63" s="1611"/>
      <c r="S63" s="1611"/>
      <c r="T63" s="1611"/>
      <c r="U63" s="1611"/>
      <c r="V63" s="107"/>
      <c r="W63" s="108"/>
      <c r="X63" s="109"/>
      <c r="Y63" s="107"/>
    </row>
    <row r="64" spans="1:30" ht="30" customHeight="1">
      <c r="A64" s="2876"/>
      <c r="B64" s="833"/>
      <c r="C64" s="833"/>
      <c r="D64" s="833"/>
      <c r="E64" s="833"/>
      <c r="F64" s="833"/>
      <c r="G64" s="833"/>
      <c r="H64" s="1671"/>
      <c r="I64" s="1672"/>
      <c r="J64" s="1672"/>
      <c r="K64" s="1648"/>
      <c r="L64" s="1648"/>
      <c r="O64" s="1648"/>
      <c r="P64" s="2876"/>
      <c r="V64" s="107"/>
      <c r="W64" s="108"/>
      <c r="X64" s="109"/>
      <c r="Y64" s="107"/>
    </row>
    <row r="65" spans="1:25" ht="15" customHeight="1">
      <c r="A65" s="2876"/>
      <c r="B65" s="833"/>
      <c r="C65" s="833"/>
      <c r="D65" s="833"/>
      <c r="E65" s="1671"/>
      <c r="F65" s="833"/>
      <c r="G65" s="833"/>
      <c r="H65" s="833"/>
      <c r="I65" s="833"/>
      <c r="J65" s="833"/>
      <c r="K65" s="1648"/>
      <c r="L65" s="1648"/>
      <c r="O65" s="843"/>
      <c r="P65" s="2876"/>
      <c r="V65" s="1671"/>
      <c r="W65" s="1672"/>
      <c r="X65" s="112"/>
      <c r="Y65" s="1644"/>
    </row>
    <row r="66" spans="1:25" ht="15" customHeight="1">
      <c r="A66" s="2876"/>
      <c r="B66" s="833"/>
      <c r="C66" s="833"/>
      <c r="D66" s="833"/>
      <c r="E66" s="833"/>
      <c r="F66" s="833"/>
      <c r="G66" s="833"/>
      <c r="H66" s="1671"/>
      <c r="I66" s="1672"/>
      <c r="J66" s="1672"/>
      <c r="K66" s="1648"/>
      <c r="L66" s="1648"/>
      <c r="N66" s="95"/>
      <c r="O66" s="1648"/>
      <c r="P66" s="2876"/>
      <c r="V66" s="833"/>
      <c r="W66" s="833"/>
      <c r="X66" s="112"/>
    </row>
    <row r="67" spans="1:25" ht="15" customHeight="1">
      <c r="A67" s="2876"/>
      <c r="B67" s="833"/>
      <c r="C67" s="833"/>
      <c r="D67" s="833"/>
      <c r="E67" s="833"/>
      <c r="F67" s="833"/>
      <c r="G67" s="833"/>
      <c r="H67" s="833"/>
      <c r="I67" s="1672"/>
      <c r="J67" s="1672"/>
      <c r="K67" s="843"/>
      <c r="L67" s="843"/>
      <c r="N67" s="15"/>
      <c r="O67" s="15"/>
      <c r="P67" s="2876"/>
      <c r="V67" s="1671"/>
      <c r="W67" s="1672"/>
      <c r="X67" s="113"/>
    </row>
    <row r="68" spans="1:25" ht="15" customHeight="1">
      <c r="A68" s="26"/>
      <c r="B68" s="834"/>
      <c r="C68" s="834"/>
      <c r="D68" s="834"/>
      <c r="E68" s="834"/>
      <c r="F68" s="834"/>
      <c r="G68" s="834"/>
      <c r="H68" s="834"/>
      <c r="I68" s="834"/>
      <c r="J68" s="834"/>
      <c r="K68" s="834"/>
      <c r="L68" s="834"/>
      <c r="N68" s="57"/>
      <c r="O68" s="57"/>
      <c r="P68" s="1673"/>
      <c r="V68" s="1671"/>
      <c r="W68" s="1672"/>
      <c r="X68" s="113"/>
    </row>
    <row r="69" spans="1:25" ht="15" customHeight="1">
      <c r="A69" s="55"/>
      <c r="B69" s="841"/>
      <c r="C69" s="841"/>
      <c r="D69" s="841"/>
      <c r="E69" s="841"/>
      <c r="F69" s="841"/>
      <c r="G69" s="841"/>
      <c r="H69" s="841"/>
      <c r="I69" s="57"/>
      <c r="J69" s="57"/>
      <c r="K69" s="57"/>
      <c r="L69" s="57"/>
      <c r="M69" s="1644"/>
      <c r="N69" s="1605"/>
      <c r="O69" s="1605"/>
      <c r="P69" s="1648"/>
      <c r="V69" s="1671"/>
      <c r="W69" s="1672"/>
      <c r="X69" s="1672"/>
    </row>
    <row r="70" spans="1:25" ht="15" customHeight="1">
      <c r="A70" s="1605"/>
      <c r="B70" s="1605"/>
      <c r="C70" s="1605"/>
      <c r="D70" s="1605"/>
      <c r="E70" s="1605"/>
      <c r="F70" s="1605"/>
      <c r="G70" s="1605"/>
      <c r="H70" s="1605"/>
      <c r="I70" s="1605"/>
      <c r="J70" s="1605"/>
      <c r="K70" s="1605"/>
      <c r="L70" s="1605"/>
      <c r="M70" s="15"/>
      <c r="N70" s="851"/>
      <c r="O70" s="851"/>
      <c r="P70" s="1648"/>
      <c r="V70" s="833"/>
      <c r="W70" s="833"/>
      <c r="X70" s="833"/>
    </row>
    <row r="71" spans="1:25" ht="15" customHeight="1">
      <c r="A71" s="1605"/>
      <c r="B71" s="1644"/>
      <c r="C71" s="1644"/>
      <c r="D71" s="1644"/>
      <c r="E71" s="1644"/>
      <c r="F71" s="1644"/>
      <c r="G71" s="1644"/>
      <c r="H71" s="1644"/>
      <c r="I71" s="1605"/>
      <c r="J71" s="1605"/>
      <c r="K71" s="851"/>
      <c r="L71" s="851"/>
      <c r="M71" s="57"/>
      <c r="N71" s="851"/>
      <c r="O71" s="851"/>
      <c r="P71" s="1648"/>
    </row>
    <row r="72" spans="1:25" ht="15" customHeight="1">
      <c r="A72" s="853"/>
      <c r="B72" s="1644"/>
      <c r="C72" s="1644"/>
      <c r="D72" s="1644"/>
      <c r="E72" s="1644"/>
      <c r="F72" s="1644"/>
      <c r="G72" s="1644"/>
      <c r="H72" s="1644"/>
      <c r="I72" s="1605"/>
      <c r="J72" s="1605"/>
      <c r="K72" s="851"/>
      <c r="L72" s="851"/>
      <c r="M72" s="1605"/>
      <c r="N72" s="843"/>
      <c r="O72" s="843"/>
      <c r="P72" s="1648"/>
    </row>
    <row r="73" spans="1:25" ht="15" customHeight="1">
      <c r="A73" s="1605"/>
      <c r="B73" s="1648"/>
      <c r="C73" s="1648"/>
      <c r="D73" s="1648"/>
      <c r="E73" s="1648"/>
      <c r="F73" s="1648"/>
      <c r="G73" s="1648"/>
      <c r="H73" s="1648"/>
      <c r="I73" s="1605"/>
      <c r="J73" s="1605"/>
      <c r="K73" s="843"/>
      <c r="L73" s="843"/>
      <c r="M73" s="851"/>
      <c r="P73" s="1648"/>
    </row>
    <row r="74" spans="1:25" ht="15" customHeight="1">
      <c r="M74" s="851"/>
      <c r="P74" s="1648"/>
    </row>
    <row r="75" spans="1:25" ht="15" customHeight="1">
      <c r="M75" s="843"/>
      <c r="P75" s="1648"/>
    </row>
    <row r="76" spans="1:25" ht="15" customHeight="1">
      <c r="P76" s="1648"/>
    </row>
    <row r="77" spans="1:25" ht="15" customHeight="1">
      <c r="P77" s="15"/>
    </row>
    <row r="78" spans="1:25" ht="15" customHeight="1">
      <c r="P78" s="841"/>
    </row>
    <row r="79" spans="1:25" ht="15" customHeight="1">
      <c r="A79" s="854"/>
      <c r="P79" s="1605"/>
    </row>
    <row r="80" spans="1:25" ht="15" customHeight="1">
      <c r="A80" s="855"/>
      <c r="P80" s="1644"/>
    </row>
    <row r="81" spans="1:16" ht="15" customHeight="1">
      <c r="A81" s="855"/>
      <c r="P81" s="1644"/>
    </row>
    <row r="82" spans="1:16" ht="15" customHeight="1">
      <c r="P82" s="1648"/>
    </row>
  </sheetData>
  <sheetProtection selectLockedCells="1" selectUnlockedCells="1"/>
  <mergeCells count="45">
    <mergeCell ref="A38:J38"/>
    <mergeCell ref="N38:U38"/>
    <mergeCell ref="A66:A67"/>
    <mergeCell ref="P66:P67"/>
    <mergeCell ref="N40:U40"/>
    <mergeCell ref="B41:B43"/>
    <mergeCell ref="C41:E43"/>
    <mergeCell ref="N41:U41"/>
    <mergeCell ref="A56:A57"/>
    <mergeCell ref="A58:A59"/>
    <mergeCell ref="A60:A61"/>
    <mergeCell ref="A62:A63"/>
    <mergeCell ref="P62:P63"/>
    <mergeCell ref="A64:A65"/>
    <mergeCell ref="P64:P65"/>
    <mergeCell ref="N39:U39"/>
    <mergeCell ref="N34:U34"/>
    <mergeCell ref="N35:U35"/>
    <mergeCell ref="N36:U36"/>
    <mergeCell ref="N37:U37"/>
    <mergeCell ref="C13:E13"/>
    <mergeCell ref="I13:K13"/>
    <mergeCell ref="N27:U27"/>
    <mergeCell ref="N28:U28"/>
    <mergeCell ref="N29:U29"/>
    <mergeCell ref="N30:U30"/>
    <mergeCell ref="N31:U31"/>
    <mergeCell ref="N32:U32"/>
    <mergeCell ref="N33:U33"/>
    <mergeCell ref="A28:A29"/>
    <mergeCell ref="B28:B29"/>
    <mergeCell ref="C28:E29"/>
    <mergeCell ref="G28:G29"/>
    <mergeCell ref="H28:J28"/>
    <mergeCell ref="A8:U8"/>
    <mergeCell ref="A9:S9"/>
    <mergeCell ref="I10:O10"/>
    <mergeCell ref="A11:A12"/>
    <mergeCell ref="B11:B12"/>
    <mergeCell ref="C11:E12"/>
    <mergeCell ref="I11:K12"/>
    <mergeCell ref="N11:N12"/>
    <mergeCell ref="O11:O12"/>
    <mergeCell ref="Q12:R12"/>
    <mergeCell ref="S12:U12"/>
  </mergeCells>
  <phoneticPr fontId="18"/>
  <printOptions horizontalCentered="1" verticalCentered="1"/>
  <pageMargins left="0.24" right="0.17" top="0.43" bottom="0.27" header="0.17" footer="0.19"/>
  <pageSetup paperSize="9" scale="41"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indexed="42"/>
    <pageSetUpPr fitToPage="1"/>
  </sheetPr>
  <dimension ref="A1:AB75"/>
  <sheetViews>
    <sheetView showZeros="0" view="pageBreakPreview" zoomScale="60" zoomScaleNormal="60" workbookViewId="0">
      <selection activeCell="A7" sqref="A7:U7"/>
    </sheetView>
  </sheetViews>
  <sheetFormatPr defaultColWidth="9" defaultRowHeight="15" customHeight="1"/>
  <cols>
    <col min="1" max="1" width="25.6640625" style="1" customWidth="1"/>
    <col min="2" max="2" width="10.88671875" style="1" customWidth="1"/>
    <col min="3" max="3" width="9.6640625" style="1" customWidth="1"/>
    <col min="4" max="4" width="3.6640625" style="1" customWidth="1"/>
    <col min="5" max="6" width="9.6640625" style="1" customWidth="1"/>
    <col min="7" max="7" width="3.6640625" style="1" customWidth="1"/>
    <col min="8" max="8" width="9.6640625" style="1" customWidth="1"/>
    <col min="9" max="11" width="8.44140625" style="1" customWidth="1"/>
    <col min="12" max="12" width="9.6640625" style="1" customWidth="1"/>
    <col min="13" max="13" width="3.6640625" style="1" customWidth="1"/>
    <col min="14" max="16" width="9.6640625" style="1" customWidth="1"/>
    <col min="17" max="17" width="3.6640625" style="1" customWidth="1"/>
    <col min="18" max="20" width="9.6640625" style="1" customWidth="1"/>
    <col min="21" max="21" width="13.6640625" style="1" bestFit="1" customWidth="1"/>
    <col min="22" max="16384" width="9" style="1"/>
  </cols>
  <sheetData>
    <row r="1" spans="1:22" ht="15" customHeight="1">
      <c r="V1" s="2"/>
    </row>
    <row r="2" spans="1:22" ht="15" customHeight="1">
      <c r="K2" s="793" t="s">
        <v>88</v>
      </c>
      <c r="L2" s="793"/>
      <c r="M2" s="35"/>
      <c r="O2" s="35"/>
      <c r="P2" s="2494" t="s">
        <v>5</v>
      </c>
      <c r="Q2" s="21"/>
      <c r="R2" s="21"/>
      <c r="T2" s="20"/>
      <c r="V2" s="2"/>
    </row>
    <row r="3" spans="1:22" ht="15" customHeight="1">
      <c r="K3" s="793" t="s">
        <v>992</v>
      </c>
      <c r="L3" s="793"/>
      <c r="M3" s="35"/>
      <c r="O3" s="35"/>
      <c r="P3" s="2494" t="s">
        <v>1757</v>
      </c>
      <c r="Q3" s="21"/>
      <c r="R3" s="21"/>
      <c r="T3" s="20"/>
      <c r="V3" s="2"/>
    </row>
    <row r="4" spans="1:22" ht="15" customHeight="1">
      <c r="K4" s="1048" t="s">
        <v>993</v>
      </c>
      <c r="L4" s="1048"/>
      <c r="M4" s="46"/>
      <c r="O4" s="46"/>
      <c r="P4" s="2494" t="s">
        <v>1758</v>
      </c>
      <c r="Q4" s="21"/>
      <c r="R4" s="21"/>
      <c r="T4" s="20"/>
      <c r="V4" s="2"/>
    </row>
    <row r="5" spans="1:22" ht="15" customHeight="1">
      <c r="K5" s="793" t="s">
        <v>994</v>
      </c>
      <c r="L5" s="793"/>
      <c r="M5" s="35"/>
      <c r="O5" s="35"/>
      <c r="P5" s="2494" t="s">
        <v>1759</v>
      </c>
      <c r="Q5" s="21"/>
      <c r="R5" s="21"/>
      <c r="T5" s="20"/>
      <c r="V5" s="2"/>
    </row>
    <row r="6" spans="1:22" ht="15" customHeight="1">
      <c r="U6" s="7">
        <f ca="1">TODAY()</f>
        <v>45261</v>
      </c>
    </row>
    <row r="7" spans="1:22" ht="30" customHeight="1">
      <c r="A7" s="2994" t="s">
        <v>825</v>
      </c>
      <c r="B7" s="2994"/>
      <c r="C7" s="2994"/>
      <c r="D7" s="2994"/>
      <c r="E7" s="2994"/>
      <c r="F7" s="2994"/>
      <c r="G7" s="2994"/>
      <c r="H7" s="2994"/>
      <c r="I7" s="2994"/>
      <c r="J7" s="2994"/>
      <c r="K7" s="2994"/>
      <c r="L7" s="2994"/>
      <c r="M7" s="2994"/>
      <c r="N7" s="2994"/>
      <c r="O7" s="2994"/>
      <c r="P7" s="2994"/>
      <c r="Q7" s="2994"/>
      <c r="R7" s="2994"/>
      <c r="S7" s="2994"/>
      <c r="T7" s="2994"/>
      <c r="U7" s="2994"/>
    </row>
    <row r="8" spans="1:22" ht="20.100000000000001" customHeight="1">
      <c r="A8" s="45"/>
      <c r="B8" s="45"/>
      <c r="C8" s="45"/>
      <c r="D8" s="45"/>
      <c r="E8" s="45"/>
      <c r="F8" s="45"/>
      <c r="G8" s="45"/>
      <c r="H8" s="1279"/>
      <c r="I8" s="45"/>
      <c r="J8" s="45"/>
      <c r="K8" s="45"/>
      <c r="L8" s="45"/>
      <c r="M8" s="45"/>
      <c r="N8" s="45"/>
      <c r="O8" s="45"/>
      <c r="P8" s="45"/>
      <c r="Q8" s="45"/>
      <c r="R8" s="45"/>
      <c r="S8" s="45"/>
      <c r="T8" s="45"/>
      <c r="U8" s="45"/>
    </row>
    <row r="9" spans="1:22" ht="20.100000000000001" customHeight="1">
      <c r="A9" s="2913" t="s">
        <v>945</v>
      </c>
      <c r="B9" s="2913"/>
      <c r="C9" s="2913"/>
      <c r="D9" s="2913"/>
      <c r="E9" s="2913"/>
      <c r="F9" s="2913"/>
      <c r="G9" s="2913"/>
      <c r="H9" s="2913"/>
      <c r="I9" s="2913"/>
      <c r="J9" s="2913"/>
      <c r="K9" s="2913"/>
      <c r="L9" s="2913"/>
      <c r="M9" s="2913"/>
      <c r="N9" s="2913"/>
      <c r="O9" s="2913"/>
      <c r="P9" s="2913"/>
      <c r="Q9" s="2913"/>
      <c r="R9" s="2913"/>
      <c r="S9" s="2913"/>
      <c r="T9" s="2913"/>
      <c r="U9" s="2913"/>
    </row>
    <row r="10" spans="1:22"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row>
    <row r="11" spans="1:22"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row>
    <row r="12" spans="1:22"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921"/>
    </row>
    <row r="13" spans="1:22" ht="20.100000000000001" customHeight="1">
      <c r="A13" s="1449"/>
      <c r="B13" s="3003" t="s">
        <v>92</v>
      </c>
      <c r="C13" s="2997" t="s">
        <v>649</v>
      </c>
      <c r="D13" s="2998"/>
      <c r="E13" s="2999"/>
      <c r="F13" s="3003" t="s">
        <v>834</v>
      </c>
      <c r="G13" s="2998"/>
      <c r="H13" s="2999"/>
      <c r="I13" s="3005" t="s">
        <v>93</v>
      </c>
      <c r="J13" s="3006"/>
      <c r="K13" s="3007"/>
      <c r="L13" s="2997" t="s">
        <v>112</v>
      </c>
      <c r="M13" s="2998"/>
      <c r="N13" s="2999"/>
      <c r="O13" s="1450" t="s">
        <v>93</v>
      </c>
      <c r="P13" s="2997" t="s">
        <v>94</v>
      </c>
      <c r="Q13" s="2998"/>
      <c r="R13" s="2999"/>
      <c r="S13" s="1451" t="s">
        <v>93</v>
      </c>
      <c r="T13" s="1452"/>
      <c r="U13" s="2995" t="s">
        <v>1114</v>
      </c>
      <c r="V13" s="921"/>
    </row>
    <row r="14" spans="1:22" s="8" customFormat="1" ht="20.100000000000001" customHeight="1">
      <c r="A14" s="1891"/>
      <c r="B14" s="3004"/>
      <c r="C14" s="3000"/>
      <c r="D14" s="3001"/>
      <c r="E14" s="3002"/>
      <c r="F14" s="3004"/>
      <c r="G14" s="3001"/>
      <c r="H14" s="3002"/>
      <c r="I14" s="1892" t="s">
        <v>96</v>
      </c>
      <c r="J14" s="1446" t="s">
        <v>98</v>
      </c>
      <c r="K14" s="1447" t="s">
        <v>97</v>
      </c>
      <c r="L14" s="3000"/>
      <c r="M14" s="3001"/>
      <c r="N14" s="3002"/>
      <c r="O14" s="1893" t="s">
        <v>651</v>
      </c>
      <c r="P14" s="3000"/>
      <c r="Q14" s="3001"/>
      <c r="R14" s="3002"/>
      <c r="S14" s="1894" t="s">
        <v>99</v>
      </c>
      <c r="T14" s="1448" t="s">
        <v>100</v>
      </c>
      <c r="U14" s="2996"/>
      <c r="V14" s="790"/>
    </row>
    <row r="15" spans="1:22" s="8" customFormat="1" ht="24.75" customHeight="1">
      <c r="A15" s="2310" t="s">
        <v>2063</v>
      </c>
      <c r="B15" s="2311" t="s">
        <v>1764</v>
      </c>
      <c r="C15" s="2266">
        <v>45263</v>
      </c>
      <c r="D15" s="2420" t="s">
        <v>831</v>
      </c>
      <c r="E15" s="4320">
        <f>C15+1</f>
        <v>45264</v>
      </c>
      <c r="F15" s="4321"/>
      <c r="G15" s="2420"/>
      <c r="H15" s="4322"/>
      <c r="I15" s="4323">
        <f>C15-5</f>
        <v>45258</v>
      </c>
      <c r="J15" s="2426">
        <f>C15-4</f>
        <v>45259</v>
      </c>
      <c r="K15" s="1801">
        <f>C15-3</f>
        <v>45260</v>
      </c>
      <c r="L15" s="4324"/>
      <c r="M15" s="4325"/>
      <c r="N15" s="4326"/>
      <c r="O15" s="4327"/>
      <c r="P15" s="4328"/>
      <c r="Q15" s="4325"/>
      <c r="R15" s="4326"/>
      <c r="S15" s="2312"/>
      <c r="T15" s="1455"/>
      <c r="U15" s="1895">
        <f>E15+6</f>
        <v>45270</v>
      </c>
      <c r="V15" s="790"/>
    </row>
    <row r="16" spans="1:22" s="918" customFormat="1" ht="24" customHeight="1">
      <c r="A16" s="2313" t="s">
        <v>1761</v>
      </c>
      <c r="B16" s="2319" t="s">
        <v>1762</v>
      </c>
      <c r="C16" s="2266"/>
      <c r="D16" s="2420"/>
      <c r="E16" s="4320"/>
      <c r="F16" s="4321"/>
      <c r="G16" s="2420"/>
      <c r="H16" s="4322"/>
      <c r="I16" s="4329"/>
      <c r="J16" s="4330"/>
      <c r="K16" s="4331"/>
      <c r="L16" s="4332"/>
      <c r="M16" s="2420"/>
      <c r="N16" s="4322"/>
      <c r="O16" s="2314"/>
      <c r="P16" s="4328">
        <v>45266</v>
      </c>
      <c r="Q16" s="4325" t="s">
        <v>831</v>
      </c>
      <c r="R16" s="4326">
        <f>P16</f>
        <v>45266</v>
      </c>
      <c r="S16" s="4333">
        <f>P16-5</f>
        <v>45261</v>
      </c>
      <c r="T16" s="1454">
        <f>P16-2</f>
        <v>45264</v>
      </c>
      <c r="U16" s="1895">
        <f>R16+7</f>
        <v>45273</v>
      </c>
    </row>
    <row r="17" spans="1:21" s="919" customFormat="1" ht="24" customHeight="1">
      <c r="A17" s="1773" t="s">
        <v>963</v>
      </c>
      <c r="B17" s="4334"/>
      <c r="C17" s="4335"/>
      <c r="D17" s="4336"/>
      <c r="E17" s="4337"/>
      <c r="F17" s="4338" t="e">
        <f>F13+7</f>
        <v>#VALUE!</v>
      </c>
      <c r="G17" s="4339" t="s">
        <v>831</v>
      </c>
      <c r="H17" s="4340" t="e">
        <f>F17+1</f>
        <v>#VALUE!</v>
      </c>
      <c r="I17" s="4341" t="e">
        <f>F17-5</f>
        <v>#VALUE!</v>
      </c>
      <c r="J17" s="1465" t="e">
        <f>F17-4</f>
        <v>#VALUE!</v>
      </c>
      <c r="K17" s="1466" t="e">
        <f>J17</f>
        <v>#VALUE!</v>
      </c>
      <c r="L17" s="4342"/>
      <c r="M17" s="4339"/>
      <c r="N17" s="4340"/>
      <c r="O17" s="4343"/>
      <c r="P17" s="4344"/>
      <c r="Q17" s="4339"/>
      <c r="R17" s="4340"/>
      <c r="S17" s="4345"/>
      <c r="T17" s="1466"/>
      <c r="U17" s="1896" t="e">
        <f>H17+11</f>
        <v>#VALUE!</v>
      </c>
    </row>
    <row r="18" spans="1:21" s="253" customFormat="1" ht="24" customHeight="1">
      <c r="A18" s="2263" t="s">
        <v>2064</v>
      </c>
      <c r="B18" s="4346" t="s">
        <v>1763</v>
      </c>
      <c r="C18" s="1868"/>
      <c r="D18" s="1461"/>
      <c r="E18" s="4347"/>
      <c r="F18" s="4348"/>
      <c r="G18" s="1461"/>
      <c r="H18" s="4349"/>
      <c r="I18" s="4350"/>
      <c r="J18" s="1462"/>
      <c r="K18" s="1463"/>
      <c r="L18" s="4351">
        <v>45267</v>
      </c>
      <c r="M18" s="1460" t="s">
        <v>831</v>
      </c>
      <c r="N18" s="4352">
        <f>L18</f>
        <v>45267</v>
      </c>
      <c r="O18" s="2315">
        <f>L18-2</f>
        <v>45265</v>
      </c>
      <c r="P18" s="1869">
        <v>45268</v>
      </c>
      <c r="Q18" s="1460" t="s">
        <v>831</v>
      </c>
      <c r="R18" s="4352">
        <f>P18</f>
        <v>45268</v>
      </c>
      <c r="S18" s="4353">
        <f>P18-3</f>
        <v>45265</v>
      </c>
      <c r="T18" s="1459">
        <f>P18-2</f>
        <v>45266</v>
      </c>
      <c r="U18" s="1897">
        <f>R18+7</f>
        <v>45275</v>
      </c>
    </row>
    <row r="19" spans="1:21" s="8" customFormat="1" ht="24" customHeight="1">
      <c r="A19" s="2310" t="s">
        <v>2065</v>
      </c>
      <c r="B19" s="2311" t="s">
        <v>1767</v>
      </c>
      <c r="C19" s="2266">
        <f>C15+7</f>
        <v>45270</v>
      </c>
      <c r="D19" s="2420" t="s">
        <v>831</v>
      </c>
      <c r="E19" s="4320">
        <f>C19+1</f>
        <v>45271</v>
      </c>
      <c r="F19" s="4321"/>
      <c r="G19" s="2420"/>
      <c r="H19" s="4322"/>
      <c r="I19" s="4323">
        <f>C19-5</f>
        <v>45265</v>
      </c>
      <c r="J19" s="2426">
        <f>C19-4</f>
        <v>45266</v>
      </c>
      <c r="K19" s="1801">
        <f>C19-3</f>
        <v>45267</v>
      </c>
      <c r="L19" s="4324"/>
      <c r="M19" s="4325"/>
      <c r="N19" s="4326"/>
      <c r="O19" s="4327"/>
      <c r="P19" s="4328"/>
      <c r="Q19" s="4325"/>
      <c r="R19" s="4326"/>
      <c r="S19" s="2312"/>
      <c r="T19" s="1455"/>
      <c r="U19" s="1895">
        <f>E19+6</f>
        <v>45277</v>
      </c>
    </row>
    <row r="20" spans="1:21" s="8" customFormat="1" ht="24" customHeight="1">
      <c r="A20" s="2313" t="s">
        <v>1734</v>
      </c>
      <c r="B20" s="2319" t="s">
        <v>1765</v>
      </c>
      <c r="C20" s="2266"/>
      <c r="D20" s="2420"/>
      <c r="E20" s="4320"/>
      <c r="F20" s="4321"/>
      <c r="G20" s="2420"/>
      <c r="H20" s="4322"/>
      <c r="I20" s="4329"/>
      <c r="J20" s="4330"/>
      <c r="K20" s="4331"/>
      <c r="L20" s="4332"/>
      <c r="M20" s="2420"/>
      <c r="N20" s="4322"/>
      <c r="O20" s="2314"/>
      <c r="P20" s="4328">
        <f>P16+7</f>
        <v>45273</v>
      </c>
      <c r="Q20" s="4325" t="s">
        <v>831</v>
      </c>
      <c r="R20" s="4326">
        <f>P20</f>
        <v>45273</v>
      </c>
      <c r="S20" s="4333">
        <f>P20-5</f>
        <v>45268</v>
      </c>
      <c r="T20" s="1454">
        <f>P20-2</f>
        <v>45271</v>
      </c>
      <c r="U20" s="1895">
        <f>R20+7</f>
        <v>45280</v>
      </c>
    </row>
    <row r="21" spans="1:21" s="8" customFormat="1" ht="24"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row>
    <row r="22" spans="1:21" s="253" customFormat="1" ht="24" customHeight="1">
      <c r="A22" s="1850" t="s">
        <v>1735</v>
      </c>
      <c r="B22" s="4354" t="s">
        <v>1766</v>
      </c>
      <c r="C22" s="1868"/>
      <c r="D22" s="1461"/>
      <c r="E22" s="4347"/>
      <c r="F22" s="4348"/>
      <c r="G22" s="1461"/>
      <c r="H22" s="4349"/>
      <c r="I22" s="4350"/>
      <c r="J22" s="1462"/>
      <c r="K22" s="1463"/>
      <c r="L22" s="4351">
        <f>L18+7</f>
        <v>45274</v>
      </c>
      <c r="M22" s="1460" t="s">
        <v>831</v>
      </c>
      <c r="N22" s="4352">
        <f>L22</f>
        <v>45274</v>
      </c>
      <c r="O22" s="2315">
        <f>L22-2</f>
        <v>45272</v>
      </c>
      <c r="P22" s="1869">
        <f>P18+7</f>
        <v>45275</v>
      </c>
      <c r="Q22" s="1460" t="s">
        <v>831</v>
      </c>
      <c r="R22" s="4352">
        <f>P22</f>
        <v>45275</v>
      </c>
      <c r="S22" s="4353">
        <f>P22-3</f>
        <v>45272</v>
      </c>
      <c r="T22" s="1459">
        <f>P22-2</f>
        <v>45273</v>
      </c>
      <c r="U22" s="1897">
        <f>R22+7</f>
        <v>45282</v>
      </c>
    </row>
    <row r="23" spans="1:21" s="253" customFormat="1" ht="24" customHeight="1">
      <c r="A23" s="2310" t="s">
        <v>2066</v>
      </c>
      <c r="B23" s="2311" t="s">
        <v>1924</v>
      </c>
      <c r="C23" s="2266">
        <f>C19+7</f>
        <v>45277</v>
      </c>
      <c r="D23" s="2420" t="s">
        <v>831</v>
      </c>
      <c r="E23" s="4320">
        <f>C23+1</f>
        <v>45278</v>
      </c>
      <c r="F23" s="4321"/>
      <c r="G23" s="2420"/>
      <c r="H23" s="4322"/>
      <c r="I23" s="4323">
        <f>C23-5</f>
        <v>45272</v>
      </c>
      <c r="J23" s="4355">
        <f>C23-4</f>
        <v>45273</v>
      </c>
      <c r="K23" s="4356">
        <f>C23-3</f>
        <v>45274</v>
      </c>
      <c r="L23" s="4324"/>
      <c r="M23" s="4325"/>
      <c r="N23" s="4326"/>
      <c r="O23" s="4327"/>
      <c r="P23" s="4328"/>
      <c r="Q23" s="4325"/>
      <c r="R23" s="4326"/>
      <c r="S23" s="2312"/>
      <c r="T23" s="1455"/>
      <c r="U23" s="1895">
        <f>E23+6</f>
        <v>45284</v>
      </c>
    </row>
    <row r="24" spans="1:21" s="8" customFormat="1" ht="24" customHeight="1">
      <c r="A24" s="2313" t="s">
        <v>1623</v>
      </c>
      <c r="B24" s="2319" t="s">
        <v>1768</v>
      </c>
      <c r="C24" s="2266"/>
      <c r="D24" s="2420"/>
      <c r="E24" s="4320"/>
      <c r="F24" s="4321"/>
      <c r="G24" s="2420"/>
      <c r="H24" s="4322"/>
      <c r="I24" s="4329"/>
      <c r="J24" s="4330"/>
      <c r="K24" s="4331"/>
      <c r="L24" s="4332"/>
      <c r="M24" s="2420"/>
      <c r="N24" s="4322"/>
      <c r="O24" s="2314"/>
      <c r="P24" s="4328">
        <f>P20+7</f>
        <v>45280</v>
      </c>
      <c r="Q24" s="4325" t="s">
        <v>831</v>
      </c>
      <c r="R24" s="4326">
        <f>P24</f>
        <v>45280</v>
      </c>
      <c r="S24" s="4333">
        <f>P24-5</f>
        <v>45275</v>
      </c>
      <c r="T24" s="1454">
        <f>P24-2</f>
        <v>45278</v>
      </c>
      <c r="U24" s="1895">
        <f>R24+7</f>
        <v>45287</v>
      </c>
    </row>
    <row r="25" spans="1:21" s="8" customFormat="1" ht="24"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row>
    <row r="26" spans="1:21" s="253" customFormat="1" ht="24" customHeight="1">
      <c r="A26" s="1850" t="s">
        <v>1697</v>
      </c>
      <c r="B26" s="4354" t="s">
        <v>1769</v>
      </c>
      <c r="C26" s="1868"/>
      <c r="D26" s="1461"/>
      <c r="E26" s="4347"/>
      <c r="F26" s="4348"/>
      <c r="G26" s="1461"/>
      <c r="H26" s="4349"/>
      <c r="I26" s="4350"/>
      <c r="J26" s="1462"/>
      <c r="K26" s="1463"/>
      <c r="L26" s="4351">
        <f>L22+7</f>
        <v>45281</v>
      </c>
      <c r="M26" s="1460" t="s">
        <v>831</v>
      </c>
      <c r="N26" s="4352">
        <f>L26</f>
        <v>45281</v>
      </c>
      <c r="O26" s="2315">
        <f>L26-2</f>
        <v>45279</v>
      </c>
      <c r="P26" s="1869">
        <f>P22+7</f>
        <v>45282</v>
      </c>
      <c r="Q26" s="1460" t="s">
        <v>831</v>
      </c>
      <c r="R26" s="4352">
        <f>P26</f>
        <v>45282</v>
      </c>
      <c r="S26" s="4353">
        <f>P26-3</f>
        <v>45279</v>
      </c>
      <c r="T26" s="1459">
        <f>P26-2</f>
        <v>45280</v>
      </c>
      <c r="U26" s="1897">
        <f>R26+7</f>
        <v>45289</v>
      </c>
    </row>
    <row r="27" spans="1:21" s="253" customFormat="1" ht="24" customHeight="1">
      <c r="A27" s="2310" t="s">
        <v>2067</v>
      </c>
      <c r="B27" s="2311" t="s">
        <v>1772</v>
      </c>
      <c r="C27" s="2266">
        <f>C23+7</f>
        <v>45284</v>
      </c>
      <c r="D27" s="2420" t="s">
        <v>831</v>
      </c>
      <c r="E27" s="4320">
        <f>C27+1</f>
        <v>45285</v>
      </c>
      <c r="F27" s="4321"/>
      <c r="G27" s="2420"/>
      <c r="H27" s="4322"/>
      <c r="I27" s="4323">
        <f>C27-5</f>
        <v>45279</v>
      </c>
      <c r="J27" s="2426">
        <f>C27-4</f>
        <v>45280</v>
      </c>
      <c r="K27" s="1801">
        <f>C27-3</f>
        <v>45281</v>
      </c>
      <c r="L27" s="4324"/>
      <c r="M27" s="4325"/>
      <c r="N27" s="4326"/>
      <c r="O27" s="4327"/>
      <c r="P27" s="4328"/>
      <c r="Q27" s="4325"/>
      <c r="R27" s="4326"/>
      <c r="S27" s="2312"/>
      <c r="T27" s="1455"/>
      <c r="U27" s="1895">
        <f>E27+6</f>
        <v>45291</v>
      </c>
    </row>
    <row r="28" spans="1:21" s="8" customFormat="1" ht="24" customHeight="1">
      <c r="A28" s="2313" t="s">
        <v>1729</v>
      </c>
      <c r="B28" s="2319" t="s">
        <v>1770</v>
      </c>
      <c r="C28" s="2266"/>
      <c r="D28" s="2420"/>
      <c r="E28" s="4320"/>
      <c r="F28" s="4321"/>
      <c r="G28" s="2420"/>
      <c r="H28" s="4322"/>
      <c r="I28" s="4329"/>
      <c r="J28" s="4330"/>
      <c r="K28" s="4331"/>
      <c r="L28" s="4332"/>
      <c r="M28" s="2420"/>
      <c r="N28" s="4322"/>
      <c r="O28" s="2314"/>
      <c r="P28" s="4328">
        <f>P24+7</f>
        <v>45287</v>
      </c>
      <c r="Q28" s="4325" t="s">
        <v>831</v>
      </c>
      <c r="R28" s="4326">
        <f>P28</f>
        <v>45287</v>
      </c>
      <c r="S28" s="4333">
        <f>P28-5</f>
        <v>45282</v>
      </c>
      <c r="T28" s="1454">
        <f>P28-2</f>
        <v>45285</v>
      </c>
      <c r="U28" s="1895">
        <f>R28+7</f>
        <v>45294</v>
      </c>
    </row>
    <row r="29" spans="1:21" s="8" customFormat="1" ht="24"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row>
    <row r="30" spans="1:21" s="253" customFormat="1" ht="24" customHeight="1">
      <c r="A30" s="1850" t="s">
        <v>1726</v>
      </c>
      <c r="B30" s="4354" t="s">
        <v>1771</v>
      </c>
      <c r="C30" s="1868"/>
      <c r="D30" s="1461"/>
      <c r="E30" s="4347"/>
      <c r="F30" s="4348"/>
      <c r="G30" s="1461"/>
      <c r="H30" s="4349"/>
      <c r="I30" s="4350"/>
      <c r="J30" s="1462"/>
      <c r="K30" s="1463"/>
      <c r="L30" s="4351">
        <f>L26+7</f>
        <v>45288</v>
      </c>
      <c r="M30" s="1460" t="s">
        <v>831</v>
      </c>
      <c r="N30" s="4352">
        <f>L30</f>
        <v>45288</v>
      </c>
      <c r="O30" s="2315">
        <f>L30-2</f>
        <v>45286</v>
      </c>
      <c r="P30" s="1869">
        <f>P26+7</f>
        <v>45289</v>
      </c>
      <c r="Q30" s="1460" t="s">
        <v>831</v>
      </c>
      <c r="R30" s="4352">
        <f>P30</f>
        <v>45289</v>
      </c>
      <c r="S30" s="4353">
        <f>P30-3</f>
        <v>45286</v>
      </c>
      <c r="T30" s="1459">
        <f>P30-2</f>
        <v>45287</v>
      </c>
      <c r="U30" s="1897">
        <f>R30+7</f>
        <v>45296</v>
      </c>
    </row>
    <row r="31" spans="1:21" s="253" customFormat="1" ht="24" customHeight="1">
      <c r="A31" s="4357" t="s">
        <v>2068</v>
      </c>
      <c r="B31" s="4358" t="s">
        <v>1925</v>
      </c>
      <c r="C31" s="2266">
        <f>C27+7</f>
        <v>45291</v>
      </c>
      <c r="D31" s="2420" t="s">
        <v>831</v>
      </c>
      <c r="E31" s="4320">
        <f>C31+1</f>
        <v>45292</v>
      </c>
      <c r="F31" s="4321"/>
      <c r="G31" s="2420"/>
      <c r="H31" s="4322"/>
      <c r="I31" s="4359">
        <f>C31-5</f>
        <v>45286</v>
      </c>
      <c r="J31" s="2317">
        <f>C31-4-1</f>
        <v>45286</v>
      </c>
      <c r="K31" s="2318">
        <f>C31-3-1</f>
        <v>45287</v>
      </c>
      <c r="L31" s="4332"/>
      <c r="M31" s="2420"/>
      <c r="N31" s="4322"/>
      <c r="O31" s="2314"/>
      <c r="P31" s="2266"/>
      <c r="Q31" s="2420"/>
      <c r="R31" s="4322"/>
      <c r="S31" s="2312"/>
      <c r="T31" s="1593"/>
      <c r="U31" s="1895">
        <f>E31+6</f>
        <v>45298</v>
      </c>
    </row>
    <row r="32" spans="1:21" s="8" customFormat="1" ht="24" customHeight="1">
      <c r="A32" s="4360" t="s">
        <v>963</v>
      </c>
      <c r="B32" s="2474"/>
      <c r="C32" s="4361"/>
      <c r="D32" s="4362"/>
      <c r="E32" s="4363"/>
      <c r="F32" s="4364"/>
      <c r="G32" s="4362"/>
      <c r="H32" s="4365"/>
      <c r="I32" s="4366"/>
      <c r="J32" s="4367"/>
      <c r="K32" s="4368"/>
      <c r="L32" s="4369"/>
      <c r="M32" s="4362"/>
      <c r="N32" s="4365"/>
      <c r="O32" s="4370"/>
      <c r="P32" s="4371">
        <f>P28+7</f>
        <v>45294</v>
      </c>
      <c r="Q32" s="4372" t="s">
        <v>831</v>
      </c>
      <c r="R32" s="4373">
        <f>P32</f>
        <v>45294</v>
      </c>
      <c r="S32" s="4374">
        <f>P32-5</f>
        <v>45289</v>
      </c>
      <c r="T32" s="1756">
        <f>P32-2</f>
        <v>45292</v>
      </c>
      <c r="U32" s="1898">
        <f>R32+7</f>
        <v>45301</v>
      </c>
    </row>
    <row r="33" spans="1:21" s="8" customFormat="1" ht="24" customHeight="1">
      <c r="A33" s="4375" t="s">
        <v>963</v>
      </c>
      <c r="B33" s="4376"/>
      <c r="C33" s="4371"/>
      <c r="D33" s="4372"/>
      <c r="E33" s="4377"/>
      <c r="F33" s="4378" t="e">
        <f>F29+7</f>
        <v>#VALUE!</v>
      </c>
      <c r="G33" s="4372" t="s">
        <v>831</v>
      </c>
      <c r="H33" s="4373" t="e">
        <f>F33+1</f>
        <v>#VALUE!</v>
      </c>
      <c r="I33" s="4374" t="e">
        <f>F33-5</f>
        <v>#VALUE!</v>
      </c>
      <c r="J33" s="4379" t="e">
        <f>F33-4</f>
        <v>#VALUE!</v>
      </c>
      <c r="K33" s="1756" t="e">
        <f>J33</f>
        <v>#VALUE!</v>
      </c>
      <c r="L33" s="4380"/>
      <c r="M33" s="4372"/>
      <c r="N33" s="4373"/>
      <c r="O33" s="4381"/>
      <c r="P33" s="4371"/>
      <c r="Q33" s="4372"/>
      <c r="R33" s="4373"/>
      <c r="S33" s="4382"/>
      <c r="T33" s="1756"/>
      <c r="U33" s="1898" t="e">
        <f>H33+11</f>
        <v>#VALUE!</v>
      </c>
    </row>
    <row r="34" spans="1:21" s="355" customFormat="1" ht="24" customHeight="1">
      <c r="A34" s="4375" t="s">
        <v>963</v>
      </c>
      <c r="B34" s="4383"/>
      <c r="C34" s="4384"/>
      <c r="D34" s="4385"/>
      <c r="E34" s="4386"/>
      <c r="F34" s="4387"/>
      <c r="G34" s="4385"/>
      <c r="H34" s="4388"/>
      <c r="I34" s="4389"/>
      <c r="J34" s="4390"/>
      <c r="K34" s="4391"/>
      <c r="L34" s="4369">
        <f>L30+7</f>
        <v>45295</v>
      </c>
      <c r="M34" s="4362" t="s">
        <v>831</v>
      </c>
      <c r="N34" s="4365">
        <f>L34</f>
        <v>45295</v>
      </c>
      <c r="O34" s="4370">
        <f>L34-2</f>
        <v>45293</v>
      </c>
      <c r="P34" s="4361">
        <f>P30+7</f>
        <v>45296</v>
      </c>
      <c r="Q34" s="4362" t="s">
        <v>831</v>
      </c>
      <c r="R34" s="4365">
        <f>P34</f>
        <v>45296</v>
      </c>
      <c r="S34" s="4374">
        <f>P34-3</f>
        <v>45293</v>
      </c>
      <c r="T34" s="1756">
        <f>P34-2</f>
        <v>45294</v>
      </c>
      <c r="U34" s="1898">
        <f>R34+7</f>
        <v>45303</v>
      </c>
    </row>
    <row r="35" spans="1:21" s="253" customFormat="1" ht="24" customHeight="1">
      <c r="A35" s="4360" t="s">
        <v>963</v>
      </c>
      <c r="B35" s="4392"/>
      <c r="C35" s="4361">
        <f>C31+7</f>
        <v>45298</v>
      </c>
      <c r="D35" s="4362" t="s">
        <v>831</v>
      </c>
      <c r="E35" s="4363">
        <f>C35+1</f>
        <v>45299</v>
      </c>
      <c r="F35" s="4364"/>
      <c r="G35" s="4362"/>
      <c r="H35" s="4365"/>
      <c r="I35" s="4393">
        <f>C35-5</f>
        <v>45293</v>
      </c>
      <c r="J35" s="4394">
        <f>C35-4</f>
        <v>45294</v>
      </c>
      <c r="K35" s="4395">
        <f>C35-3</f>
        <v>45295</v>
      </c>
      <c r="L35" s="4369"/>
      <c r="M35" s="4362"/>
      <c r="N35" s="4365"/>
      <c r="O35" s="4370"/>
      <c r="P35" s="4361"/>
      <c r="Q35" s="4362"/>
      <c r="R35" s="4365"/>
      <c r="S35" s="4396"/>
      <c r="T35" s="4397"/>
      <c r="U35" s="1898">
        <f>E35+6</f>
        <v>45305</v>
      </c>
    </row>
    <row r="36" spans="1:21" s="8" customFormat="1" ht="24" customHeight="1">
      <c r="A36" s="4360" t="s">
        <v>963</v>
      </c>
      <c r="B36" s="2474"/>
      <c r="C36" s="4361"/>
      <c r="D36" s="4362"/>
      <c r="E36" s="4363"/>
      <c r="F36" s="4364"/>
      <c r="G36" s="4362"/>
      <c r="H36" s="4365"/>
      <c r="I36" s="4366"/>
      <c r="J36" s="4367"/>
      <c r="K36" s="4368"/>
      <c r="L36" s="4369"/>
      <c r="M36" s="4362"/>
      <c r="N36" s="4365"/>
      <c r="O36" s="4370"/>
      <c r="P36" s="4371">
        <f>P32+7</f>
        <v>45301</v>
      </c>
      <c r="Q36" s="4372" t="s">
        <v>831</v>
      </c>
      <c r="R36" s="4373">
        <f>P36</f>
        <v>45301</v>
      </c>
      <c r="S36" s="4374">
        <f>P36-5</f>
        <v>45296</v>
      </c>
      <c r="T36" s="1756">
        <f>P36-2</f>
        <v>45299</v>
      </c>
      <c r="U36" s="1898">
        <f>R36+7</f>
        <v>45308</v>
      </c>
    </row>
    <row r="37" spans="1:21" s="8" customFormat="1" ht="24"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row>
    <row r="38" spans="1:21" s="253" customFormat="1" ht="24" customHeight="1">
      <c r="A38" s="1850" t="s">
        <v>1735</v>
      </c>
      <c r="B38" s="4354" t="s">
        <v>2069</v>
      </c>
      <c r="C38" s="1868"/>
      <c r="D38" s="1461"/>
      <c r="E38" s="4347"/>
      <c r="F38" s="4348"/>
      <c r="G38" s="1461"/>
      <c r="H38" s="4349"/>
      <c r="I38" s="4350"/>
      <c r="J38" s="1462"/>
      <c r="K38" s="1463"/>
      <c r="L38" s="4351">
        <f>L34+7</f>
        <v>45302</v>
      </c>
      <c r="M38" s="1460" t="s">
        <v>831</v>
      </c>
      <c r="N38" s="4352">
        <f>L38</f>
        <v>45302</v>
      </c>
      <c r="O38" s="2315">
        <f>L38-2</f>
        <v>45300</v>
      </c>
      <c r="P38" s="1869">
        <f>P34+7</f>
        <v>45303</v>
      </c>
      <c r="Q38" s="1460" t="s">
        <v>831</v>
      </c>
      <c r="R38" s="4352">
        <f>P38</f>
        <v>45303</v>
      </c>
      <c r="S38" s="4353">
        <f>P38-3</f>
        <v>45300</v>
      </c>
      <c r="T38" s="1459">
        <f>P38-2</f>
        <v>45301</v>
      </c>
      <c r="U38" s="1897">
        <f>R38+7</f>
        <v>45310</v>
      </c>
    </row>
    <row r="39" spans="1:21" s="253" customFormat="1" ht="24" customHeight="1">
      <c r="A39" s="2313" t="s">
        <v>1623</v>
      </c>
      <c r="B39" s="2319" t="s">
        <v>2070</v>
      </c>
      <c r="C39" s="2266">
        <f>C35+7</f>
        <v>45305</v>
      </c>
      <c r="D39" s="2420" t="s">
        <v>831</v>
      </c>
      <c r="E39" s="4320">
        <f>C39+1</f>
        <v>45306</v>
      </c>
      <c r="F39" s="4321"/>
      <c r="G39" s="2420"/>
      <c r="H39" s="4322"/>
      <c r="I39" s="4359">
        <f>C39-5</f>
        <v>45300</v>
      </c>
      <c r="J39" s="2426">
        <f>C39-4</f>
        <v>45301</v>
      </c>
      <c r="K39" s="1801">
        <f>C39-3</f>
        <v>45302</v>
      </c>
      <c r="L39" s="4332"/>
      <c r="M39" s="2420"/>
      <c r="N39" s="4322"/>
      <c r="O39" s="2314"/>
      <c r="P39" s="2266"/>
      <c r="Q39" s="2420"/>
      <c r="R39" s="4322"/>
      <c r="S39" s="2312"/>
      <c r="T39" s="1593"/>
      <c r="U39" s="2316">
        <f>E39+6+3</f>
        <v>45315</v>
      </c>
    </row>
    <row r="40" spans="1:21" s="1023" customFormat="1" ht="24" customHeight="1">
      <c r="A40" s="2313" t="s">
        <v>1623</v>
      </c>
      <c r="B40" s="2319" t="s">
        <v>2070</v>
      </c>
      <c r="C40" s="2266"/>
      <c r="D40" s="2420"/>
      <c r="E40" s="4320"/>
      <c r="F40" s="4321"/>
      <c r="G40" s="2420"/>
      <c r="H40" s="4322"/>
      <c r="I40" s="4329"/>
      <c r="J40" s="4330"/>
      <c r="K40" s="4331"/>
      <c r="L40" s="4332"/>
      <c r="M40" s="2420"/>
      <c r="N40" s="4322"/>
      <c r="O40" s="2314"/>
      <c r="P40" s="4328">
        <f>P36+7</f>
        <v>45308</v>
      </c>
      <c r="Q40" s="4325" t="s">
        <v>831</v>
      </c>
      <c r="R40" s="4326">
        <f>P40</f>
        <v>45308</v>
      </c>
      <c r="S40" s="4333">
        <f>P40-5</f>
        <v>45303</v>
      </c>
      <c r="T40" s="1454">
        <f>P40-2</f>
        <v>45306</v>
      </c>
      <c r="U40" s="1895">
        <f>R40+7</f>
        <v>45315</v>
      </c>
    </row>
    <row r="41" spans="1:21" s="1024" customFormat="1" ht="24" customHeight="1">
      <c r="A41" s="1773" t="s">
        <v>963</v>
      </c>
      <c r="B41" s="4398"/>
      <c r="C41" s="4335"/>
      <c r="D41" s="4336"/>
      <c r="E41" s="4337"/>
      <c r="F41" s="4338" t="e">
        <f>F37+7</f>
        <v>#VALUE!</v>
      </c>
      <c r="G41" s="4339" t="s">
        <v>831</v>
      </c>
      <c r="H41" s="4340" t="e">
        <f>F41+1</f>
        <v>#VALUE!</v>
      </c>
      <c r="I41" s="4341" t="e">
        <f>F41-5</f>
        <v>#VALUE!</v>
      </c>
      <c r="J41" s="1465" t="e">
        <f>F41-4</f>
        <v>#VALUE!</v>
      </c>
      <c r="K41" s="1466" t="e">
        <f>J41</f>
        <v>#VALUE!</v>
      </c>
      <c r="L41" s="4342"/>
      <c r="M41" s="4339"/>
      <c r="N41" s="4340"/>
      <c r="O41" s="4343"/>
      <c r="P41" s="4344"/>
      <c r="Q41" s="4339"/>
      <c r="R41" s="4340"/>
      <c r="S41" s="4345"/>
      <c r="T41" s="1466"/>
      <c r="U41" s="1896" t="e">
        <f>H41+11</f>
        <v>#VALUE!</v>
      </c>
    </row>
    <row r="42" spans="1:21" s="1024" customFormat="1" ht="24" customHeight="1">
      <c r="A42" s="1850" t="s">
        <v>1697</v>
      </c>
      <c r="B42" s="4354" t="s">
        <v>2071</v>
      </c>
      <c r="C42" s="1868"/>
      <c r="D42" s="1461"/>
      <c r="E42" s="4347"/>
      <c r="F42" s="4348"/>
      <c r="G42" s="1461"/>
      <c r="H42" s="4349"/>
      <c r="I42" s="4350"/>
      <c r="J42" s="1462"/>
      <c r="K42" s="1463"/>
      <c r="L42" s="4351">
        <f>L38+7</f>
        <v>45309</v>
      </c>
      <c r="M42" s="1460" t="s">
        <v>831</v>
      </c>
      <c r="N42" s="4352">
        <f>L42</f>
        <v>45309</v>
      </c>
      <c r="O42" s="2315">
        <f>L42-2</f>
        <v>45307</v>
      </c>
      <c r="P42" s="1869">
        <f>P38+7</f>
        <v>45310</v>
      </c>
      <c r="Q42" s="1460" t="s">
        <v>831</v>
      </c>
      <c r="R42" s="4352">
        <f>P42</f>
        <v>45310</v>
      </c>
      <c r="S42" s="4353">
        <f>P42-3</f>
        <v>45307</v>
      </c>
      <c r="T42" s="1459">
        <f>P42-2</f>
        <v>45308</v>
      </c>
      <c r="U42" s="1897">
        <f>R42+7</f>
        <v>45317</v>
      </c>
    </row>
    <row r="43" spans="1:21" s="1023" customFormat="1" ht="24" customHeight="1">
      <c r="A43" s="2313" t="s">
        <v>1818</v>
      </c>
      <c r="B43" s="2319" t="s">
        <v>2072</v>
      </c>
      <c r="C43" s="2266">
        <f>C39+7</f>
        <v>45312</v>
      </c>
      <c r="D43" s="2420" t="s">
        <v>831</v>
      </c>
      <c r="E43" s="4320">
        <f>C43+1</f>
        <v>45313</v>
      </c>
      <c r="F43" s="4321"/>
      <c r="G43" s="2420"/>
      <c r="H43" s="4322"/>
      <c r="I43" s="4323">
        <f>C43-5</f>
        <v>45307</v>
      </c>
      <c r="J43" s="2426">
        <f>C43-4</f>
        <v>45308</v>
      </c>
      <c r="K43" s="1801">
        <f>C43-3</f>
        <v>45309</v>
      </c>
      <c r="L43" s="4332"/>
      <c r="M43" s="2420"/>
      <c r="N43" s="4322"/>
      <c r="O43" s="2314"/>
      <c r="P43" s="2266"/>
      <c r="Q43" s="2420"/>
      <c r="R43" s="4322"/>
      <c r="S43" s="2312"/>
      <c r="T43" s="1593"/>
      <c r="U43" s="1895">
        <f>E43+6</f>
        <v>45319</v>
      </c>
    </row>
    <row r="44" spans="1:21" s="1025" customFormat="1" ht="24" customHeight="1">
      <c r="A44" s="2313" t="s">
        <v>1729</v>
      </c>
      <c r="B44" s="2319" t="s">
        <v>2073</v>
      </c>
      <c r="C44" s="2266"/>
      <c r="D44" s="2420"/>
      <c r="E44" s="4320"/>
      <c r="F44" s="4321"/>
      <c r="G44" s="2420"/>
      <c r="H44" s="4322"/>
      <c r="I44" s="4329"/>
      <c r="J44" s="4330"/>
      <c r="K44" s="4331"/>
      <c r="L44" s="4332"/>
      <c r="M44" s="2420"/>
      <c r="N44" s="4322"/>
      <c r="O44" s="2314"/>
      <c r="P44" s="4328">
        <f>P40+7</f>
        <v>45315</v>
      </c>
      <c r="Q44" s="4325" t="s">
        <v>831</v>
      </c>
      <c r="R44" s="4326">
        <f>P44</f>
        <v>45315</v>
      </c>
      <c r="S44" s="4333">
        <f>P44-5</f>
        <v>45310</v>
      </c>
      <c r="T44" s="1454">
        <f>P44-2</f>
        <v>45313</v>
      </c>
      <c r="U44" s="1895">
        <f>R44+7</f>
        <v>45322</v>
      </c>
    </row>
    <row r="45" spans="1:21" s="992" customFormat="1" ht="23.1"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row>
    <row r="46" spans="1:21" s="992" customFormat="1" ht="23.1" customHeight="1">
      <c r="A46" s="1850" t="s">
        <v>1726</v>
      </c>
      <c r="B46" s="4354" t="s">
        <v>2074</v>
      </c>
      <c r="C46" s="1868"/>
      <c r="D46" s="1461"/>
      <c r="E46" s="4347"/>
      <c r="F46" s="4348"/>
      <c r="G46" s="1461"/>
      <c r="H46" s="4349"/>
      <c r="I46" s="4350"/>
      <c r="J46" s="1462"/>
      <c r="K46" s="1463"/>
      <c r="L46" s="4351">
        <f>L42+7</f>
        <v>45316</v>
      </c>
      <c r="M46" s="1460" t="s">
        <v>831</v>
      </c>
      <c r="N46" s="4352">
        <f>L46</f>
        <v>45316</v>
      </c>
      <c r="O46" s="2315">
        <f>L46-2</f>
        <v>45314</v>
      </c>
      <c r="P46" s="1869">
        <f>P42+7</f>
        <v>45317</v>
      </c>
      <c r="Q46" s="1460" t="s">
        <v>831</v>
      </c>
      <c r="R46" s="4352">
        <f>P46</f>
        <v>45317</v>
      </c>
      <c r="S46" s="4353">
        <f>P46-3</f>
        <v>45314</v>
      </c>
      <c r="T46" s="1459">
        <f>P46-2</f>
        <v>45315</v>
      </c>
      <c r="U46" s="1897">
        <f>R46+7</f>
        <v>45324</v>
      </c>
    </row>
    <row r="47" spans="1:21" ht="24" customHeight="1">
      <c r="A47" s="4399" t="s">
        <v>1820</v>
      </c>
      <c r="B47" s="4400" t="s">
        <v>2075</v>
      </c>
      <c r="C47" s="2266">
        <f>C43+7</f>
        <v>45319</v>
      </c>
      <c r="D47" s="2420" t="s">
        <v>831</v>
      </c>
      <c r="E47" s="4320">
        <f>C47+1</f>
        <v>45320</v>
      </c>
      <c r="F47" s="4321"/>
      <c r="G47" s="2420"/>
      <c r="H47" s="4322"/>
      <c r="I47" s="4359">
        <f>C47-5</f>
        <v>45314</v>
      </c>
      <c r="J47" s="2426">
        <f>C47-4</f>
        <v>45315</v>
      </c>
      <c r="K47" s="1801">
        <f>C47-3</f>
        <v>45316</v>
      </c>
      <c r="L47" s="4332"/>
      <c r="M47" s="2420"/>
      <c r="N47" s="4322"/>
      <c r="O47" s="2314"/>
      <c r="P47" s="2266"/>
      <c r="Q47" s="2420"/>
      <c r="R47" s="4322"/>
      <c r="S47" s="2312"/>
      <c r="T47" s="1593"/>
      <c r="U47" s="1895">
        <f>E47+6</f>
        <v>45326</v>
      </c>
    </row>
    <row r="48" spans="1:21" ht="18" customHeight="1">
      <c r="A48" s="2993" t="s">
        <v>1622</v>
      </c>
      <c r="B48" s="2993"/>
      <c r="C48" s="2993"/>
      <c r="D48" s="2993"/>
      <c r="E48" s="2993"/>
      <c r="F48" s="2993"/>
      <c r="G48" s="2993"/>
      <c r="H48" s="2993"/>
      <c r="I48" s="2993"/>
      <c r="J48" s="2993"/>
      <c r="K48" s="2993"/>
      <c r="L48" s="2993"/>
      <c r="M48" s="2993"/>
      <c r="N48" s="2993"/>
      <c r="O48" s="2993"/>
      <c r="P48" s="2993"/>
      <c r="Q48" s="2993"/>
      <c r="R48" s="2993"/>
      <c r="S48" s="2993"/>
      <c r="T48" s="2993"/>
      <c r="U48" s="2993"/>
    </row>
    <row r="49" spans="1:28" s="16" customFormat="1" ht="15" customHeight="1">
      <c r="A49" s="356" t="s">
        <v>212</v>
      </c>
      <c r="B49" s="488"/>
      <c r="C49" s="835"/>
      <c r="D49" s="835"/>
      <c r="E49" s="835"/>
      <c r="F49" s="835"/>
      <c r="G49" s="835"/>
      <c r="H49" s="835"/>
      <c r="I49" s="835"/>
      <c r="J49" s="835"/>
      <c r="K49" s="835"/>
      <c r="L49" s="51"/>
      <c r="M49" s="51"/>
      <c r="N49" s="535"/>
      <c r="O49" s="324"/>
      <c r="P49" s="324"/>
      <c r="Q49" s="324"/>
      <c r="R49" s="536"/>
      <c r="S49" s="536"/>
      <c r="T49" s="324"/>
      <c r="U49" s="324"/>
    </row>
    <row r="50" spans="1:28" s="16" customFormat="1" ht="17.25" customHeight="1">
      <c r="A50" s="587" t="s">
        <v>213</v>
      </c>
      <c r="B50" s="2972" t="s">
        <v>501</v>
      </c>
      <c r="C50" s="2973"/>
      <c r="D50" s="2973"/>
      <c r="E50" s="2973"/>
      <c r="F50" s="2973"/>
      <c r="G50" s="2973"/>
      <c r="H50" s="2973"/>
      <c r="I50" s="2973"/>
      <c r="J50" s="2973"/>
      <c r="K50" s="2974"/>
      <c r="L50" s="864"/>
      <c r="M50" s="864"/>
      <c r="N50" s="1246" t="s">
        <v>983</v>
      </c>
      <c r="O50" s="196"/>
      <c r="P50" s="225"/>
      <c r="Q50" s="225"/>
      <c r="R50" s="225"/>
      <c r="S50" s="225"/>
      <c r="T50" s="225"/>
      <c r="U50" s="225"/>
    </row>
    <row r="51" spans="1:28" s="16" customFormat="1" ht="17.25" customHeight="1">
      <c r="A51" s="588"/>
      <c r="B51" s="2962" t="s">
        <v>502</v>
      </c>
      <c r="C51" s="2963"/>
      <c r="D51" s="2963"/>
      <c r="E51" s="2963"/>
      <c r="F51" s="2963"/>
      <c r="G51" s="2963"/>
      <c r="H51" s="2963"/>
      <c r="I51" s="2963"/>
      <c r="J51" s="2963"/>
      <c r="K51" s="2964"/>
      <c r="L51" s="380"/>
      <c r="M51" s="380"/>
      <c r="N51" s="23" t="s">
        <v>378</v>
      </c>
      <c r="O51" s="196"/>
      <c r="P51" s="225"/>
      <c r="Q51" s="225"/>
      <c r="R51" s="225"/>
      <c r="S51" s="225"/>
      <c r="T51" s="225"/>
      <c r="U51" s="225"/>
    </row>
    <row r="52" spans="1:28" s="16" customFormat="1" ht="17.25" customHeight="1">
      <c r="A52" s="587" t="s">
        <v>214</v>
      </c>
      <c r="B52" s="2972" t="s">
        <v>484</v>
      </c>
      <c r="C52" s="2973"/>
      <c r="D52" s="2973"/>
      <c r="E52" s="2973"/>
      <c r="F52" s="2973"/>
      <c r="G52" s="2973"/>
      <c r="H52" s="2973"/>
      <c r="I52" s="2973"/>
      <c r="J52" s="2973"/>
      <c r="K52" s="2974"/>
      <c r="L52" s="380"/>
      <c r="M52" s="380"/>
      <c r="N52" s="23" t="s">
        <v>380</v>
      </c>
      <c r="O52" s="196"/>
      <c r="P52" s="225"/>
      <c r="Q52" s="225"/>
      <c r="R52" s="225"/>
      <c r="S52" s="225"/>
      <c r="T52" s="225"/>
      <c r="U52" s="225"/>
      <c r="V52" s="53"/>
      <c r="W52" s="53"/>
      <c r="X52" s="53"/>
      <c r="Y52" s="53"/>
      <c r="Z52" s="53"/>
      <c r="AA52" s="53"/>
      <c r="AB52" s="53"/>
    </row>
    <row r="53" spans="1:28" s="16" customFormat="1" ht="17.25" customHeight="1">
      <c r="A53" s="589"/>
      <c r="B53" s="2962" t="s">
        <v>503</v>
      </c>
      <c r="C53" s="2963"/>
      <c r="D53" s="2963"/>
      <c r="E53" s="2963"/>
      <c r="F53" s="2963"/>
      <c r="G53" s="2963"/>
      <c r="H53" s="2963"/>
      <c r="I53" s="2963"/>
      <c r="J53" s="2963"/>
      <c r="K53" s="2964"/>
      <c r="L53" s="1084"/>
      <c r="M53" s="1084"/>
      <c r="N53" s="26" t="s">
        <v>363</v>
      </c>
      <c r="O53" s="196"/>
      <c r="P53" s="225"/>
      <c r="Q53" s="225"/>
      <c r="R53" s="225"/>
      <c r="S53" s="225"/>
      <c r="T53" s="225"/>
      <c r="U53" s="225"/>
    </row>
    <row r="54" spans="1:28" s="16" customFormat="1" ht="17.25" customHeight="1">
      <c r="A54" s="358" t="s">
        <v>366</v>
      </c>
      <c r="B54" s="2977" t="s">
        <v>364</v>
      </c>
      <c r="C54" s="2978"/>
      <c r="D54" s="2978"/>
      <c r="E54" s="2978"/>
      <c r="F54" s="2978"/>
      <c r="G54" s="2978"/>
      <c r="H54" s="2978"/>
      <c r="I54" s="2978"/>
      <c r="J54" s="2978"/>
      <c r="K54" s="2979"/>
      <c r="L54" s="149"/>
      <c r="M54" s="149"/>
      <c r="N54" s="23" t="s">
        <v>1760</v>
      </c>
      <c r="O54" s="835"/>
      <c r="P54" s="843"/>
      <c r="Q54" s="843"/>
      <c r="R54" s="844"/>
      <c r="S54" s="842"/>
      <c r="T54" s="36"/>
      <c r="U54" s="844"/>
    </row>
    <row r="55" spans="1:28" s="16" customFormat="1" ht="17.25" customHeight="1">
      <c r="A55" s="358"/>
      <c r="B55" s="2980" t="s">
        <v>322</v>
      </c>
      <c r="C55" s="2981"/>
      <c r="D55" s="2981"/>
      <c r="E55" s="2981"/>
      <c r="F55" s="2981"/>
      <c r="G55" s="2981"/>
      <c r="H55" s="2981"/>
      <c r="I55" s="2981"/>
      <c r="J55" s="2981"/>
      <c r="K55" s="2982"/>
      <c r="L55" s="149"/>
      <c r="M55" s="149"/>
      <c r="N55" s="23"/>
      <c r="O55" s="835"/>
      <c r="P55" s="844"/>
      <c r="Q55" s="842"/>
      <c r="R55" s="844"/>
      <c r="S55" s="842"/>
      <c r="T55" s="36"/>
      <c r="U55" s="843"/>
    </row>
    <row r="56" spans="1:28" s="16" customFormat="1" ht="17.25" customHeight="1">
      <c r="A56" s="357" t="s">
        <v>360</v>
      </c>
      <c r="B56" s="2986" t="s">
        <v>361</v>
      </c>
      <c r="C56" s="2987"/>
      <c r="D56" s="2987"/>
      <c r="E56" s="2987"/>
      <c r="F56" s="2987"/>
      <c r="G56" s="2987"/>
      <c r="H56" s="2987"/>
      <c r="I56" s="2988"/>
      <c r="J56" s="2988"/>
      <c r="K56" s="2989"/>
      <c r="L56" s="13"/>
      <c r="M56" s="36"/>
      <c r="P56" s="23"/>
      <c r="Q56" s="23"/>
      <c r="R56" s="23"/>
      <c r="S56" s="18"/>
      <c r="T56" s="36"/>
      <c r="U56" s="13"/>
    </row>
    <row r="57" spans="1:28" s="16" customFormat="1" ht="17.25" customHeight="1">
      <c r="A57" s="359"/>
      <c r="B57" s="2990" t="s">
        <v>1304</v>
      </c>
      <c r="C57" s="2991"/>
      <c r="D57" s="2991"/>
      <c r="E57" s="2991"/>
      <c r="F57" s="2991"/>
      <c r="G57" s="2991"/>
      <c r="H57" s="2991"/>
      <c r="I57" s="2991"/>
      <c r="J57" s="2991"/>
      <c r="K57" s="2992"/>
      <c r="L57" s="13"/>
      <c r="M57" s="36"/>
      <c r="N57" s="769"/>
      <c r="O57" s="150"/>
      <c r="P57" s="768"/>
      <c r="Q57" s="256"/>
      <c r="R57" s="768"/>
      <c r="S57" s="256"/>
      <c r="T57" s="197"/>
      <c r="U57" s="149"/>
    </row>
    <row r="58" spans="1:28" s="16" customFormat="1" ht="17.25" customHeight="1">
      <c r="A58" s="358" t="s">
        <v>215</v>
      </c>
      <c r="B58" s="2965" t="s">
        <v>640</v>
      </c>
      <c r="C58" s="2966"/>
      <c r="D58" s="2966"/>
      <c r="E58" s="2966"/>
      <c r="F58" s="2966"/>
      <c r="G58" s="2966"/>
      <c r="H58" s="2966"/>
      <c r="I58" s="2967"/>
      <c r="J58" s="2967"/>
      <c r="K58" s="2968"/>
      <c r="L58" s="13"/>
      <c r="N58" s="770"/>
      <c r="O58" s="2975"/>
      <c r="P58" s="2976"/>
      <c r="Q58" s="2976"/>
      <c r="R58" s="2976"/>
      <c r="S58" s="2976"/>
      <c r="T58" s="2976"/>
      <c r="U58" s="2976"/>
    </row>
    <row r="59" spans="1:28" s="16" customFormat="1" ht="17.25" customHeight="1">
      <c r="A59" s="359"/>
      <c r="B59" s="2962" t="s">
        <v>824</v>
      </c>
      <c r="C59" s="2969"/>
      <c r="D59" s="2969"/>
      <c r="E59" s="2969"/>
      <c r="F59" s="2969"/>
      <c r="G59" s="2969"/>
      <c r="H59" s="2969"/>
      <c r="I59" s="2970"/>
      <c r="J59" s="2970"/>
      <c r="K59" s="2971"/>
      <c r="L59" s="28"/>
      <c r="N59" s="770"/>
      <c r="O59" s="2975"/>
      <c r="P59" s="2976"/>
      <c r="Q59" s="2976"/>
      <c r="R59" s="2976"/>
      <c r="S59" s="2976"/>
      <c r="T59" s="2976"/>
      <c r="U59" s="2976"/>
    </row>
    <row r="60" spans="1:28" s="16" customFormat="1" ht="17.25" customHeight="1">
      <c r="A60" s="358" t="s">
        <v>216</v>
      </c>
      <c r="B60" s="2972" t="s">
        <v>641</v>
      </c>
      <c r="C60" s="2983"/>
      <c r="D60" s="2983"/>
      <c r="E60" s="2983"/>
      <c r="F60" s="2983"/>
      <c r="G60" s="2983"/>
      <c r="H60" s="2983"/>
      <c r="I60" s="2984"/>
      <c r="J60" s="2984"/>
      <c r="K60" s="2985"/>
      <c r="L60" s="13"/>
      <c r="N60" s="770"/>
      <c r="O60" s="2975"/>
      <c r="P60" s="2976"/>
      <c r="Q60" s="2976"/>
      <c r="R60" s="2976"/>
      <c r="S60" s="2976"/>
      <c r="T60" s="2976"/>
      <c r="U60" s="2976"/>
    </row>
    <row r="61" spans="1:28" s="16" customFormat="1" ht="17.25" customHeight="1">
      <c r="A61" s="359"/>
      <c r="B61" s="2962" t="s">
        <v>642</v>
      </c>
      <c r="C61" s="2969"/>
      <c r="D61" s="2969"/>
      <c r="E61" s="2969"/>
      <c r="F61" s="2969"/>
      <c r="G61" s="2969"/>
      <c r="H61" s="2969"/>
      <c r="I61" s="2970"/>
      <c r="J61" s="2970"/>
      <c r="K61" s="2971"/>
      <c r="L61" s="13"/>
      <c r="N61" s="770"/>
      <c r="O61" s="2975"/>
      <c r="P61" s="2976"/>
      <c r="Q61" s="2976"/>
      <c r="R61" s="2976"/>
      <c r="S61" s="2976"/>
      <c r="T61" s="2976"/>
      <c r="U61" s="2976"/>
    </row>
    <row r="62" spans="1:28" s="59" customFormat="1" ht="13.2">
      <c r="A62" s="55"/>
      <c r="B62" s="56"/>
      <c r="C62" s="56"/>
      <c r="D62" s="56"/>
      <c r="E62" s="56"/>
      <c r="F62" s="56"/>
      <c r="G62" s="56"/>
      <c r="H62" s="56"/>
      <c r="I62" s="56"/>
      <c r="J62" s="56"/>
      <c r="K62" s="56"/>
      <c r="L62" s="57"/>
      <c r="M62" s="57"/>
      <c r="N62" s="57"/>
      <c r="O62" s="57"/>
      <c r="P62" s="57"/>
      <c r="Q62" s="57"/>
      <c r="R62" s="56"/>
      <c r="S62" s="56"/>
      <c r="T62" s="56"/>
    </row>
    <row r="63" spans="1:28" s="11" customFormat="1" ht="13.2"/>
    <row r="64" spans="1:28" s="11" customFormat="1" ht="13.2">
      <c r="B64" s="16"/>
      <c r="C64" s="16"/>
      <c r="D64" s="16"/>
      <c r="E64" s="16"/>
      <c r="F64" s="16"/>
      <c r="G64" s="16"/>
      <c r="H64" s="16"/>
      <c r="I64" s="16"/>
      <c r="J64" s="16"/>
      <c r="K64" s="16"/>
      <c r="L64" s="17"/>
      <c r="M64" s="17"/>
      <c r="N64" s="17"/>
      <c r="O64" s="17"/>
      <c r="P64" s="17"/>
      <c r="Q64" s="17"/>
      <c r="R64" s="16"/>
      <c r="S64" s="16"/>
      <c r="T64" s="16"/>
    </row>
    <row r="65" spans="1:21" s="11" customFormat="1" ht="13.2">
      <c r="A65" s="33"/>
      <c r="B65" s="16"/>
      <c r="C65" s="16"/>
      <c r="D65" s="16"/>
      <c r="E65" s="16"/>
      <c r="F65" s="16"/>
      <c r="G65" s="16"/>
      <c r="H65" s="16"/>
      <c r="I65" s="16"/>
      <c r="J65" s="16"/>
      <c r="K65" s="16"/>
      <c r="L65" s="17"/>
      <c r="M65" s="17"/>
      <c r="N65" s="17"/>
      <c r="O65" s="17"/>
      <c r="P65" s="17"/>
      <c r="Q65" s="17"/>
      <c r="R65" s="16"/>
      <c r="S65" s="16"/>
      <c r="T65" s="16"/>
    </row>
    <row r="66" spans="1:21" s="11" customFormat="1" ht="15.6">
      <c r="B66" s="18"/>
      <c r="C66" s="18"/>
      <c r="D66" s="18"/>
      <c r="E66" s="18"/>
      <c r="F66" s="18"/>
      <c r="G66" s="18"/>
      <c r="H66" s="18"/>
      <c r="I66" s="18"/>
      <c r="J66" s="18"/>
      <c r="K66" s="18"/>
      <c r="L66" s="13"/>
      <c r="M66" s="13"/>
      <c r="N66" s="13"/>
      <c r="O66" s="13"/>
      <c r="P66" s="13"/>
      <c r="Q66" s="13"/>
      <c r="R66" s="18"/>
      <c r="S66" s="18"/>
      <c r="T66" s="19"/>
      <c r="U66" s="12"/>
    </row>
    <row r="68" spans="1:21" ht="15" customHeight="1">
      <c r="H68" s="4"/>
      <c r="I68" s="6"/>
      <c r="J68" s="6"/>
    </row>
    <row r="69" spans="1:21" ht="15" customHeight="1">
      <c r="H69" s="4"/>
      <c r="I69" s="6"/>
      <c r="J69" s="6"/>
    </row>
    <row r="70" spans="1:21" ht="15" customHeight="1">
      <c r="H70" s="4"/>
      <c r="I70" s="6"/>
      <c r="J70" s="6"/>
    </row>
    <row r="71" spans="1:21" ht="15" customHeight="1">
      <c r="H71" s="4"/>
      <c r="I71" s="4"/>
      <c r="J71" s="4"/>
    </row>
    <row r="72" spans="1:21" ht="15" customHeight="1">
      <c r="A72" s="25"/>
      <c r="H72" s="4"/>
      <c r="I72" s="137"/>
      <c r="J72" s="137"/>
    </row>
    <row r="73" spans="1:21" ht="15" customHeight="1">
      <c r="A73" s="24"/>
      <c r="H73" s="4"/>
      <c r="I73" s="6"/>
      <c r="J73" s="6"/>
    </row>
    <row r="74" spans="1:21" ht="15" customHeight="1">
      <c r="A74" s="24"/>
      <c r="H74" s="4"/>
      <c r="I74" s="6"/>
      <c r="J74" s="6"/>
    </row>
    <row r="75" spans="1:21" ht="15" customHeight="1">
      <c r="H75" s="4"/>
      <c r="I75" s="4"/>
      <c r="J75" s="4"/>
    </row>
  </sheetData>
  <sheetProtection selectLockedCells="1" selectUnlockedCells="1"/>
  <mergeCells count="28">
    <mergeCell ref="B50:K50"/>
    <mergeCell ref="A48:U48"/>
    <mergeCell ref="A7:U7"/>
    <mergeCell ref="A9:U9"/>
    <mergeCell ref="U13:U14"/>
    <mergeCell ref="P13:R14"/>
    <mergeCell ref="L13:N14"/>
    <mergeCell ref="B13:B14"/>
    <mergeCell ref="C13:E14"/>
    <mergeCell ref="F13:H14"/>
    <mergeCell ref="I13:K13"/>
    <mergeCell ref="A11:U11"/>
    <mergeCell ref="A12:U12"/>
    <mergeCell ref="O60:U60"/>
    <mergeCell ref="O61:U61"/>
    <mergeCell ref="B54:K54"/>
    <mergeCell ref="B55:K55"/>
    <mergeCell ref="B60:K60"/>
    <mergeCell ref="B61:K61"/>
    <mergeCell ref="B56:K56"/>
    <mergeCell ref="B57:K57"/>
    <mergeCell ref="O58:U58"/>
    <mergeCell ref="O59:U59"/>
    <mergeCell ref="B51:K51"/>
    <mergeCell ref="B58:K58"/>
    <mergeCell ref="B59:K59"/>
    <mergeCell ref="B52:K52"/>
    <mergeCell ref="B53:K53"/>
  </mergeCells>
  <phoneticPr fontId="18"/>
  <printOptions horizontalCentered="1" verticalCentered="1"/>
  <pageMargins left="0.23622047244094491" right="0.23622047244094491" top="0.35433070866141736" bottom="0.35433070866141736" header="0.31496062992125984" footer="0.31496062992125984"/>
  <pageSetup paperSize="9" scale="45"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indexed="42"/>
    <pageSetUpPr fitToPage="1"/>
  </sheetPr>
  <dimension ref="A2:AC73"/>
  <sheetViews>
    <sheetView showZeros="0" view="pageBreakPreview" zoomScale="61" zoomScaleNormal="60" zoomScaleSheetLayoutView="61" workbookViewId="0">
      <selection activeCell="A7" sqref="A7:AB7"/>
    </sheetView>
  </sheetViews>
  <sheetFormatPr defaultColWidth="9" defaultRowHeight="1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1" width="8.6640625" style="1" customWidth="1"/>
    <col min="22" max="23" width="10.6640625" style="1" customWidth="1"/>
    <col min="24" max="24" width="10.88671875" style="1" customWidth="1"/>
    <col min="25" max="26" width="10.6640625" style="1" customWidth="1"/>
    <col min="27" max="27" width="12.88671875" style="8" customWidth="1"/>
    <col min="28" max="28" width="15.109375" style="1" customWidth="1"/>
    <col min="29" max="29" width="9" style="430"/>
    <col min="30" max="16384" width="9" style="1"/>
  </cols>
  <sheetData>
    <row r="2" spans="1:29" ht="15" customHeight="1">
      <c r="N2" s="793" t="s">
        <v>88</v>
      </c>
      <c r="Q2" s="20"/>
      <c r="S2" s="2494" t="s">
        <v>5</v>
      </c>
    </row>
    <row r="3" spans="1:29" ht="15" customHeight="1">
      <c r="N3" s="793" t="s">
        <v>992</v>
      </c>
      <c r="Q3" s="20"/>
      <c r="S3" s="2494" t="s">
        <v>1757</v>
      </c>
    </row>
    <row r="4" spans="1:29" ht="15" customHeight="1">
      <c r="N4" s="1048" t="s">
        <v>993</v>
      </c>
      <c r="Q4" s="22"/>
      <c r="S4" s="2494" t="s">
        <v>1758</v>
      </c>
    </row>
    <row r="5" spans="1:29" ht="15" customHeight="1">
      <c r="N5" s="793" t="s">
        <v>994</v>
      </c>
      <c r="Q5" s="20"/>
      <c r="S5" s="2494" t="s">
        <v>1759</v>
      </c>
    </row>
    <row r="6" spans="1:29" ht="15" customHeight="1">
      <c r="V6" s="3011"/>
      <c r="W6" s="3012"/>
      <c r="Z6" s="7"/>
      <c r="AB6" s="7">
        <f ca="1">TODAY()</f>
        <v>45261</v>
      </c>
    </row>
    <row r="7" spans="1:29" ht="30" customHeight="1">
      <c r="A7" s="3013" t="s">
        <v>691</v>
      </c>
      <c r="B7" s="3014"/>
      <c r="C7" s="3014"/>
      <c r="D7" s="3014"/>
      <c r="E7" s="3014"/>
      <c r="F7" s="3014"/>
      <c r="G7" s="3014"/>
      <c r="H7" s="3014"/>
      <c r="I7" s="3014"/>
      <c r="J7" s="3014"/>
      <c r="K7" s="3014"/>
      <c r="L7" s="3014"/>
      <c r="M7" s="3014"/>
      <c r="N7" s="3014"/>
      <c r="O7" s="3014"/>
      <c r="P7" s="3014"/>
      <c r="Q7" s="3014"/>
      <c r="R7" s="3014"/>
      <c r="S7" s="3014"/>
      <c r="T7" s="3014"/>
      <c r="U7" s="3014"/>
      <c r="V7" s="3014"/>
      <c r="W7" s="3014"/>
      <c r="X7" s="3014"/>
      <c r="Y7" s="3014"/>
      <c r="Z7" s="3014"/>
      <c r="AA7" s="3015"/>
      <c r="AB7" s="3015"/>
    </row>
    <row r="8" spans="1:29" ht="20.100000000000001" customHeight="1">
      <c r="A8" s="44"/>
      <c r="B8" s="44"/>
      <c r="C8" s="44"/>
      <c r="D8" s="44"/>
      <c r="E8" s="44"/>
      <c r="F8" s="44"/>
      <c r="G8" s="44"/>
      <c r="H8" s="44"/>
      <c r="I8" s="44"/>
      <c r="J8" s="44"/>
      <c r="K8" s="44"/>
      <c r="L8" s="44"/>
      <c r="M8" s="44"/>
      <c r="N8" s="44"/>
      <c r="O8" s="44"/>
      <c r="P8" s="44"/>
      <c r="Q8" s="44"/>
      <c r="R8" s="44"/>
      <c r="S8" s="44"/>
      <c r="T8" s="44"/>
      <c r="U8" s="44"/>
      <c r="V8" s="44"/>
      <c r="W8" s="44"/>
      <c r="X8" s="40"/>
      <c r="Y8" s="40"/>
      <c r="Z8" s="40"/>
      <c r="AA8" s="315"/>
      <c r="AB8" s="40"/>
    </row>
    <row r="9" spans="1:29" ht="20.100000000000001" customHeight="1">
      <c r="A9" s="2913" t="s">
        <v>275</v>
      </c>
      <c r="B9" s="2913"/>
      <c r="C9" s="2913"/>
      <c r="D9" s="2913"/>
      <c r="E9" s="2913"/>
      <c r="F9" s="2913"/>
      <c r="G9" s="2913"/>
      <c r="H9" s="2913"/>
      <c r="I9" s="2913"/>
      <c r="J9" s="2913"/>
      <c r="K9" s="2913"/>
      <c r="L9" s="2913"/>
      <c r="M9" s="2913"/>
      <c r="N9" s="2913"/>
      <c r="O9" s="2913"/>
      <c r="P9" s="2913"/>
      <c r="Q9" s="2913"/>
      <c r="R9" s="2913"/>
      <c r="S9" s="2913"/>
      <c r="T9" s="2913"/>
      <c r="U9" s="2913"/>
      <c r="V9" s="2913"/>
      <c r="W9" s="2913"/>
      <c r="X9" s="3016"/>
      <c r="Y9" s="3016"/>
      <c r="Z9" s="3016"/>
      <c r="AA9" s="3016"/>
      <c r="AB9" s="3016"/>
    </row>
    <row r="10" spans="1:29"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0"/>
      <c r="W10" s="1400"/>
      <c r="X10" s="1402"/>
      <c r="Y10" s="1402"/>
      <c r="Z10" s="1402"/>
      <c r="AA10" s="1402"/>
      <c r="AB10" s="1402"/>
      <c r="AC10" s="430"/>
    </row>
    <row r="11" spans="1:29"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5"/>
      <c r="W11" s="1885"/>
      <c r="X11" s="1887"/>
      <c r="Y11" s="1887"/>
      <c r="Z11" s="1887"/>
      <c r="AA11" s="1887"/>
      <c r="AB11" s="1887"/>
      <c r="AC11" s="430"/>
    </row>
    <row r="12" spans="1:29"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647"/>
      <c r="Y12" s="1647"/>
      <c r="Z12" s="1647"/>
      <c r="AA12" s="800"/>
      <c r="AB12" s="1647"/>
    </row>
    <row r="13" spans="1:29" s="921" customFormat="1" ht="18" hidden="1" customHeight="1">
      <c r="A13" s="1886"/>
      <c r="B13" s="3024"/>
      <c r="C13" s="3024"/>
      <c r="D13" s="3024"/>
      <c r="E13" s="3024"/>
      <c r="F13" s="3024"/>
      <c r="G13" s="3024"/>
      <c r="H13" s="3024"/>
      <c r="I13" s="3024"/>
      <c r="J13" s="3024"/>
      <c r="K13" s="3024"/>
      <c r="L13" s="3024"/>
      <c r="M13" s="3024"/>
      <c r="N13" s="3024"/>
      <c r="O13" s="803"/>
      <c r="P13" s="3024"/>
      <c r="Q13" s="3024"/>
      <c r="R13" s="3024"/>
      <c r="S13" s="803"/>
      <c r="T13" s="803"/>
      <c r="U13" s="1239" t="s">
        <v>1082</v>
      </c>
      <c r="V13" s="1885">
        <v>20</v>
      </c>
      <c r="W13" s="1885">
        <v>26</v>
      </c>
      <c r="X13" s="1647">
        <v>18</v>
      </c>
      <c r="Y13" s="1647">
        <v>24</v>
      </c>
      <c r="Z13" s="1647">
        <v>34</v>
      </c>
      <c r="AA13" s="800">
        <v>30</v>
      </c>
      <c r="AB13" s="1647">
        <v>26</v>
      </c>
      <c r="AC13" s="430"/>
    </row>
    <row r="14" spans="1:29" ht="20.100000000000001" hidden="1" customHeight="1">
      <c r="A14" s="1886"/>
      <c r="B14" s="3024"/>
      <c r="C14" s="3024"/>
      <c r="D14" s="3024"/>
      <c r="E14" s="3024"/>
      <c r="F14" s="3024"/>
      <c r="G14" s="3024"/>
      <c r="H14" s="3024"/>
      <c r="I14" s="1888"/>
      <c r="J14" s="1888"/>
      <c r="K14" s="1886"/>
      <c r="L14" s="3024"/>
      <c r="M14" s="3024"/>
      <c r="N14" s="3024"/>
      <c r="O14" s="803"/>
      <c r="P14" s="3024"/>
      <c r="Q14" s="3024"/>
      <c r="R14" s="3024"/>
      <c r="S14" s="803"/>
      <c r="T14" s="803"/>
      <c r="U14" s="1239" t="s">
        <v>966</v>
      </c>
      <c r="V14" s="1885">
        <v>17</v>
      </c>
      <c r="W14" s="1885">
        <v>23</v>
      </c>
      <c r="X14" s="1647">
        <v>15</v>
      </c>
      <c r="Y14" s="1647">
        <v>31</v>
      </c>
      <c r="Z14" s="1647">
        <v>41</v>
      </c>
      <c r="AA14" s="527">
        <v>27</v>
      </c>
      <c r="AB14" s="528">
        <v>23</v>
      </c>
    </row>
    <row r="15" spans="1:29" ht="20.100000000000001" hidden="1" customHeight="1">
      <c r="A15" s="1229"/>
      <c r="B15" s="1230"/>
      <c r="C15" s="1231"/>
      <c r="D15" s="1232"/>
      <c r="E15" s="1233"/>
      <c r="F15" s="1231"/>
      <c r="G15" s="1232"/>
      <c r="H15" s="1233"/>
      <c r="I15" s="1234"/>
      <c r="J15" s="1234"/>
      <c r="K15" s="1233"/>
      <c r="L15" s="1231"/>
      <c r="M15" s="1232"/>
      <c r="N15" s="1233"/>
      <c r="O15" s="1235"/>
      <c r="P15" s="1236"/>
      <c r="Q15" s="1236"/>
      <c r="R15" s="1237"/>
      <c r="S15" s="1238"/>
      <c r="T15" s="1238"/>
      <c r="U15" s="1231" t="s">
        <v>967</v>
      </c>
      <c r="V15" s="803">
        <v>18</v>
      </c>
      <c r="W15" s="803">
        <v>24</v>
      </c>
      <c r="X15" s="800">
        <v>16</v>
      </c>
      <c r="Y15" s="800">
        <v>29</v>
      </c>
      <c r="Z15" s="800">
        <v>39</v>
      </c>
      <c r="AA15" s="527">
        <v>28</v>
      </c>
      <c r="AB15" s="527">
        <v>24</v>
      </c>
    </row>
    <row r="16" spans="1:29" ht="15" hidden="1" customHeight="1" thickBot="1">
      <c r="A16" s="1229"/>
      <c r="B16" s="1256"/>
      <c r="C16" s="1231"/>
      <c r="D16" s="1232"/>
      <c r="E16" s="1233"/>
      <c r="F16" s="1231"/>
      <c r="G16" s="1232"/>
      <c r="H16" s="1233"/>
      <c r="I16" s="1257"/>
      <c r="J16" s="1257"/>
      <c r="K16" s="1257"/>
      <c r="L16" s="1231"/>
      <c r="M16" s="1232"/>
      <c r="N16" s="1233"/>
      <c r="O16" s="1234"/>
      <c r="P16" s="1231"/>
      <c r="Q16" s="1232"/>
      <c r="R16" s="1233"/>
      <c r="S16" s="1234"/>
      <c r="T16" s="1234"/>
      <c r="U16" s="1231" t="s">
        <v>968</v>
      </c>
      <c r="V16" s="803">
        <v>15</v>
      </c>
      <c r="W16" s="803">
        <v>21</v>
      </c>
      <c r="X16" s="803">
        <v>20</v>
      </c>
      <c r="Y16" s="803">
        <v>26</v>
      </c>
      <c r="Z16" s="803">
        <v>36</v>
      </c>
      <c r="AA16" s="529">
        <v>32</v>
      </c>
      <c r="AB16" s="529">
        <v>28</v>
      </c>
    </row>
    <row r="17" spans="1:29"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5" t="s">
        <v>995</v>
      </c>
      <c r="V17" s="3021" t="s">
        <v>563</v>
      </c>
      <c r="W17" s="3022"/>
      <c r="X17" s="3023"/>
      <c r="Y17" s="3017" t="s">
        <v>564</v>
      </c>
      <c r="Z17" s="3018"/>
      <c r="AA17" s="3019" t="s">
        <v>565</v>
      </c>
      <c r="AB17" s="3020"/>
    </row>
    <row r="18" spans="1:29" s="8" customFormat="1" ht="35.25" customHeight="1">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2996"/>
      <c r="V18" s="1899" t="s">
        <v>566</v>
      </c>
      <c r="W18" s="1259" t="s">
        <v>567</v>
      </c>
      <c r="X18" s="1260" t="s">
        <v>568</v>
      </c>
      <c r="Y18" s="1892" t="s">
        <v>569</v>
      </c>
      <c r="Z18" s="1260" t="s">
        <v>570</v>
      </c>
      <c r="AA18" s="1900" t="s">
        <v>571</v>
      </c>
      <c r="AB18" s="1268" t="s">
        <v>988</v>
      </c>
      <c r="AC18" s="430"/>
    </row>
    <row r="19" spans="1:29" ht="25.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01">
        <f>U19+$V$15</f>
        <v>45288</v>
      </c>
      <c r="W19" s="1902">
        <f>U19+$W$15</f>
        <v>45294</v>
      </c>
      <c r="X19" s="1903">
        <f>U19+$X$15</f>
        <v>45286</v>
      </c>
      <c r="Y19" s="1904">
        <f>U19+$Y$15</f>
        <v>45299</v>
      </c>
      <c r="Z19" s="1903">
        <f>U19+$Z$15</f>
        <v>45309</v>
      </c>
      <c r="AA19" s="1904">
        <f>U19+$AA$15</f>
        <v>45298</v>
      </c>
      <c r="AB19" s="1903">
        <f>U19+$AB$15</f>
        <v>45294</v>
      </c>
    </row>
    <row r="20" spans="1:29" ht="26.25"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01">
        <f>U20+$V$16</f>
        <v>45288</v>
      </c>
      <c r="W20" s="1902">
        <f>U20+$W$16</f>
        <v>45294</v>
      </c>
      <c r="X20" s="1903">
        <f>U20+$X$16</f>
        <v>45293</v>
      </c>
      <c r="Y20" s="1602">
        <f>U20+$Y$16</f>
        <v>45299</v>
      </c>
      <c r="Z20" s="1905">
        <f>U20+$Z$16</f>
        <v>45309</v>
      </c>
      <c r="AA20" s="1904">
        <f>U20+$AA$16</f>
        <v>45305</v>
      </c>
      <c r="AB20" s="1903">
        <f>U20+$AB$16</f>
        <v>45301</v>
      </c>
    </row>
    <row r="21" spans="1:29" ht="26.25"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06"/>
      <c r="W21" s="1907"/>
      <c r="X21" s="1908"/>
      <c r="Y21" s="1909"/>
      <c r="Z21" s="1908"/>
      <c r="AA21" s="1909"/>
      <c r="AB21" s="1908"/>
    </row>
    <row r="22" spans="1:29" ht="26.25"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06">
        <f>U22+$V$13</f>
        <v>45295</v>
      </c>
      <c r="W22" s="1907">
        <f>U22+$W$13</f>
        <v>45301</v>
      </c>
      <c r="X22" s="1908">
        <f>U22+$X$13</f>
        <v>45293</v>
      </c>
      <c r="Y22" s="2002" t="s">
        <v>1650</v>
      </c>
      <c r="Z22" s="1907">
        <f>U22+$Z$13</f>
        <v>45309</v>
      </c>
      <c r="AA22" s="1910">
        <f>U22+$AA$13</f>
        <v>45305</v>
      </c>
      <c r="AB22" s="1453">
        <f>U22+$AB$13</f>
        <v>45301</v>
      </c>
    </row>
    <row r="23" spans="1:29" ht="26.25"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01">
        <f>U23+$V$15</f>
        <v>45295</v>
      </c>
      <c r="W23" s="1902">
        <f>U23+$W$15</f>
        <v>45301</v>
      </c>
      <c r="X23" s="1903">
        <f>U23+$X$15</f>
        <v>45293</v>
      </c>
      <c r="Y23" s="1904">
        <f>U23+$Y$15</f>
        <v>45306</v>
      </c>
      <c r="Z23" s="1903">
        <f>U23+$Z$15</f>
        <v>45316</v>
      </c>
      <c r="AA23" s="1904">
        <f>U23+$AA$15</f>
        <v>45305</v>
      </c>
      <c r="AB23" s="1903">
        <f>U23+$AB$15</f>
        <v>45301</v>
      </c>
    </row>
    <row r="24" spans="1:29" ht="26.25"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01">
        <f>U24+$V$16</f>
        <v>45295</v>
      </c>
      <c r="W24" s="1902">
        <f>U24+$W$16</f>
        <v>45301</v>
      </c>
      <c r="X24" s="1903">
        <f>U24+$X$16</f>
        <v>45300</v>
      </c>
      <c r="Y24" s="1602">
        <f>U24+$Y$16</f>
        <v>45306</v>
      </c>
      <c r="Z24" s="1905">
        <f>U24+$Z$16</f>
        <v>45316</v>
      </c>
      <c r="AA24" s="1904">
        <f>U24+$AA$16</f>
        <v>45312</v>
      </c>
      <c r="AB24" s="1903">
        <f>U24+$AB$16</f>
        <v>45308</v>
      </c>
    </row>
    <row r="25" spans="1:29" ht="26.25"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06"/>
      <c r="W25" s="1907"/>
      <c r="X25" s="1908"/>
      <c r="Y25" s="1909"/>
      <c r="Z25" s="1908"/>
      <c r="AA25" s="1909"/>
      <c r="AB25" s="1908"/>
    </row>
    <row r="26" spans="1:29" ht="26.25"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06">
        <f>U26+$V$13</f>
        <v>45302</v>
      </c>
      <c r="W26" s="1907">
        <f>U26+$W$13</f>
        <v>45308</v>
      </c>
      <c r="X26" s="1908">
        <f>U26+$X$13</f>
        <v>45300</v>
      </c>
      <c r="Y26" s="2002" t="s">
        <v>1650</v>
      </c>
      <c r="Z26" s="1907">
        <f>U26+$Z$13</f>
        <v>45316</v>
      </c>
      <c r="AA26" s="1910">
        <f>U26+$AA$13</f>
        <v>45312</v>
      </c>
      <c r="AB26" s="1453">
        <f>U26+$AB$13</f>
        <v>45308</v>
      </c>
    </row>
    <row r="27" spans="1:29" ht="26.25"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01">
        <f>U27+$V$15</f>
        <v>45302</v>
      </c>
      <c r="W27" s="1902">
        <f>U27+$W$15</f>
        <v>45308</v>
      </c>
      <c r="X27" s="1903">
        <f>U27+$X$15</f>
        <v>45300</v>
      </c>
      <c r="Y27" s="1904">
        <f>U27+$Y$15</f>
        <v>45313</v>
      </c>
      <c r="Z27" s="1903">
        <f>U27+$Z$15</f>
        <v>45323</v>
      </c>
      <c r="AA27" s="1904">
        <f>U27+$AA$15</f>
        <v>45312</v>
      </c>
      <c r="AB27" s="1903">
        <f>U27+$AB$15</f>
        <v>45308</v>
      </c>
    </row>
    <row r="28" spans="1:29" ht="26.25"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01">
        <f>U28+$V$16</f>
        <v>45302</v>
      </c>
      <c r="W28" s="1902">
        <f>U28+$W$16</f>
        <v>45308</v>
      </c>
      <c r="X28" s="1903">
        <f>U28+$X$16</f>
        <v>45307</v>
      </c>
      <c r="Y28" s="1602">
        <f>U28+$Y$16</f>
        <v>45313</v>
      </c>
      <c r="Z28" s="1905">
        <f>U28+$Z$16</f>
        <v>45323</v>
      </c>
      <c r="AA28" s="1904">
        <f>U28+$AA$16</f>
        <v>45319</v>
      </c>
      <c r="AB28" s="1903">
        <f>U28+$AB$16</f>
        <v>45315</v>
      </c>
    </row>
    <row r="29" spans="1:29" ht="26.25"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06"/>
      <c r="W29" s="1907"/>
      <c r="X29" s="1908"/>
      <c r="Y29" s="1909"/>
      <c r="Z29" s="1908"/>
      <c r="AA29" s="1909"/>
      <c r="AB29" s="1908"/>
    </row>
    <row r="30" spans="1:29" ht="26.25"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06">
        <f>U30+$V$13</f>
        <v>45309</v>
      </c>
      <c r="W30" s="1907">
        <f>U30+$W$13</f>
        <v>45315</v>
      </c>
      <c r="X30" s="1908">
        <f>U30+$X$13</f>
        <v>45307</v>
      </c>
      <c r="Y30" s="2002" t="s">
        <v>1650</v>
      </c>
      <c r="Z30" s="1907">
        <f>U30+$Z$13</f>
        <v>45323</v>
      </c>
      <c r="AA30" s="1910">
        <f>U30+$AA$13</f>
        <v>45319</v>
      </c>
      <c r="AB30" s="1453">
        <f>U30+$AB$13</f>
        <v>45315</v>
      </c>
    </row>
    <row r="31" spans="1:29" ht="26.25"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01">
        <f>U31+$V$15</f>
        <v>45309</v>
      </c>
      <c r="W31" s="1902">
        <f>U31+$W$15</f>
        <v>45315</v>
      </c>
      <c r="X31" s="1903">
        <f>U31+$X$15</f>
        <v>45307</v>
      </c>
      <c r="Y31" s="1904">
        <f>U31+$Y$15</f>
        <v>45320</v>
      </c>
      <c r="Z31" s="1903">
        <f>U31+$Z$15</f>
        <v>45330</v>
      </c>
      <c r="AA31" s="1904">
        <f>U31+$AA$15</f>
        <v>45319</v>
      </c>
      <c r="AB31" s="1903">
        <f>U31+$AB$15</f>
        <v>45315</v>
      </c>
    </row>
    <row r="32" spans="1:29" ht="26.25"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01">
        <f>U32+$V$16</f>
        <v>45309</v>
      </c>
      <c r="W32" s="1902">
        <f>U32+$W$16</f>
        <v>45315</v>
      </c>
      <c r="X32" s="1903">
        <f>U32+$X$16</f>
        <v>45314</v>
      </c>
      <c r="Y32" s="1602">
        <f>U32+$Y$16</f>
        <v>45320</v>
      </c>
      <c r="Z32" s="1905">
        <f>U32+$Z$16</f>
        <v>45330</v>
      </c>
      <c r="AA32" s="1904">
        <f>U32+$AA$16</f>
        <v>45326</v>
      </c>
      <c r="AB32" s="1903">
        <f>U32+$AB$16</f>
        <v>45322</v>
      </c>
    </row>
    <row r="33" spans="1:29" ht="26.25"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06"/>
      <c r="W33" s="1907"/>
      <c r="X33" s="1908"/>
      <c r="Y33" s="1909"/>
      <c r="Z33" s="1908"/>
      <c r="AA33" s="1909"/>
      <c r="AB33" s="1908"/>
    </row>
    <row r="34" spans="1:29" ht="26.25"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06">
        <f>U34+$V$13</f>
        <v>45316</v>
      </c>
      <c r="W34" s="1907">
        <f>U34+$W$13</f>
        <v>45322</v>
      </c>
      <c r="X34" s="1908">
        <f>U34+$X$13</f>
        <v>45314</v>
      </c>
      <c r="Y34" s="2002" t="s">
        <v>1650</v>
      </c>
      <c r="Z34" s="1907">
        <f>U34+$Z$13</f>
        <v>45330</v>
      </c>
      <c r="AA34" s="1910">
        <f>U34+$AA$13</f>
        <v>45326</v>
      </c>
      <c r="AB34" s="1453">
        <f>U34+$AB$13</f>
        <v>45322</v>
      </c>
    </row>
    <row r="35" spans="1:29" ht="26.25"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01">
        <f>U35+$V$15</f>
        <v>45316</v>
      </c>
      <c r="W35" s="1902">
        <f>U35+$W$15</f>
        <v>45322</v>
      </c>
      <c r="X35" s="1903">
        <f>U35+$X$15</f>
        <v>45314</v>
      </c>
      <c r="Y35" s="1904">
        <f>U35+$Y$15</f>
        <v>45327</v>
      </c>
      <c r="Z35" s="1903">
        <f>U35+$Z$15</f>
        <v>45337</v>
      </c>
      <c r="AA35" s="1904">
        <f>U35+$AA$15</f>
        <v>45326</v>
      </c>
      <c r="AB35" s="1903">
        <f>U35+$AB$15</f>
        <v>45322</v>
      </c>
    </row>
    <row r="36" spans="1:29" ht="26.25"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11">
        <f>U36+$V$16</f>
        <v>45316</v>
      </c>
      <c r="W36" s="1912">
        <f>U36+$W$16</f>
        <v>45322</v>
      </c>
      <c r="X36" s="1913">
        <f>U36+$X$16</f>
        <v>45321</v>
      </c>
      <c r="Y36" s="1914">
        <f>U36+$Y$16</f>
        <v>45327</v>
      </c>
      <c r="Z36" s="1915">
        <f>U36+$Z$16</f>
        <v>45337</v>
      </c>
      <c r="AA36" s="1916">
        <f>U36+$AA$16</f>
        <v>45333</v>
      </c>
      <c r="AB36" s="1913">
        <f>U36+$AB$16</f>
        <v>45329</v>
      </c>
    </row>
    <row r="37" spans="1:29" ht="26.25"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11"/>
      <c r="W37" s="1912"/>
      <c r="X37" s="1913"/>
      <c r="Y37" s="1916"/>
      <c r="Z37" s="1913"/>
      <c r="AA37" s="1916"/>
      <c r="AB37" s="1913"/>
    </row>
    <row r="38" spans="1:29" ht="26.25"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11">
        <f>U38+$V$13</f>
        <v>45323</v>
      </c>
      <c r="W38" s="1912">
        <f>U38+$W$13</f>
        <v>45329</v>
      </c>
      <c r="X38" s="1913">
        <f>U38+$X$13</f>
        <v>45321</v>
      </c>
      <c r="Y38" s="4401" t="s">
        <v>1650</v>
      </c>
      <c r="Z38" s="1912">
        <f>U38+$Z$13</f>
        <v>45337</v>
      </c>
      <c r="AA38" s="1914">
        <f>U38+$AA$13</f>
        <v>45333</v>
      </c>
      <c r="AB38" s="4402">
        <f>U38+$AB$13</f>
        <v>45329</v>
      </c>
    </row>
    <row r="39" spans="1:29" ht="26.25"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11">
        <f>U39+$V$15</f>
        <v>45323</v>
      </c>
      <c r="W39" s="1912">
        <f>U39+$W$15</f>
        <v>45329</v>
      </c>
      <c r="X39" s="1913">
        <f>U39+$X$15</f>
        <v>45321</v>
      </c>
      <c r="Y39" s="1916">
        <f>U39+$Y$15</f>
        <v>45334</v>
      </c>
      <c r="Z39" s="1913">
        <f>U39+$Z$15</f>
        <v>45344</v>
      </c>
      <c r="AA39" s="1916">
        <f>U39+$AA$15</f>
        <v>45333</v>
      </c>
      <c r="AB39" s="1913">
        <f>U39+$AB$15</f>
        <v>45329</v>
      </c>
    </row>
    <row r="40" spans="1:29" ht="26.25"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11">
        <f>U40+$V$16</f>
        <v>45323</v>
      </c>
      <c r="W40" s="1912">
        <f>U40+$W$16</f>
        <v>45329</v>
      </c>
      <c r="X40" s="1913">
        <f>U40+$X$16</f>
        <v>45328</v>
      </c>
      <c r="Y40" s="1914">
        <f>U40+$Y$16</f>
        <v>45334</v>
      </c>
      <c r="Z40" s="1915">
        <f>U40+$Z$16</f>
        <v>45344</v>
      </c>
      <c r="AA40" s="1916">
        <f>U40+$AA$16</f>
        <v>45340</v>
      </c>
      <c r="AB40" s="1913">
        <f>U40+$AB$16</f>
        <v>45336</v>
      </c>
    </row>
    <row r="41" spans="1:29" ht="26.25"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11"/>
      <c r="W41" s="1912"/>
      <c r="X41" s="1913"/>
      <c r="Y41" s="1916"/>
      <c r="Z41" s="1913"/>
      <c r="AA41" s="1916"/>
      <c r="AB41" s="1913"/>
    </row>
    <row r="42" spans="1:29" ht="26.25"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06">
        <f>U42+$V$13</f>
        <v>45330</v>
      </c>
      <c r="W42" s="1907">
        <f>U42+$W$13</f>
        <v>45336</v>
      </c>
      <c r="X42" s="1908">
        <f>U42+$X$13</f>
        <v>45328</v>
      </c>
      <c r="Y42" s="2002" t="s">
        <v>1650</v>
      </c>
      <c r="Z42" s="1907">
        <f>U42+$Z$13</f>
        <v>45344</v>
      </c>
      <c r="AA42" s="1910">
        <f>U42+$AA$13</f>
        <v>45340</v>
      </c>
      <c r="AB42" s="1453">
        <f>U42+$AB$13</f>
        <v>45336</v>
      </c>
    </row>
    <row r="43" spans="1:29" ht="26.25"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01">
        <f>U43+$V$15</f>
        <v>45333</v>
      </c>
      <c r="W43" s="1902">
        <f>U43+$W$15</f>
        <v>45339</v>
      </c>
      <c r="X43" s="1903">
        <f>U43+$X$15</f>
        <v>45331</v>
      </c>
      <c r="Y43" s="1904">
        <f>U43+$Y$15</f>
        <v>45344</v>
      </c>
      <c r="Z43" s="1903">
        <f>U43+$Z$15</f>
        <v>45354</v>
      </c>
      <c r="AA43" s="1904">
        <f>U43+$AA$15</f>
        <v>45343</v>
      </c>
      <c r="AB43" s="1903">
        <f>U43+$AB$15</f>
        <v>45339</v>
      </c>
    </row>
    <row r="44" spans="1:29" ht="26.25"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01">
        <f>U44+$V$16</f>
        <v>45330</v>
      </c>
      <c r="W44" s="1902">
        <f>U44+$W$16</f>
        <v>45336</v>
      </c>
      <c r="X44" s="1903">
        <f>U44+$X$16</f>
        <v>45335</v>
      </c>
      <c r="Y44" s="1602">
        <f>U44+$Y$16</f>
        <v>45341</v>
      </c>
      <c r="Z44" s="1905">
        <f>U44+$Z$16</f>
        <v>45351</v>
      </c>
      <c r="AA44" s="1904">
        <f>U44+$AA$16</f>
        <v>45347</v>
      </c>
      <c r="AB44" s="1903">
        <f>U44+$AB$16</f>
        <v>45343</v>
      </c>
    </row>
    <row r="45" spans="1:29" s="921" customFormat="1" ht="26.25"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06"/>
      <c r="W45" s="1907"/>
      <c r="X45" s="1908"/>
      <c r="Y45" s="1909"/>
      <c r="Z45" s="1908"/>
      <c r="AA45" s="1909"/>
      <c r="AB45" s="1908"/>
      <c r="AC45" s="430"/>
    </row>
    <row r="46" spans="1:29" s="921" customFormat="1" ht="26.25"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06">
        <f>U46+$V$13</f>
        <v>45337</v>
      </c>
      <c r="W46" s="1907">
        <f>U46+$W$13</f>
        <v>45343</v>
      </c>
      <c r="X46" s="1908">
        <f>U46+$X$13</f>
        <v>45335</v>
      </c>
      <c r="Y46" s="2002" t="s">
        <v>1650</v>
      </c>
      <c r="Z46" s="1907">
        <f>U46+$Z$13</f>
        <v>45351</v>
      </c>
      <c r="AA46" s="1910">
        <f>U46+$AA$13</f>
        <v>45347</v>
      </c>
      <c r="AB46" s="1453">
        <f>U46+$AB$13</f>
        <v>45343</v>
      </c>
      <c r="AC46" s="430"/>
    </row>
    <row r="47" spans="1:29" s="921" customFormat="1" ht="26.25"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01">
        <f>U47+$V$15</f>
        <v>45337</v>
      </c>
      <c r="W47" s="1902">
        <f>U47+$W$15</f>
        <v>45343</v>
      </c>
      <c r="X47" s="1903">
        <f>U47+$X$15</f>
        <v>45335</v>
      </c>
      <c r="Y47" s="1904">
        <f>U47+$Y$15</f>
        <v>45348</v>
      </c>
      <c r="Z47" s="1903">
        <f>U47+$Z$15</f>
        <v>45358</v>
      </c>
      <c r="AA47" s="1904">
        <f>U47+$AA$15</f>
        <v>45347</v>
      </c>
      <c r="AB47" s="1903">
        <f>U47+$AB$15</f>
        <v>45343</v>
      </c>
      <c r="AC47" s="430"/>
    </row>
    <row r="48" spans="1:29" s="921" customFormat="1" ht="26.25"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01">
        <f>U48+$V$16</f>
        <v>45337</v>
      </c>
      <c r="W48" s="1902">
        <f>U48+$W$16</f>
        <v>45343</v>
      </c>
      <c r="X48" s="1903">
        <f>U48+$X$16</f>
        <v>45342</v>
      </c>
      <c r="Y48" s="1602">
        <f>U48+$Y$16</f>
        <v>45348</v>
      </c>
      <c r="Z48" s="1905">
        <f>U48+$Z$16</f>
        <v>45358</v>
      </c>
      <c r="AA48" s="1904">
        <f>U48+$AA$16</f>
        <v>45354</v>
      </c>
      <c r="AB48" s="1903">
        <f>U48+$AB$16</f>
        <v>45350</v>
      </c>
      <c r="AC48" s="430"/>
    </row>
    <row r="49" spans="1:29" ht="26.25"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06"/>
      <c r="W49" s="1907"/>
      <c r="X49" s="1908"/>
      <c r="Y49" s="1909"/>
      <c r="Z49" s="1908"/>
      <c r="AA49" s="1909"/>
      <c r="AB49" s="1908"/>
    </row>
    <row r="50" spans="1:29" s="921" customFormat="1" ht="26.25"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06">
        <f>U50+$V$13</f>
        <v>45344</v>
      </c>
      <c r="W50" s="1907">
        <f>U50+$W$13</f>
        <v>45350</v>
      </c>
      <c r="X50" s="1908">
        <f>U50+$X$13</f>
        <v>45342</v>
      </c>
      <c r="Y50" s="2002" t="s">
        <v>1650</v>
      </c>
      <c r="Z50" s="1907">
        <f>U50+$Z$13</f>
        <v>45358</v>
      </c>
      <c r="AA50" s="1910">
        <f>U50+$AA$13</f>
        <v>45354</v>
      </c>
      <c r="AB50" s="1453">
        <f>U50+$AB$13</f>
        <v>45350</v>
      </c>
      <c r="AC50" s="430"/>
    </row>
    <row r="51" spans="1:29" s="921" customFormat="1" ht="26.25"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1599">
        <f>U51+$V$15</f>
        <v>45344</v>
      </c>
      <c r="W51" s="1600">
        <f>U51+$W$15</f>
        <v>45350</v>
      </c>
      <c r="X51" s="1601">
        <f>U51+$X$15</f>
        <v>45342</v>
      </c>
      <c r="Y51" s="1602">
        <f>U51+$Y$15</f>
        <v>45355</v>
      </c>
      <c r="Z51" s="1601">
        <f>U51+$Z$15</f>
        <v>45365</v>
      </c>
      <c r="AA51" s="1602">
        <f>U51+$AA$15</f>
        <v>45354</v>
      </c>
      <c r="AB51" s="1601">
        <f>U51+$AB$15</f>
        <v>45350</v>
      </c>
      <c r="AC51" s="430"/>
    </row>
    <row r="52" spans="1:29" s="917" customFormat="1" ht="24" hidden="1" customHeight="1">
      <c r="A52" s="1089"/>
      <c r="B52" s="1204"/>
      <c r="C52" s="1205"/>
      <c r="D52" s="1206"/>
      <c r="E52" s="267"/>
      <c r="F52" s="1207"/>
      <c r="G52" s="1206"/>
      <c r="H52" s="1208"/>
      <c r="I52" s="1209"/>
      <c r="J52" s="1210"/>
      <c r="K52" s="1211"/>
      <c r="L52" s="265"/>
      <c r="M52" s="1206"/>
      <c r="N52" s="1208"/>
      <c r="O52" s="1212"/>
      <c r="P52" s="1205">
        <f>P44+7</f>
        <v>45315</v>
      </c>
      <c r="Q52" s="1206" t="s">
        <v>923</v>
      </c>
      <c r="R52" s="1208">
        <f>P52</f>
        <v>45315</v>
      </c>
      <c r="S52" s="1213">
        <f>P52-5-1</f>
        <v>45309</v>
      </c>
      <c r="T52" s="1214">
        <f>P52-2-3</f>
        <v>45310</v>
      </c>
      <c r="U52" s="1215">
        <f>R52+7</f>
        <v>45322</v>
      </c>
      <c r="V52" s="1219">
        <f>U52+$V$16</f>
        <v>45337</v>
      </c>
      <c r="W52" s="1220">
        <f>U52+$W$16</f>
        <v>45343</v>
      </c>
      <c r="X52" s="1221">
        <f>U52+$X$16</f>
        <v>45342</v>
      </c>
      <c r="Y52" s="1222">
        <f>U52+$Y$16</f>
        <v>45348</v>
      </c>
      <c r="Z52" s="1223">
        <f>U52+$Z$16</f>
        <v>45358</v>
      </c>
      <c r="AA52" s="1224">
        <f>U52+$AA$16</f>
        <v>45354</v>
      </c>
      <c r="AB52" s="1221">
        <f>U52+$AB$16</f>
        <v>45350</v>
      </c>
    </row>
    <row r="53" spans="1:29"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500" t="e">
        <f>U53+$V$14</f>
        <v>#VALUE!</v>
      </c>
      <c r="W53" s="501" t="e">
        <f>U53+$W$14</f>
        <v>#VALUE!</v>
      </c>
      <c r="X53" s="502" t="e">
        <f>U53+$X$14</f>
        <v>#VALUE!</v>
      </c>
      <c r="Y53" s="505" t="e">
        <f>U53+$Y$14</f>
        <v>#VALUE!</v>
      </c>
      <c r="Z53" s="504" t="e">
        <f>U53+$Z$14</f>
        <v>#VALUE!</v>
      </c>
      <c r="AA53" s="503" t="e">
        <f>U53+$AA$14</f>
        <v>#VALUE!</v>
      </c>
      <c r="AB53" s="502" t="e">
        <f>U53+$AB$14</f>
        <v>#VALUE!</v>
      </c>
    </row>
    <row r="54" spans="1:29" ht="18" customHeight="1">
      <c r="A54" s="3025" t="s">
        <v>264</v>
      </c>
      <c r="B54" s="3026"/>
      <c r="C54" s="3026"/>
      <c r="D54" s="3026"/>
      <c r="E54" s="3026"/>
      <c r="F54" s="3026"/>
      <c r="G54" s="3026"/>
      <c r="H54" s="3026"/>
      <c r="I54" s="3026"/>
      <c r="J54" s="3026"/>
      <c r="K54" s="3026"/>
      <c r="L54" s="3026"/>
      <c r="M54" s="3026"/>
      <c r="N54" s="3026"/>
      <c r="O54" s="3026"/>
      <c r="P54" s="3026"/>
      <c r="Q54" s="3026"/>
      <c r="R54" s="3026"/>
      <c r="S54" s="3026"/>
      <c r="T54" s="3026"/>
      <c r="U54" s="3026"/>
      <c r="V54" s="3026"/>
      <c r="W54" s="3026"/>
      <c r="X54" s="3026"/>
      <c r="Y54" s="3026"/>
      <c r="Z54" s="3026"/>
      <c r="AA54" s="431"/>
    </row>
    <row r="55" spans="1:29" ht="18" customHeight="1">
      <c r="A55" s="3010"/>
      <c r="B55" s="3010"/>
      <c r="C55" s="3010"/>
      <c r="D55" s="3010"/>
      <c r="E55" s="3010"/>
      <c r="F55" s="3010"/>
      <c r="G55" s="3010"/>
      <c r="H55" s="3010"/>
      <c r="I55" s="3010"/>
      <c r="J55" s="3010"/>
      <c r="K55" s="3010"/>
      <c r="L55" s="3010"/>
      <c r="M55" s="3010"/>
      <c r="N55" s="3010"/>
      <c r="O55" s="3010"/>
      <c r="P55" s="3010"/>
      <c r="Q55" s="3010"/>
      <c r="R55" s="3010"/>
      <c r="S55" s="4"/>
      <c r="T55" s="4"/>
      <c r="U55" s="4"/>
      <c r="V55" s="4"/>
      <c r="W55" s="4"/>
      <c r="X55" s="4"/>
      <c r="Y55" s="4"/>
      <c r="Z55" s="4"/>
      <c r="AA55" s="71"/>
      <c r="AB55" s="4"/>
    </row>
    <row r="56" spans="1:29" s="16" customFormat="1" ht="18" customHeight="1">
      <c r="A56" s="356" t="s">
        <v>212</v>
      </c>
      <c r="B56" s="488"/>
      <c r="L56" s="51"/>
      <c r="M56" s="51"/>
      <c r="N56" s="535"/>
      <c r="O56" s="324"/>
      <c r="P56" s="324"/>
      <c r="Q56" s="324"/>
      <c r="R56" s="536"/>
      <c r="S56" s="536"/>
      <c r="T56" s="324"/>
      <c r="U56" s="324"/>
      <c r="V56" s="37"/>
      <c r="W56" s="37"/>
      <c r="X56" s="37"/>
      <c r="Y56" s="37"/>
      <c r="AA56" s="432"/>
      <c r="AC56" s="433"/>
    </row>
    <row r="57" spans="1:29" s="16" customFormat="1" ht="18" customHeight="1">
      <c r="A57" s="587" t="s">
        <v>213</v>
      </c>
      <c r="B57" s="2972" t="s">
        <v>501</v>
      </c>
      <c r="C57" s="2973"/>
      <c r="D57" s="2973"/>
      <c r="E57" s="2973"/>
      <c r="F57" s="2973"/>
      <c r="G57" s="2973"/>
      <c r="H57" s="2973"/>
      <c r="I57" s="2973"/>
      <c r="J57" s="2973"/>
      <c r="K57" s="2974"/>
      <c r="L57" s="261"/>
      <c r="M57" s="261"/>
      <c r="N57" s="1246" t="s">
        <v>983</v>
      </c>
      <c r="O57" s="196"/>
      <c r="P57" s="225"/>
      <c r="Q57" s="225"/>
      <c r="R57" s="225"/>
      <c r="S57" s="225"/>
      <c r="T57" s="225"/>
      <c r="U57" s="225"/>
      <c r="V57" s="379"/>
      <c r="W57" s="379"/>
      <c r="X57" s="379"/>
      <c r="Y57" s="379"/>
      <c r="Z57" s="14"/>
      <c r="AA57" s="379"/>
      <c r="AB57" s="14"/>
      <c r="AC57" s="433"/>
    </row>
    <row r="58" spans="1:29" s="16" customFormat="1" ht="18" customHeight="1">
      <c r="A58" s="588"/>
      <c r="B58" s="2962" t="s">
        <v>502</v>
      </c>
      <c r="C58" s="2963"/>
      <c r="D58" s="2963"/>
      <c r="E58" s="2963"/>
      <c r="F58" s="2963"/>
      <c r="G58" s="2963"/>
      <c r="H58" s="2963"/>
      <c r="I58" s="2963"/>
      <c r="J58" s="2963"/>
      <c r="K58" s="2964"/>
      <c r="L58" s="380"/>
      <c r="M58" s="380"/>
      <c r="N58" s="23" t="s">
        <v>276</v>
      </c>
      <c r="O58" s="196"/>
      <c r="P58" s="225"/>
      <c r="Q58" s="225"/>
      <c r="R58" s="225"/>
      <c r="S58" s="225"/>
      <c r="T58" s="225"/>
      <c r="U58" s="225"/>
      <c r="V58" s="379"/>
      <c r="W58" s="379"/>
      <c r="X58" s="379"/>
      <c r="Y58" s="379"/>
      <c r="Z58" s="14"/>
      <c r="AA58" s="379"/>
      <c r="AB58" s="14"/>
      <c r="AC58" s="433"/>
    </row>
    <row r="59" spans="1:29" s="16" customFormat="1" ht="18" customHeight="1">
      <c r="A59" s="587" t="s">
        <v>214</v>
      </c>
      <c r="B59" s="2972" t="s">
        <v>484</v>
      </c>
      <c r="C59" s="2973"/>
      <c r="D59" s="2973"/>
      <c r="E59" s="2973"/>
      <c r="F59" s="2973"/>
      <c r="G59" s="2973"/>
      <c r="H59" s="2973"/>
      <c r="I59" s="2973"/>
      <c r="J59" s="2973"/>
      <c r="K59" s="2974"/>
      <c r="L59" s="380"/>
      <c r="M59" s="380"/>
      <c r="N59" s="23" t="s">
        <v>277</v>
      </c>
      <c r="O59" s="196"/>
      <c r="P59" s="225"/>
      <c r="Q59" s="225"/>
      <c r="R59" s="225"/>
      <c r="S59" s="225"/>
      <c r="T59" s="225"/>
      <c r="U59" s="225"/>
      <c r="V59" s="379"/>
      <c r="W59" s="379"/>
      <c r="X59" s="379"/>
      <c r="Y59" s="379"/>
      <c r="Z59" s="14"/>
      <c r="AA59" s="379"/>
      <c r="AB59" s="14"/>
      <c r="AC59" s="433"/>
    </row>
    <row r="60" spans="1:29" s="16" customFormat="1" ht="18" customHeight="1">
      <c r="A60" s="589"/>
      <c r="B60" s="2962" t="s">
        <v>503</v>
      </c>
      <c r="C60" s="2963"/>
      <c r="D60" s="2963"/>
      <c r="E60" s="2963"/>
      <c r="F60" s="2963"/>
      <c r="G60" s="2963"/>
      <c r="H60" s="2963"/>
      <c r="I60" s="2963"/>
      <c r="J60" s="2963"/>
      <c r="K60" s="2964"/>
      <c r="L60" s="40"/>
      <c r="M60" s="40"/>
      <c r="N60" s="26" t="s">
        <v>363</v>
      </c>
      <c r="O60" s="196"/>
      <c r="P60" s="225"/>
      <c r="Q60" s="225"/>
      <c r="R60" s="225"/>
      <c r="S60" s="225"/>
      <c r="T60" s="225"/>
      <c r="U60" s="225"/>
      <c r="V60" s="379"/>
      <c r="W60" s="379"/>
      <c r="X60" s="379"/>
      <c r="Y60" s="379"/>
      <c r="Z60" s="14"/>
      <c r="AA60" s="379"/>
      <c r="AB60" s="14"/>
      <c r="AC60" s="433"/>
    </row>
    <row r="61" spans="1:29" s="16" customFormat="1" ht="18" customHeight="1">
      <c r="A61" s="358" t="s">
        <v>366</v>
      </c>
      <c r="B61" s="2977" t="s">
        <v>364</v>
      </c>
      <c r="C61" s="2978"/>
      <c r="D61" s="2978"/>
      <c r="E61" s="2978"/>
      <c r="F61" s="2978"/>
      <c r="G61" s="2978"/>
      <c r="H61" s="2978"/>
      <c r="I61" s="2978"/>
      <c r="J61" s="2978"/>
      <c r="K61" s="2979"/>
      <c r="L61" s="149"/>
      <c r="M61" s="149"/>
      <c r="N61" s="23" t="s">
        <v>1760</v>
      </c>
      <c r="O61" s="37"/>
      <c r="P61" s="149"/>
      <c r="Q61" s="149"/>
      <c r="R61" s="150"/>
      <c r="S61" s="324"/>
      <c r="T61" s="197"/>
      <c r="U61" s="150"/>
      <c r="V61" s="150"/>
      <c r="W61" s="150"/>
      <c r="X61" s="150"/>
      <c r="Y61" s="150"/>
      <c r="Z61" s="14"/>
      <c r="AA61" s="150"/>
      <c r="AB61" s="14"/>
      <c r="AC61" s="433"/>
    </row>
    <row r="62" spans="1:29" s="16" customFormat="1" ht="18" customHeight="1">
      <c r="A62" s="358"/>
      <c r="B62" s="2980" t="s">
        <v>322</v>
      </c>
      <c r="C62" s="2981"/>
      <c r="D62" s="2981"/>
      <c r="E62" s="2981"/>
      <c r="F62" s="2981"/>
      <c r="G62" s="2981"/>
      <c r="H62" s="2981"/>
      <c r="I62" s="2981"/>
      <c r="J62" s="2981"/>
      <c r="K62" s="2982"/>
      <c r="L62" s="149"/>
      <c r="M62" s="149"/>
      <c r="N62" s="23"/>
      <c r="O62" s="37"/>
      <c r="P62" s="23"/>
      <c r="Q62" s="165"/>
      <c r="R62" s="14"/>
      <c r="S62" s="165"/>
      <c r="T62" s="36"/>
      <c r="U62" s="13"/>
      <c r="V62" s="165"/>
      <c r="W62" s="13"/>
      <c r="X62" s="39"/>
      <c r="Y62" s="54"/>
      <c r="Z62" s="54"/>
      <c r="AA62" s="378"/>
      <c r="AB62" s="54"/>
      <c r="AC62" s="433"/>
    </row>
    <row r="63" spans="1:29" s="16" customFormat="1" ht="18" customHeight="1">
      <c r="A63" s="357" t="s">
        <v>360</v>
      </c>
      <c r="B63" s="2986" t="s">
        <v>361</v>
      </c>
      <c r="C63" s="2987"/>
      <c r="D63" s="2987"/>
      <c r="E63" s="2987"/>
      <c r="F63" s="2987"/>
      <c r="G63" s="2987"/>
      <c r="H63" s="2987"/>
      <c r="I63" s="2988"/>
      <c r="J63" s="2988"/>
      <c r="K63" s="2989"/>
      <c r="L63" s="13"/>
      <c r="M63" s="36"/>
      <c r="O63" s="37"/>
      <c r="P63" s="23"/>
      <c r="Q63" s="23"/>
      <c r="R63" s="23"/>
      <c r="S63" s="165"/>
      <c r="T63" s="36"/>
      <c r="U63" s="13"/>
      <c r="V63" s="165"/>
      <c r="W63" s="13"/>
      <c r="X63" s="39"/>
      <c r="Y63" s="54"/>
      <c r="Z63" s="54"/>
      <c r="AA63" s="378"/>
      <c r="AB63" s="54"/>
      <c r="AC63" s="433"/>
    </row>
    <row r="64" spans="1:29" s="16" customFormat="1" ht="18" customHeight="1">
      <c r="A64" s="359"/>
      <c r="B64" s="2990" t="s">
        <v>1304</v>
      </c>
      <c r="C64" s="2991"/>
      <c r="D64" s="2991"/>
      <c r="E64" s="2991"/>
      <c r="F64" s="2991"/>
      <c r="G64" s="2991"/>
      <c r="H64" s="2991"/>
      <c r="I64" s="2991"/>
      <c r="J64" s="2991"/>
      <c r="K64" s="2992"/>
      <c r="L64" s="13"/>
      <c r="M64" s="36"/>
      <c r="N64" s="769"/>
      <c r="O64" s="150"/>
      <c r="P64" s="768"/>
      <c r="Q64" s="256"/>
      <c r="R64" s="768"/>
      <c r="S64" s="256"/>
      <c r="T64" s="197"/>
      <c r="U64" s="149"/>
      <c r="V64" s="256"/>
      <c r="W64" s="13"/>
      <c r="X64" s="39"/>
      <c r="Y64" s="54"/>
      <c r="Z64" s="54"/>
      <c r="AA64" s="378"/>
      <c r="AB64" s="54"/>
      <c r="AC64" s="433"/>
    </row>
    <row r="65" spans="1:29" s="16" customFormat="1" ht="18" customHeight="1">
      <c r="A65" s="358" t="s">
        <v>215</v>
      </c>
      <c r="B65" s="2965" t="s">
        <v>640</v>
      </c>
      <c r="C65" s="2966"/>
      <c r="D65" s="2966"/>
      <c r="E65" s="2966"/>
      <c r="F65" s="2966"/>
      <c r="G65" s="2966"/>
      <c r="H65" s="2966"/>
      <c r="I65" s="2967"/>
      <c r="J65" s="2967"/>
      <c r="K65" s="2968"/>
      <c r="L65" s="13"/>
      <c r="N65" s="770"/>
      <c r="O65" s="2975"/>
      <c r="P65" s="2976"/>
      <c r="Q65" s="2976"/>
      <c r="R65" s="2976"/>
      <c r="S65" s="2976"/>
      <c r="T65" s="2976"/>
      <c r="U65" s="2976"/>
      <c r="V65" s="2976"/>
      <c r="W65" s="14"/>
      <c r="X65" s="14"/>
      <c r="Y65" s="14"/>
      <c r="Z65" s="14"/>
      <c r="AA65" s="150"/>
      <c r="AB65" s="14"/>
      <c r="AC65" s="433"/>
    </row>
    <row r="66" spans="1:29" s="16" customFormat="1" ht="18" customHeight="1">
      <c r="A66" s="359"/>
      <c r="B66" s="2962" t="s">
        <v>824</v>
      </c>
      <c r="C66" s="2969"/>
      <c r="D66" s="2969"/>
      <c r="E66" s="2969"/>
      <c r="F66" s="2969"/>
      <c r="G66" s="2969"/>
      <c r="H66" s="2969"/>
      <c r="I66" s="2970"/>
      <c r="J66" s="2970"/>
      <c r="K66" s="2971"/>
      <c r="L66" s="28"/>
      <c r="N66" s="770"/>
      <c r="O66" s="2975"/>
      <c r="P66" s="2976"/>
      <c r="Q66" s="2976"/>
      <c r="R66" s="2976"/>
      <c r="S66" s="2976"/>
      <c r="T66" s="2976"/>
      <c r="U66" s="2976"/>
      <c r="V66" s="2976"/>
      <c r="W66" s="14"/>
      <c r="X66" s="14"/>
      <c r="Y66" s="14"/>
      <c r="Z66" s="14"/>
      <c r="AA66" s="150"/>
      <c r="AB66" s="14"/>
      <c r="AC66" s="433"/>
    </row>
    <row r="67" spans="1:29" s="16" customFormat="1" ht="18" customHeight="1">
      <c r="A67" s="358" t="s">
        <v>216</v>
      </c>
      <c r="B67" s="2972" t="s">
        <v>641</v>
      </c>
      <c r="C67" s="2983"/>
      <c r="D67" s="2983"/>
      <c r="E67" s="2983"/>
      <c r="F67" s="2983"/>
      <c r="G67" s="2983"/>
      <c r="H67" s="2983"/>
      <c r="I67" s="2984"/>
      <c r="J67" s="2984"/>
      <c r="K67" s="2985"/>
      <c r="L67" s="13"/>
      <c r="N67" s="770"/>
      <c r="O67" s="2975"/>
      <c r="P67" s="2976"/>
      <c r="Q67" s="2976"/>
      <c r="R67" s="2976"/>
      <c r="S67" s="2976"/>
      <c r="T67" s="2976"/>
      <c r="U67" s="2976"/>
      <c r="V67" s="2976"/>
      <c r="W67" s="14"/>
      <c r="X67" s="14"/>
      <c r="Y67" s="14"/>
      <c r="Z67" s="14"/>
      <c r="AA67" s="150"/>
      <c r="AB67" s="14"/>
      <c r="AC67" s="433"/>
    </row>
    <row r="68" spans="1:29" s="16" customFormat="1" ht="18" customHeight="1">
      <c r="A68" s="359"/>
      <c r="B68" s="2962" t="s">
        <v>642</v>
      </c>
      <c r="C68" s="2969"/>
      <c r="D68" s="2969"/>
      <c r="E68" s="2969"/>
      <c r="F68" s="2969"/>
      <c r="G68" s="2969"/>
      <c r="H68" s="2969"/>
      <c r="I68" s="2970"/>
      <c r="J68" s="2970"/>
      <c r="K68" s="2971"/>
      <c r="L68" s="13"/>
      <c r="N68" s="770"/>
      <c r="O68" s="2975"/>
      <c r="P68" s="2976"/>
      <c r="Q68" s="2976"/>
      <c r="R68" s="2976"/>
      <c r="S68" s="2976"/>
      <c r="T68" s="2976"/>
      <c r="U68" s="2976"/>
      <c r="V68" s="2976"/>
      <c r="W68" s="165"/>
      <c r="X68" s="165"/>
      <c r="Y68" s="165"/>
      <c r="Z68" s="18"/>
      <c r="AA68" s="324"/>
      <c r="AB68" s="18"/>
      <c r="AC68" s="433"/>
    </row>
    <row r="69" spans="1:29" s="59" customFormat="1" ht="20.100000000000001" customHeight="1">
      <c r="B69" s="56"/>
      <c r="C69" s="56"/>
      <c r="D69" s="56"/>
      <c r="E69" s="56"/>
      <c r="F69" s="56"/>
      <c r="G69" s="56"/>
      <c r="H69" s="56"/>
      <c r="I69" s="56"/>
      <c r="J69" s="56"/>
      <c r="K69" s="56"/>
      <c r="L69" s="56"/>
      <c r="M69" s="56"/>
      <c r="N69" s="56"/>
      <c r="O69" s="56"/>
      <c r="P69" s="57"/>
      <c r="Q69" s="57"/>
      <c r="R69" s="57"/>
      <c r="S69" s="57"/>
      <c r="T69" s="57"/>
      <c r="U69" s="56"/>
      <c r="V69" s="56"/>
      <c r="AA69" s="434"/>
      <c r="AC69" s="434"/>
    </row>
    <row r="70" spans="1:29" s="11" customFormat="1" ht="20.100000000000001" customHeight="1">
      <c r="B70" s="16"/>
      <c r="C70" s="16"/>
      <c r="D70" s="16"/>
      <c r="E70" s="16"/>
      <c r="F70" s="16"/>
      <c r="G70" s="16"/>
      <c r="H70" s="16"/>
      <c r="I70" s="16"/>
      <c r="J70" s="16"/>
      <c r="K70" s="16"/>
      <c r="L70" s="16"/>
      <c r="M70" s="16"/>
      <c r="N70" s="16"/>
      <c r="O70" s="16"/>
      <c r="P70" s="17"/>
      <c r="Q70" s="17"/>
      <c r="R70" s="17"/>
      <c r="S70" s="17"/>
      <c r="T70" s="17"/>
      <c r="U70" s="16"/>
      <c r="V70" s="16"/>
      <c r="AA70" s="151"/>
      <c r="AC70" s="434"/>
    </row>
    <row r="71" spans="1:29" s="11" customFormat="1" ht="8.25" customHeight="1">
      <c r="B71" s="16"/>
      <c r="C71" s="16"/>
      <c r="D71" s="16"/>
      <c r="E71" s="16"/>
      <c r="F71" s="16"/>
      <c r="G71" s="16"/>
      <c r="H71" s="16"/>
      <c r="I71" s="16"/>
      <c r="J71" s="16"/>
      <c r="K71" s="16"/>
      <c r="L71" s="16"/>
      <c r="M71" s="16"/>
      <c r="N71" s="16"/>
      <c r="O71" s="16"/>
      <c r="P71" s="17"/>
      <c r="Q71" s="17"/>
      <c r="R71" s="17"/>
      <c r="S71" s="17"/>
      <c r="T71" s="17"/>
      <c r="U71" s="16"/>
      <c r="V71" s="16"/>
      <c r="AA71" s="151"/>
      <c r="AC71" s="434"/>
    </row>
    <row r="72" spans="1:29" s="11" customFormat="1" ht="20.100000000000001" customHeight="1">
      <c r="A72" s="32"/>
      <c r="B72" s="16"/>
      <c r="C72" s="16"/>
      <c r="D72" s="16"/>
      <c r="E72" s="16"/>
      <c r="F72" s="16"/>
      <c r="G72" s="16"/>
      <c r="H72" s="16"/>
      <c r="I72" s="16"/>
      <c r="J72" s="16"/>
      <c r="K72" s="16"/>
      <c r="L72" s="16"/>
      <c r="M72" s="16"/>
      <c r="N72" s="16"/>
      <c r="O72" s="16"/>
      <c r="P72" s="17"/>
      <c r="Q72" s="17"/>
      <c r="R72" s="17"/>
      <c r="S72" s="17"/>
      <c r="T72" s="17"/>
      <c r="U72" s="16"/>
      <c r="V72" s="16"/>
      <c r="AA72" s="151"/>
      <c r="AC72" s="434"/>
    </row>
    <row r="73" spans="1:29" s="11" customFormat="1" ht="20.100000000000001" customHeight="1">
      <c r="B73" s="18"/>
      <c r="C73" s="18"/>
      <c r="D73" s="18"/>
      <c r="E73" s="18"/>
      <c r="F73" s="18"/>
      <c r="G73" s="18"/>
      <c r="H73" s="18"/>
      <c r="I73" s="18"/>
      <c r="J73" s="18"/>
      <c r="K73" s="18"/>
      <c r="L73" s="18"/>
      <c r="M73" s="18"/>
      <c r="N73" s="18"/>
      <c r="O73" s="18"/>
      <c r="P73" s="13"/>
      <c r="Q73" s="13"/>
      <c r="R73" s="13"/>
      <c r="S73" s="13"/>
      <c r="T73" s="13"/>
      <c r="U73" s="18"/>
      <c r="V73" s="19"/>
      <c r="W73" s="12"/>
      <c r="X73" s="12"/>
      <c r="Y73" s="12"/>
      <c r="Z73" s="12"/>
      <c r="AA73" s="435"/>
      <c r="AB73" s="12"/>
      <c r="AC73" s="434"/>
    </row>
  </sheetData>
  <sheetProtection selectLockedCells="1" selectUnlockedCells="1"/>
  <mergeCells count="39">
    <mergeCell ref="I13:K13"/>
    <mergeCell ref="L13:N14"/>
    <mergeCell ref="A54:Z54"/>
    <mergeCell ref="F17:H18"/>
    <mergeCell ref="I17:K17"/>
    <mergeCell ref="P13:R14"/>
    <mergeCell ref="O66:V66"/>
    <mergeCell ref="O67:V67"/>
    <mergeCell ref="O68:V68"/>
    <mergeCell ref="O65:V65"/>
    <mergeCell ref="B68:K68"/>
    <mergeCell ref="B67:K67"/>
    <mergeCell ref="B66:K66"/>
    <mergeCell ref="B65:K65"/>
    <mergeCell ref="V6:W6"/>
    <mergeCell ref="P17:R18"/>
    <mergeCell ref="A7:AB7"/>
    <mergeCell ref="A9:AB9"/>
    <mergeCell ref="Y17:Z17"/>
    <mergeCell ref="AA17:AB17"/>
    <mergeCell ref="U17:U18"/>
    <mergeCell ref="V17:X17"/>
    <mergeCell ref="L17:N18"/>
    <mergeCell ref="B17:B18"/>
    <mergeCell ref="C17:E18"/>
    <mergeCell ref="B13:B14"/>
    <mergeCell ref="C13:E14"/>
    <mergeCell ref="A11:U11"/>
    <mergeCell ref="A12:U12"/>
    <mergeCell ref="F13:H14"/>
    <mergeCell ref="B57:K57"/>
    <mergeCell ref="B58:K58"/>
    <mergeCell ref="A55:R55"/>
    <mergeCell ref="B59:K59"/>
    <mergeCell ref="B64:K64"/>
    <mergeCell ref="B63:K63"/>
    <mergeCell ref="B62:K62"/>
    <mergeCell ref="B60:K60"/>
    <mergeCell ref="B61:K61"/>
  </mergeCells>
  <phoneticPr fontId="18"/>
  <printOptions horizontalCentered="1" verticalCentered="1"/>
  <pageMargins left="0.23622047244094491" right="0.23622047244094491" top="0.35433070866141736" bottom="0.35433070866141736" header="0.31496062992125984" footer="0.31496062992125984"/>
  <pageSetup paperSize="9" scale="41"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42"/>
    <pageSetUpPr autoPageBreaks="0" fitToPage="1"/>
  </sheetPr>
  <dimension ref="A2:AK70"/>
  <sheetViews>
    <sheetView showGridLines="0" showZeros="0" view="pageBreakPreview" zoomScale="55" zoomScaleNormal="60" zoomScaleSheetLayoutView="55" workbookViewId="0">
      <selection activeCell="A7" sqref="A7:AJ7"/>
    </sheetView>
  </sheetViews>
  <sheetFormatPr defaultColWidth="9" defaultRowHeight="15" customHeight="1"/>
  <cols>
    <col min="1" max="1" width="25.6640625" style="1" customWidth="1"/>
    <col min="2" max="2" width="10.8867187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7" width="8.6640625" style="1" customWidth="1"/>
    <col min="28" max="29" width="9.88671875" style="1" customWidth="1"/>
    <col min="30" max="30" width="8.6640625" style="921" customWidth="1"/>
    <col min="31" max="31" width="8.6640625" style="921" hidden="1" customWidth="1"/>
    <col min="32" max="32" width="9.88671875" style="1" customWidth="1"/>
    <col min="33" max="34" width="8.6640625" style="1" customWidth="1"/>
    <col min="35" max="36" width="8.6640625" style="1" hidden="1" customWidth="1"/>
    <col min="37" max="37" width="9" style="60"/>
    <col min="38" max="16384" width="9" style="1"/>
  </cols>
  <sheetData>
    <row r="2" spans="1:37" ht="15" customHeight="1">
      <c r="Q2" s="793" t="s">
        <v>88</v>
      </c>
      <c r="R2" s="793"/>
      <c r="V2" s="2494" t="s">
        <v>5</v>
      </c>
    </row>
    <row r="3" spans="1:37" ht="15" customHeight="1">
      <c r="Q3" s="793" t="s">
        <v>992</v>
      </c>
      <c r="R3" s="793"/>
      <c r="V3" s="2494" t="s">
        <v>1757</v>
      </c>
    </row>
    <row r="4" spans="1:37" ht="15" customHeight="1">
      <c r="Q4" s="1048" t="s">
        <v>993</v>
      </c>
      <c r="R4" s="1048"/>
      <c r="V4" s="2494" t="s">
        <v>1758</v>
      </c>
    </row>
    <row r="5" spans="1:37" ht="15" customHeight="1">
      <c r="Q5" s="793" t="s">
        <v>994</v>
      </c>
      <c r="R5" s="793"/>
      <c r="V5" s="2494" t="s">
        <v>1759</v>
      </c>
    </row>
    <row r="6" spans="1:37" ht="15" customHeight="1">
      <c r="Q6" s="20"/>
      <c r="S6" s="21"/>
      <c r="T6" s="21"/>
      <c r="U6" s="21"/>
      <c r="AD6" s="3029"/>
      <c r="AE6" s="3030"/>
      <c r="AG6" s="3029">
        <f ca="1">TODAY()</f>
        <v>45261</v>
      </c>
      <c r="AH6" s="3030"/>
    </row>
    <row r="7" spans="1:37" ht="30" customHeight="1">
      <c r="A7" s="3027" t="s">
        <v>582</v>
      </c>
      <c r="B7" s="2994"/>
      <c r="C7" s="2994"/>
      <c r="D7" s="2994"/>
      <c r="E7" s="2994"/>
      <c r="F7" s="2994"/>
      <c r="G7" s="2994"/>
      <c r="H7" s="2994"/>
      <c r="I7" s="2994"/>
      <c r="J7" s="2994"/>
      <c r="K7" s="2994"/>
      <c r="L7" s="2994"/>
      <c r="M7" s="2994"/>
      <c r="N7" s="2994"/>
      <c r="O7" s="2994"/>
      <c r="P7" s="2994"/>
      <c r="Q7" s="2994"/>
      <c r="R7" s="2994"/>
      <c r="S7" s="2994"/>
      <c r="T7" s="2994"/>
      <c r="U7" s="2994"/>
      <c r="V7" s="2994"/>
      <c r="W7" s="2994"/>
      <c r="X7" s="2994"/>
      <c r="Y7" s="2994"/>
      <c r="Z7" s="2994"/>
      <c r="AA7" s="2994"/>
      <c r="AB7" s="2994"/>
      <c r="AC7" s="2994"/>
      <c r="AD7" s="2994"/>
      <c r="AE7" s="2994"/>
      <c r="AF7" s="2994"/>
      <c r="AG7" s="2994"/>
      <c r="AH7" s="2994"/>
      <c r="AI7" s="2994"/>
      <c r="AJ7" s="3028"/>
    </row>
    <row r="8" spans="1:37" ht="20.100000000000001" customHeight="1"/>
    <row r="9" spans="1:37" ht="20.100000000000001" customHeight="1">
      <c r="A9" s="2913" t="s">
        <v>275</v>
      </c>
      <c r="B9" s="3016"/>
      <c r="C9" s="3016"/>
      <c r="D9" s="3016"/>
      <c r="E9" s="3016"/>
      <c r="F9" s="3016"/>
      <c r="G9" s="3016"/>
      <c r="H9" s="3016"/>
      <c r="I9" s="3016"/>
      <c r="J9" s="3016"/>
      <c r="K9" s="3016"/>
      <c r="L9" s="3016"/>
      <c r="M9" s="3016"/>
      <c r="N9" s="3016"/>
      <c r="O9" s="3016"/>
      <c r="P9" s="3016"/>
      <c r="Q9" s="3016"/>
      <c r="R9" s="3016"/>
      <c r="S9" s="3016"/>
      <c r="T9" s="3016"/>
      <c r="U9" s="3016"/>
      <c r="V9" s="3016"/>
      <c r="W9" s="3016"/>
      <c r="X9" s="3016"/>
      <c r="Y9" s="3016"/>
      <c r="Z9" s="3016"/>
      <c r="AA9" s="3016"/>
      <c r="AB9" s="3016"/>
      <c r="AC9" s="3016"/>
      <c r="AD9" s="3016"/>
      <c r="AE9" s="3016"/>
      <c r="AF9" s="3016"/>
      <c r="AG9" s="3016"/>
      <c r="AH9" s="3016"/>
      <c r="AI9" s="133"/>
      <c r="AJ9" s="133"/>
    </row>
    <row r="10" spans="1:37"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2"/>
      <c r="W10" s="1402"/>
      <c r="X10" s="1402"/>
      <c r="Y10" s="1402"/>
      <c r="Z10" s="1402"/>
      <c r="AA10" s="1402"/>
      <c r="AB10" s="1402"/>
      <c r="AC10" s="1402"/>
      <c r="AD10" s="1402"/>
      <c r="AE10" s="1402"/>
      <c r="AF10" s="1402"/>
      <c r="AG10" s="1402"/>
      <c r="AH10" s="1402"/>
      <c r="AI10" s="1396"/>
      <c r="AJ10" s="1396"/>
      <c r="AK10" s="792"/>
    </row>
    <row r="11" spans="1:37"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7"/>
      <c r="W11" s="1887"/>
      <c r="X11" s="1887"/>
      <c r="Y11" s="1887"/>
      <c r="Z11" s="1887"/>
      <c r="AA11" s="1887"/>
      <c r="AB11" s="1887"/>
      <c r="AC11" s="1887"/>
      <c r="AD11" s="1887"/>
      <c r="AE11" s="1887"/>
      <c r="AF11" s="1887"/>
      <c r="AG11" s="1887"/>
      <c r="AH11" s="1887"/>
      <c r="AI11" s="1096"/>
      <c r="AJ11" s="1096"/>
      <c r="AK11" s="792"/>
    </row>
    <row r="12" spans="1:37"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885"/>
      <c r="Y12" s="1885"/>
      <c r="Z12" s="1885"/>
      <c r="AA12" s="1885"/>
      <c r="AB12" s="1885"/>
      <c r="AC12" s="1885"/>
      <c r="AD12" s="1762"/>
      <c r="AE12" s="1762"/>
      <c r="AF12" s="1885"/>
      <c r="AG12" s="1762"/>
      <c r="AH12" s="1762"/>
    </row>
    <row r="13" spans="1:37" s="921" customFormat="1" ht="23.85" hidden="1" customHeight="1">
      <c r="A13" s="1255"/>
      <c r="B13" s="3037" t="s">
        <v>682</v>
      </c>
      <c r="C13" s="1885"/>
      <c r="D13" s="1885"/>
      <c r="E13" s="1885"/>
      <c r="F13" s="1885"/>
      <c r="G13" s="1885"/>
      <c r="H13" s="1885"/>
      <c r="I13" s="1885"/>
      <c r="J13" s="1885"/>
      <c r="K13" s="1885"/>
      <c r="L13" s="1885"/>
      <c r="M13" s="1885"/>
      <c r="N13" s="1885"/>
      <c r="O13" s="1885"/>
      <c r="P13" s="1885"/>
      <c r="Q13" s="1885"/>
      <c r="R13" s="1885"/>
      <c r="S13" s="1885"/>
      <c r="T13" s="1885"/>
      <c r="U13" s="1885" t="s">
        <v>1082</v>
      </c>
      <c r="V13" s="1885">
        <v>11</v>
      </c>
      <c r="W13" s="1885">
        <v>15</v>
      </c>
      <c r="X13" s="1885">
        <v>12</v>
      </c>
      <c r="Y13" s="1885">
        <v>13</v>
      </c>
      <c r="Z13" s="1885">
        <v>10</v>
      </c>
      <c r="AA13" s="1885">
        <v>11</v>
      </c>
      <c r="AB13" s="1885">
        <v>11</v>
      </c>
      <c r="AC13" s="1885">
        <v>15</v>
      </c>
      <c r="AD13" s="1762">
        <v>14</v>
      </c>
      <c r="AE13" s="1762">
        <v>32</v>
      </c>
      <c r="AF13" s="1885">
        <v>13</v>
      </c>
      <c r="AG13" s="1762">
        <v>11</v>
      </c>
      <c r="AH13" s="1762">
        <v>12</v>
      </c>
      <c r="AK13" s="792"/>
    </row>
    <row r="14" spans="1:37" ht="20.100000000000001" hidden="1" customHeight="1">
      <c r="A14" s="1917"/>
      <c r="B14" s="3038"/>
      <c r="C14" s="1885"/>
      <c r="D14" s="1885"/>
      <c r="E14" s="1885"/>
      <c r="F14" s="1885"/>
      <c r="G14" s="1885"/>
      <c r="H14" s="1885"/>
      <c r="I14" s="1885"/>
      <c r="J14" s="1885"/>
      <c r="K14" s="1885"/>
      <c r="L14" s="827"/>
      <c r="M14" s="1885"/>
      <c r="N14" s="1885"/>
      <c r="O14" s="1885"/>
      <c r="P14" s="1885"/>
      <c r="Q14" s="1885"/>
      <c r="R14" s="1885"/>
      <c r="S14" s="1885"/>
      <c r="T14" s="1885"/>
      <c r="U14" s="1885" t="s">
        <v>968</v>
      </c>
      <c r="V14" s="1885">
        <v>13</v>
      </c>
      <c r="W14" s="1885">
        <v>17</v>
      </c>
      <c r="X14" s="1885">
        <v>14</v>
      </c>
      <c r="Y14" s="1885">
        <v>15</v>
      </c>
      <c r="Z14" s="1885">
        <v>12</v>
      </c>
      <c r="AA14" s="1885">
        <v>13</v>
      </c>
      <c r="AB14" s="1885">
        <v>13</v>
      </c>
      <c r="AC14" s="1885">
        <v>10</v>
      </c>
      <c r="AD14" s="793">
        <v>13</v>
      </c>
      <c r="AE14" s="793">
        <v>14</v>
      </c>
      <c r="AF14" s="1885">
        <v>15</v>
      </c>
      <c r="AG14" s="793">
        <v>13</v>
      </c>
      <c r="AH14" s="793">
        <v>14</v>
      </c>
      <c r="AI14" s="35">
        <v>11</v>
      </c>
      <c r="AJ14" s="35">
        <v>15</v>
      </c>
    </row>
    <row r="15" spans="1:37" ht="20.100000000000001" hidden="1" customHeight="1">
      <c r="A15" s="1918" t="s">
        <v>963</v>
      </c>
      <c r="B15" s="1919" t="s">
        <v>964</v>
      </c>
      <c r="C15" s="1885"/>
      <c r="D15" s="1885"/>
      <c r="E15" s="1885"/>
      <c r="F15" s="1885"/>
      <c r="G15" s="1885"/>
      <c r="H15" s="1885"/>
      <c r="I15" s="1885"/>
      <c r="J15" s="1885"/>
      <c r="K15" s="1885"/>
      <c r="L15" s="827"/>
      <c r="M15" s="1885"/>
      <c r="N15" s="1885"/>
      <c r="O15" s="1885"/>
      <c r="P15" s="1885"/>
      <c r="Q15" s="1885"/>
      <c r="R15" s="1885"/>
      <c r="S15" s="1885"/>
      <c r="T15" s="1885"/>
      <c r="U15" s="1885" t="s">
        <v>967</v>
      </c>
      <c r="V15" s="1885">
        <v>9</v>
      </c>
      <c r="W15" s="1885">
        <v>13</v>
      </c>
      <c r="X15" s="1885">
        <v>10</v>
      </c>
      <c r="Y15" s="1885">
        <v>18</v>
      </c>
      <c r="Z15" s="1885">
        <v>8</v>
      </c>
      <c r="AA15" s="1885">
        <v>9</v>
      </c>
      <c r="AB15" s="1885">
        <v>9</v>
      </c>
      <c r="AC15" s="1885">
        <v>13</v>
      </c>
      <c r="AD15" s="793">
        <v>12</v>
      </c>
      <c r="AE15" s="793">
        <v>17</v>
      </c>
      <c r="AF15" s="1885">
        <v>11</v>
      </c>
      <c r="AG15" s="793">
        <v>16</v>
      </c>
      <c r="AH15" s="793">
        <v>17</v>
      </c>
      <c r="AI15" s="35">
        <v>10</v>
      </c>
      <c r="AJ15" s="35">
        <v>14</v>
      </c>
    </row>
    <row r="16" spans="1:37" ht="15" hidden="1" customHeight="1" thickBot="1">
      <c r="A16" s="1920" t="s">
        <v>963</v>
      </c>
      <c r="B16" s="1921" t="s">
        <v>965</v>
      </c>
      <c r="C16" s="1885"/>
      <c r="D16" s="1885"/>
      <c r="E16" s="1885"/>
      <c r="F16" s="1885"/>
      <c r="G16" s="1885"/>
      <c r="H16" s="1885"/>
      <c r="I16" s="1885"/>
      <c r="J16" s="1885"/>
      <c r="K16" s="1885"/>
      <c r="L16" s="827"/>
      <c r="M16" s="1885"/>
      <c r="N16" s="1885"/>
      <c r="O16" s="1885"/>
      <c r="P16" s="1885"/>
      <c r="Q16" s="1885"/>
      <c r="R16" s="1885"/>
      <c r="S16" s="1885"/>
      <c r="T16" s="1885"/>
      <c r="U16" s="1885"/>
      <c r="V16" s="417">
        <v>12</v>
      </c>
      <c r="W16" s="417">
        <v>16</v>
      </c>
      <c r="X16" s="417">
        <v>13</v>
      </c>
      <c r="Y16" s="417">
        <v>14</v>
      </c>
      <c r="Z16" s="417">
        <v>10</v>
      </c>
      <c r="AA16" s="417">
        <v>14</v>
      </c>
      <c r="AB16" s="417">
        <v>10</v>
      </c>
      <c r="AC16" s="417">
        <v>9</v>
      </c>
      <c r="AD16" s="417">
        <v>16</v>
      </c>
      <c r="AE16" s="417">
        <v>27</v>
      </c>
      <c r="AF16" s="417">
        <v>13</v>
      </c>
      <c r="AG16" s="417">
        <v>14</v>
      </c>
      <c r="AH16" s="417">
        <v>12</v>
      </c>
      <c r="AI16" s="417">
        <v>8</v>
      </c>
      <c r="AJ16" s="417">
        <v>12</v>
      </c>
    </row>
    <row r="17" spans="1:37"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5" t="s">
        <v>995</v>
      </c>
      <c r="V17" s="3035" t="s">
        <v>249</v>
      </c>
      <c r="W17" s="3036"/>
      <c r="X17" s="3036"/>
      <c r="Y17" s="3036"/>
      <c r="Z17" s="3036" t="s">
        <v>250</v>
      </c>
      <c r="AA17" s="3036"/>
      <c r="AB17" s="3036"/>
      <c r="AC17" s="1922" t="s">
        <v>572</v>
      </c>
      <c r="AD17" s="3031" t="s">
        <v>998</v>
      </c>
      <c r="AE17" s="3031"/>
      <c r="AF17" s="1923" t="s">
        <v>573</v>
      </c>
      <c r="AG17" s="3034" t="s">
        <v>251</v>
      </c>
      <c r="AH17" s="3035"/>
      <c r="AI17" s="3032" t="s">
        <v>278</v>
      </c>
      <c r="AJ17" s="3033"/>
    </row>
    <row r="18" spans="1:37" s="8" customFormat="1" ht="48">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2996"/>
      <c r="V18" s="1924" t="s">
        <v>574</v>
      </c>
      <c r="W18" s="1261" t="s">
        <v>252</v>
      </c>
      <c r="X18" s="1261" t="s">
        <v>575</v>
      </c>
      <c r="Y18" s="1925" t="s">
        <v>576</v>
      </c>
      <c r="Z18" s="1926" t="s">
        <v>253</v>
      </c>
      <c r="AA18" s="1262" t="s">
        <v>577</v>
      </c>
      <c r="AB18" s="1927" t="s">
        <v>578</v>
      </c>
      <c r="AC18" s="1928" t="s">
        <v>579</v>
      </c>
      <c r="AD18" s="1929" t="s">
        <v>999</v>
      </c>
      <c r="AE18" s="1929" t="s">
        <v>1000</v>
      </c>
      <c r="AF18" s="1930" t="s">
        <v>580</v>
      </c>
      <c r="AG18" s="1929" t="s">
        <v>581</v>
      </c>
      <c r="AH18" s="1927" t="s">
        <v>257</v>
      </c>
      <c r="AI18" s="1216" t="s">
        <v>280</v>
      </c>
      <c r="AJ18" s="436" t="s">
        <v>281</v>
      </c>
      <c r="AK18" s="60"/>
    </row>
    <row r="19" spans="1:37" s="41" customFormat="1" ht="24.7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31">
        <f>U19+$V$15</f>
        <v>45279</v>
      </c>
      <c r="W19" s="1932">
        <f>U19+$W$15</f>
        <v>45283</v>
      </c>
      <c r="X19" s="1932">
        <f>U19+$X$15</f>
        <v>45280</v>
      </c>
      <c r="Y19" s="1933">
        <f>U19+$Y$15</f>
        <v>45288</v>
      </c>
      <c r="Z19" s="1934">
        <f>U19+$Z$15</f>
        <v>45278</v>
      </c>
      <c r="AA19" s="1932">
        <f>U19+$AA$15</f>
        <v>45279</v>
      </c>
      <c r="AB19" s="1933">
        <f>U19+$AB$15</f>
        <v>45279</v>
      </c>
      <c r="AC19" s="1935">
        <f>U19+$AC$15</f>
        <v>45283</v>
      </c>
      <c r="AD19" s="1934">
        <f>U19+$AD$15</f>
        <v>45282</v>
      </c>
      <c r="AE19" s="1933">
        <f>AD19</f>
        <v>45282</v>
      </c>
      <c r="AF19" s="1936">
        <f>U19+$AF$15</f>
        <v>45281</v>
      </c>
      <c r="AG19" s="1934">
        <f>U19+$AG$15</f>
        <v>45286</v>
      </c>
      <c r="AH19" s="1933">
        <f>U19+$AH$15</f>
        <v>45287</v>
      </c>
      <c r="AI19" s="1217">
        <f>U19+$AI$15</f>
        <v>45280</v>
      </c>
      <c r="AJ19" s="481">
        <f>U19+$AJ$15</f>
        <v>45284</v>
      </c>
      <c r="AK19" s="63"/>
    </row>
    <row r="20" spans="1:37" s="41" customFormat="1" ht="24"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31">
        <f>U20+$V$14</f>
        <v>45286</v>
      </c>
      <c r="W20" s="1932">
        <f>U20+$W$14</f>
        <v>45290</v>
      </c>
      <c r="X20" s="1932">
        <f>U20+$X$14</f>
        <v>45287</v>
      </c>
      <c r="Y20" s="1933">
        <f>U20+$Y$14</f>
        <v>45288</v>
      </c>
      <c r="Z20" s="1934">
        <f>U20+$Z$14</f>
        <v>45285</v>
      </c>
      <c r="AA20" s="1932">
        <f>U20+$AA$14</f>
        <v>45286</v>
      </c>
      <c r="AB20" s="1933">
        <f>U20+$AB$14</f>
        <v>45286</v>
      </c>
      <c r="AC20" s="1935">
        <f>U20+$AC$14</f>
        <v>45283</v>
      </c>
      <c r="AD20" s="1934">
        <f>U20+$AD$16</f>
        <v>45289</v>
      </c>
      <c r="AE20" s="1933">
        <f>AD20</f>
        <v>45289</v>
      </c>
      <c r="AF20" s="1936">
        <f>U20+$AF$14</f>
        <v>45288</v>
      </c>
      <c r="AG20" s="1934">
        <f>U20+$AG$14</f>
        <v>45286</v>
      </c>
      <c r="AH20" s="1933">
        <f>U20+$AH$14</f>
        <v>45287</v>
      </c>
      <c r="AI20" s="742">
        <f>U20+$AI$16</f>
        <v>45281</v>
      </c>
      <c r="AJ20" s="416">
        <f>U20+$AJ$16</f>
        <v>45285</v>
      </c>
      <c r="AK20" s="63"/>
    </row>
    <row r="21" spans="1:37" s="41" customFormat="1" ht="24"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37"/>
      <c r="W21" s="1938"/>
      <c r="X21" s="1938"/>
      <c r="Y21" s="1939"/>
      <c r="Z21" s="1940"/>
      <c r="AA21" s="1938"/>
      <c r="AB21" s="1939"/>
      <c r="AC21" s="1941"/>
      <c r="AD21" s="1940"/>
      <c r="AE21" s="1939"/>
      <c r="AF21" s="1942"/>
      <c r="AG21" s="1940"/>
      <c r="AH21" s="1939"/>
      <c r="AI21" s="1218" t="e">
        <f>U21+$AI$14</f>
        <v>#VALUE!</v>
      </c>
      <c r="AJ21" s="438" t="e">
        <f>U21+$AJ$14</f>
        <v>#VALUE!</v>
      </c>
      <c r="AK21" s="63"/>
    </row>
    <row r="22" spans="1:37" s="41" customFormat="1" ht="24"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37">
        <f>U22+$V$13</f>
        <v>45286</v>
      </c>
      <c r="W22" s="1938">
        <f>U22+$W$13</f>
        <v>45290</v>
      </c>
      <c r="X22" s="1938">
        <f>U22+$X$13</f>
        <v>45287</v>
      </c>
      <c r="Y22" s="1939">
        <f>U22+$Y$13</f>
        <v>45288</v>
      </c>
      <c r="Z22" s="1940">
        <f>U22+$Z$13</f>
        <v>45285</v>
      </c>
      <c r="AA22" s="1938">
        <f>U22+$AA$13</f>
        <v>45286</v>
      </c>
      <c r="AB22" s="1939">
        <f>U22+$AB$13</f>
        <v>45286</v>
      </c>
      <c r="AC22" s="1941">
        <f>U22+$AC$13</f>
        <v>45290</v>
      </c>
      <c r="AD22" s="1940">
        <f>U22+$AD$13</f>
        <v>45289</v>
      </c>
      <c r="AE22" s="1939" t="str">
        <f>AE18</f>
        <v>YANGON(MIP Terminal)</v>
      </c>
      <c r="AF22" s="1942">
        <f>U22+$AF$13</f>
        <v>45288</v>
      </c>
      <c r="AG22" s="1940">
        <f>U22+$AG$13</f>
        <v>45286</v>
      </c>
      <c r="AH22" s="1939">
        <f>U22+$AH$13</f>
        <v>45287</v>
      </c>
      <c r="AI22" s="1218">
        <f>U22+$AI$14</f>
        <v>45286</v>
      </c>
      <c r="AJ22" s="438">
        <f>U22+$AJ$14</f>
        <v>45290</v>
      </c>
      <c r="AK22" s="63"/>
    </row>
    <row r="23" spans="1:37" s="41" customFormat="1" ht="24"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31">
        <f>U23+$V$15</f>
        <v>45286</v>
      </c>
      <c r="W23" s="1932">
        <f>U23+$W$15</f>
        <v>45290</v>
      </c>
      <c r="X23" s="1932">
        <f>U23+$X$15</f>
        <v>45287</v>
      </c>
      <c r="Y23" s="1933">
        <f>U23+$Y$15</f>
        <v>45295</v>
      </c>
      <c r="Z23" s="1934">
        <f>U23+$Z$15</f>
        <v>45285</v>
      </c>
      <c r="AA23" s="1932">
        <f>U23+$AA$15</f>
        <v>45286</v>
      </c>
      <c r="AB23" s="1933">
        <f>U23+$AB$15</f>
        <v>45286</v>
      </c>
      <c r="AC23" s="1935">
        <f>U23+$AC$15</f>
        <v>45290</v>
      </c>
      <c r="AD23" s="1934">
        <f>U23+$AD$15</f>
        <v>45289</v>
      </c>
      <c r="AE23" s="1933">
        <f>AD23</f>
        <v>45289</v>
      </c>
      <c r="AF23" s="1936">
        <f>U23+$AF$15</f>
        <v>45288</v>
      </c>
      <c r="AG23" s="1934">
        <f>U23+$AG$15</f>
        <v>45293</v>
      </c>
      <c r="AH23" s="1933">
        <f>U23+$AH$15</f>
        <v>45294</v>
      </c>
      <c r="AI23" s="742">
        <f>U23+$AI$15</f>
        <v>45287</v>
      </c>
      <c r="AJ23" s="416">
        <f>U23+$AJ$15</f>
        <v>45291</v>
      </c>
      <c r="AK23" s="63"/>
    </row>
    <row r="24" spans="1:37" s="41" customFormat="1" ht="24"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31">
        <f>U24+$V$14</f>
        <v>45293</v>
      </c>
      <c r="W24" s="1932">
        <f>U24+$W$14</f>
        <v>45297</v>
      </c>
      <c r="X24" s="1932">
        <f>U24+$X$14</f>
        <v>45294</v>
      </c>
      <c r="Y24" s="1933">
        <f>U24+$Y$14</f>
        <v>45295</v>
      </c>
      <c r="Z24" s="1934">
        <f>U24+$Z$14</f>
        <v>45292</v>
      </c>
      <c r="AA24" s="1932">
        <f>U24+$AA$14</f>
        <v>45293</v>
      </c>
      <c r="AB24" s="1933">
        <f>U24+$AB$14</f>
        <v>45293</v>
      </c>
      <c r="AC24" s="1935">
        <f>U24+$AC$14</f>
        <v>45290</v>
      </c>
      <c r="AD24" s="1934">
        <f>U24+$AD$16</f>
        <v>45296</v>
      </c>
      <c r="AE24" s="1933">
        <f>AD24</f>
        <v>45296</v>
      </c>
      <c r="AF24" s="1936">
        <f>U24+$AF$14</f>
        <v>45295</v>
      </c>
      <c r="AG24" s="1934">
        <f>U24+$AG$14</f>
        <v>45293</v>
      </c>
      <c r="AH24" s="1933">
        <f>U24+$AH$14</f>
        <v>45294</v>
      </c>
      <c r="AI24" s="742"/>
      <c r="AJ24" s="416"/>
      <c r="AK24" s="63"/>
    </row>
    <row r="25" spans="1:37" s="41" customFormat="1" ht="24"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37"/>
      <c r="W25" s="1938"/>
      <c r="X25" s="1938"/>
      <c r="Y25" s="1939"/>
      <c r="Z25" s="1940"/>
      <c r="AA25" s="1938"/>
      <c r="AB25" s="1939"/>
      <c r="AC25" s="1941"/>
      <c r="AD25" s="1940"/>
      <c r="AE25" s="1939"/>
      <c r="AF25" s="1942"/>
      <c r="AG25" s="1940"/>
      <c r="AH25" s="1939"/>
      <c r="AI25" s="1218" t="e">
        <f>U25+$AI$14</f>
        <v>#VALUE!</v>
      </c>
      <c r="AJ25" s="438" t="e">
        <f>U25+$AJ$14</f>
        <v>#VALUE!</v>
      </c>
      <c r="AK25" s="63"/>
    </row>
    <row r="26" spans="1:37" s="41" customFormat="1" ht="24"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37">
        <f>U26+$V$13</f>
        <v>45293</v>
      </c>
      <c r="W26" s="1938">
        <f>U26+$W$13</f>
        <v>45297</v>
      </c>
      <c r="X26" s="1938">
        <f>U26+$X$13</f>
        <v>45294</v>
      </c>
      <c r="Y26" s="1939">
        <f>U26+$Y$13</f>
        <v>45295</v>
      </c>
      <c r="Z26" s="1940">
        <f>U26+$Z$13</f>
        <v>45292</v>
      </c>
      <c r="AA26" s="1938">
        <f>U26+$AA$13</f>
        <v>45293</v>
      </c>
      <c r="AB26" s="1939">
        <f>U26+$AB$13</f>
        <v>45293</v>
      </c>
      <c r="AC26" s="1941">
        <f>U26+$AC$13</f>
        <v>45297</v>
      </c>
      <c r="AD26" s="1940">
        <f>U26+$AD$13</f>
        <v>45296</v>
      </c>
      <c r="AE26" s="1939" t="str">
        <f>AE22</f>
        <v>YANGON(MIP Terminal)</v>
      </c>
      <c r="AF26" s="1942">
        <f>U26+$AF$13</f>
        <v>45295</v>
      </c>
      <c r="AG26" s="1940">
        <f>U26+$AG$13</f>
        <v>45293</v>
      </c>
      <c r="AH26" s="1939">
        <f>U26+$AH$13</f>
        <v>45294</v>
      </c>
      <c r="AI26" s="1218">
        <f>U26+$AI$14</f>
        <v>45293</v>
      </c>
      <c r="AJ26" s="438">
        <f>U26+$AJ$14</f>
        <v>45297</v>
      </c>
      <c r="AK26" s="63"/>
    </row>
    <row r="27" spans="1:37" s="41" customFormat="1" ht="24"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31">
        <f>U27+$V$15</f>
        <v>45293</v>
      </c>
      <c r="W27" s="1932">
        <f>U27+$W$15</f>
        <v>45297</v>
      </c>
      <c r="X27" s="1932">
        <f>U27+$X$15</f>
        <v>45294</v>
      </c>
      <c r="Y27" s="1933">
        <f>U27+$Y$15</f>
        <v>45302</v>
      </c>
      <c r="Z27" s="1934">
        <f>U27+$Z$15</f>
        <v>45292</v>
      </c>
      <c r="AA27" s="1932">
        <f>U27+$AA$15</f>
        <v>45293</v>
      </c>
      <c r="AB27" s="1933">
        <f>U27+$AB$15</f>
        <v>45293</v>
      </c>
      <c r="AC27" s="1935">
        <f>U27+$AC$15</f>
        <v>45297</v>
      </c>
      <c r="AD27" s="1934">
        <f>U27+$AD$15</f>
        <v>45296</v>
      </c>
      <c r="AE27" s="1933">
        <f>AD27</f>
        <v>45296</v>
      </c>
      <c r="AF27" s="1936">
        <f>U27+$AF$15</f>
        <v>45295</v>
      </c>
      <c r="AG27" s="1934">
        <f>U27+$AG$15</f>
        <v>45300</v>
      </c>
      <c r="AH27" s="1933">
        <f>U27+$AH$15</f>
        <v>45301</v>
      </c>
      <c r="AI27" s="742">
        <f>U27+$AI$15</f>
        <v>45294</v>
      </c>
      <c r="AJ27" s="416">
        <f>U27+$AJ$15</f>
        <v>45298</v>
      </c>
      <c r="AK27" s="63"/>
    </row>
    <row r="28" spans="1:37" s="41" customFormat="1" ht="24"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31">
        <f>U28+$V$14</f>
        <v>45300</v>
      </c>
      <c r="W28" s="1932">
        <f>U28+$W$14</f>
        <v>45304</v>
      </c>
      <c r="X28" s="1932">
        <f>U28+$X$14</f>
        <v>45301</v>
      </c>
      <c r="Y28" s="1933">
        <f>U28+$Y$14</f>
        <v>45302</v>
      </c>
      <c r="Z28" s="1934">
        <f>U28+$Z$14</f>
        <v>45299</v>
      </c>
      <c r="AA28" s="1932">
        <f>U28+$AA$14</f>
        <v>45300</v>
      </c>
      <c r="AB28" s="1933">
        <f>U28+$AB$14</f>
        <v>45300</v>
      </c>
      <c r="AC28" s="1935">
        <f>U28+$AC$14</f>
        <v>45297</v>
      </c>
      <c r="AD28" s="1934">
        <f>U28+$AD$16</f>
        <v>45303</v>
      </c>
      <c r="AE28" s="1933">
        <f>AD28</f>
        <v>45303</v>
      </c>
      <c r="AF28" s="1936">
        <f>U28+$AF$14</f>
        <v>45302</v>
      </c>
      <c r="AG28" s="1934">
        <f>U28+$AG$14</f>
        <v>45300</v>
      </c>
      <c r="AH28" s="1933">
        <f>U28+$AH$14</f>
        <v>45301</v>
      </c>
      <c r="AI28" s="742">
        <f>U28+$AI$16</f>
        <v>45295</v>
      </c>
      <c r="AJ28" s="416">
        <f>U28+$AJ$16</f>
        <v>45299</v>
      </c>
      <c r="AK28" s="63"/>
    </row>
    <row r="29" spans="1:37" s="41" customFormat="1" ht="24"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37"/>
      <c r="W29" s="1938"/>
      <c r="X29" s="1938"/>
      <c r="Y29" s="1939"/>
      <c r="Z29" s="1940"/>
      <c r="AA29" s="1938"/>
      <c r="AB29" s="1939"/>
      <c r="AC29" s="1941"/>
      <c r="AD29" s="1940"/>
      <c r="AE29" s="1939"/>
      <c r="AF29" s="1942"/>
      <c r="AG29" s="1940"/>
      <c r="AH29" s="1939"/>
      <c r="AI29" s="1218" t="e">
        <f>U29+$AI$14</f>
        <v>#VALUE!</v>
      </c>
      <c r="AJ29" s="438" t="e">
        <f>U29+$AJ$14</f>
        <v>#VALUE!</v>
      </c>
      <c r="AK29" s="63"/>
    </row>
    <row r="30" spans="1:37" s="41" customFormat="1" ht="24"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37">
        <f>U30+$V$13</f>
        <v>45300</v>
      </c>
      <c r="W30" s="1938">
        <f>U30+$W$13</f>
        <v>45304</v>
      </c>
      <c r="X30" s="1938">
        <f>U30+$X$13</f>
        <v>45301</v>
      </c>
      <c r="Y30" s="1939">
        <f>U30+$Y$13</f>
        <v>45302</v>
      </c>
      <c r="Z30" s="1940">
        <f>U30+$Z$13</f>
        <v>45299</v>
      </c>
      <c r="AA30" s="1938">
        <f>U30+$AA$13</f>
        <v>45300</v>
      </c>
      <c r="AB30" s="1939">
        <f>U30+$AB$13</f>
        <v>45300</v>
      </c>
      <c r="AC30" s="1941">
        <f>U30+$AC$13</f>
        <v>45304</v>
      </c>
      <c r="AD30" s="1940">
        <f>U30+$AD$13</f>
        <v>45303</v>
      </c>
      <c r="AE30" s="1939" t="str">
        <f>AE26</f>
        <v>YANGON(MIP Terminal)</v>
      </c>
      <c r="AF30" s="1942">
        <f>U30+$AF$13</f>
        <v>45302</v>
      </c>
      <c r="AG30" s="1940">
        <f>U30+$AG$13</f>
        <v>45300</v>
      </c>
      <c r="AH30" s="1939">
        <f>U30+$AH$13</f>
        <v>45301</v>
      </c>
      <c r="AI30" s="1218">
        <f>U30+$AI$14</f>
        <v>45300</v>
      </c>
      <c r="AJ30" s="438">
        <f>U30+$AJ$14</f>
        <v>45304</v>
      </c>
      <c r="AK30" s="63"/>
    </row>
    <row r="31" spans="1:37" s="41" customFormat="1" ht="24"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31">
        <f>U31+$V$15</f>
        <v>45300</v>
      </c>
      <c r="W31" s="1932">
        <f>U31+$W$15</f>
        <v>45304</v>
      </c>
      <c r="X31" s="1932">
        <f>U31+$X$15</f>
        <v>45301</v>
      </c>
      <c r="Y31" s="1933">
        <f>U31+$Y$15</f>
        <v>45309</v>
      </c>
      <c r="Z31" s="1934">
        <f>U31+$Z$15</f>
        <v>45299</v>
      </c>
      <c r="AA31" s="1932">
        <f>U31+$AA$15</f>
        <v>45300</v>
      </c>
      <c r="AB31" s="1933">
        <f>U31+$AB$15</f>
        <v>45300</v>
      </c>
      <c r="AC31" s="1935">
        <f>U31+$AC$15</f>
        <v>45304</v>
      </c>
      <c r="AD31" s="1934">
        <f>U31+$AD$15</f>
        <v>45303</v>
      </c>
      <c r="AE31" s="1933">
        <f>AD31</f>
        <v>45303</v>
      </c>
      <c r="AF31" s="1936">
        <f>U31+$AF$15</f>
        <v>45302</v>
      </c>
      <c r="AG31" s="1934">
        <f>U31+$AG$15</f>
        <v>45307</v>
      </c>
      <c r="AH31" s="1933">
        <f>U31+$AH$15</f>
        <v>45308</v>
      </c>
      <c r="AI31" s="742">
        <f>U31+$AI$15</f>
        <v>45301</v>
      </c>
      <c r="AJ31" s="416">
        <f>U31+$AJ$15</f>
        <v>45305</v>
      </c>
      <c r="AK31" s="63"/>
    </row>
    <row r="32" spans="1:37" s="41" customFormat="1" ht="24"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31">
        <f>U32+$V$14</f>
        <v>45307</v>
      </c>
      <c r="W32" s="1932">
        <f>U32+$W$14</f>
        <v>45311</v>
      </c>
      <c r="X32" s="1932">
        <f>U32+$X$14</f>
        <v>45308</v>
      </c>
      <c r="Y32" s="1933">
        <f>U32+$Y$14</f>
        <v>45309</v>
      </c>
      <c r="Z32" s="1934">
        <f>U32+$Z$14</f>
        <v>45306</v>
      </c>
      <c r="AA32" s="1932">
        <f>U32+$AA$14</f>
        <v>45307</v>
      </c>
      <c r="AB32" s="1933">
        <f>U32+$AB$14</f>
        <v>45307</v>
      </c>
      <c r="AC32" s="1935">
        <f>U32+$AC$14</f>
        <v>45304</v>
      </c>
      <c r="AD32" s="1934">
        <f>U32+$AD$16</f>
        <v>45310</v>
      </c>
      <c r="AE32" s="1933">
        <f>AD32</f>
        <v>45310</v>
      </c>
      <c r="AF32" s="1936">
        <f>U32+$AF$14</f>
        <v>45309</v>
      </c>
      <c r="AG32" s="1934">
        <f>U32+$AG$14</f>
        <v>45307</v>
      </c>
      <c r="AH32" s="1933">
        <f>U32+$AH$14</f>
        <v>45308</v>
      </c>
      <c r="AI32" s="742">
        <f>U32+$AI$16</f>
        <v>45302</v>
      </c>
      <c r="AJ32" s="416">
        <f>U32+$AJ$16</f>
        <v>45306</v>
      </c>
      <c r="AK32" s="63"/>
    </row>
    <row r="33" spans="1:37" s="41" customFormat="1" ht="24"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37"/>
      <c r="W33" s="1938"/>
      <c r="X33" s="1938"/>
      <c r="Y33" s="1939"/>
      <c r="Z33" s="1940"/>
      <c r="AA33" s="1938"/>
      <c r="AB33" s="1939"/>
      <c r="AC33" s="1941"/>
      <c r="AD33" s="1940"/>
      <c r="AE33" s="1939"/>
      <c r="AF33" s="1942"/>
      <c r="AG33" s="1940"/>
      <c r="AH33" s="1939"/>
      <c r="AI33" s="1218" t="e">
        <f>U33+$AI$14</f>
        <v>#VALUE!</v>
      </c>
      <c r="AJ33" s="438" t="e">
        <f>U33+$AJ$14</f>
        <v>#VALUE!</v>
      </c>
      <c r="AK33" s="63"/>
    </row>
    <row r="34" spans="1:37" s="41" customFormat="1" ht="24"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37">
        <f>U34+$V$13</f>
        <v>45307</v>
      </c>
      <c r="W34" s="1938">
        <f>U34+$W$13</f>
        <v>45311</v>
      </c>
      <c r="X34" s="1938">
        <f>U34+$X$13</f>
        <v>45308</v>
      </c>
      <c r="Y34" s="1939">
        <f>U34+$Y$13</f>
        <v>45309</v>
      </c>
      <c r="Z34" s="1940">
        <f>U34+$Z$13</f>
        <v>45306</v>
      </c>
      <c r="AA34" s="1938">
        <f>U34+$AA$13</f>
        <v>45307</v>
      </c>
      <c r="AB34" s="1939">
        <f>U34+$AB$13</f>
        <v>45307</v>
      </c>
      <c r="AC34" s="1941">
        <f>U34+$AC$13</f>
        <v>45311</v>
      </c>
      <c r="AD34" s="1940">
        <f>U34+$AD$13</f>
        <v>45310</v>
      </c>
      <c r="AE34" s="1939" t="str">
        <f>AE30</f>
        <v>YANGON(MIP Terminal)</v>
      </c>
      <c r="AF34" s="1942">
        <f>U34+$AF$13</f>
        <v>45309</v>
      </c>
      <c r="AG34" s="1940">
        <f>U34+$AG$13</f>
        <v>45307</v>
      </c>
      <c r="AH34" s="1939">
        <f>U34+$AH$13</f>
        <v>45308</v>
      </c>
      <c r="AI34" s="1218">
        <f>U34+$AI$14</f>
        <v>45307</v>
      </c>
      <c r="AJ34" s="438">
        <f>U34+$AJ$14</f>
        <v>45311</v>
      </c>
      <c r="AK34" s="63"/>
    </row>
    <row r="35" spans="1:37" s="41" customFormat="1" ht="24"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31">
        <f>U35+$V$15</f>
        <v>45307</v>
      </c>
      <c r="W35" s="1932">
        <f>U35+$W$15</f>
        <v>45311</v>
      </c>
      <c r="X35" s="1932">
        <f>U35+$X$15</f>
        <v>45308</v>
      </c>
      <c r="Y35" s="1933">
        <f>U35+$Y$15</f>
        <v>45316</v>
      </c>
      <c r="Z35" s="1934">
        <f>U35+$Z$15</f>
        <v>45306</v>
      </c>
      <c r="AA35" s="1932">
        <f>U35+$AA$15</f>
        <v>45307</v>
      </c>
      <c r="AB35" s="1933">
        <f>U35+$AB$15</f>
        <v>45307</v>
      </c>
      <c r="AC35" s="1935">
        <f>U35+$AC$15</f>
        <v>45311</v>
      </c>
      <c r="AD35" s="1934">
        <f>U35+$AD$15</f>
        <v>45310</v>
      </c>
      <c r="AE35" s="1933">
        <f>AD35</f>
        <v>45310</v>
      </c>
      <c r="AF35" s="1936">
        <f>U35+$AF$15</f>
        <v>45309</v>
      </c>
      <c r="AG35" s="1934">
        <f>U35+$AG$15</f>
        <v>45314</v>
      </c>
      <c r="AH35" s="1933">
        <f>U35+$AH$15</f>
        <v>45315</v>
      </c>
      <c r="AI35" s="742">
        <f>U35+$AI$15</f>
        <v>45308</v>
      </c>
      <c r="AJ35" s="416">
        <f>U35+$AJ$15</f>
        <v>45312</v>
      </c>
      <c r="AK35" s="63"/>
    </row>
    <row r="36" spans="1:37" s="41" customFormat="1" ht="24"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43">
        <f>U36+$V$14</f>
        <v>45314</v>
      </c>
      <c r="W36" s="1944">
        <f>U36+$W$14</f>
        <v>45318</v>
      </c>
      <c r="X36" s="1944">
        <f>U36+$X$14</f>
        <v>45315</v>
      </c>
      <c r="Y36" s="1945">
        <f>U36+$Y$14</f>
        <v>45316</v>
      </c>
      <c r="Z36" s="1946">
        <f>U36+$Z$14</f>
        <v>45313</v>
      </c>
      <c r="AA36" s="1944">
        <f>U36+$AA$14</f>
        <v>45314</v>
      </c>
      <c r="AB36" s="1945">
        <f>U36+$AB$14</f>
        <v>45314</v>
      </c>
      <c r="AC36" s="1947">
        <f>U36+$AC$14</f>
        <v>45311</v>
      </c>
      <c r="AD36" s="1946">
        <f>U36+$AD$16</f>
        <v>45317</v>
      </c>
      <c r="AE36" s="1945">
        <f>AD36</f>
        <v>45317</v>
      </c>
      <c r="AF36" s="1948">
        <f>U36+$AF$14</f>
        <v>45316</v>
      </c>
      <c r="AG36" s="1946">
        <f>U36+$AG$14</f>
        <v>45314</v>
      </c>
      <c r="AH36" s="1945">
        <f>U36+$AH$14</f>
        <v>45315</v>
      </c>
      <c r="AI36" s="742">
        <f>U36+$AI$16</f>
        <v>45309</v>
      </c>
      <c r="AJ36" s="416">
        <f>U36+$AJ$16</f>
        <v>45313</v>
      </c>
      <c r="AK36" s="63"/>
    </row>
    <row r="37" spans="1:37" s="41" customFormat="1" ht="24"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43"/>
      <c r="W37" s="1944"/>
      <c r="X37" s="1944"/>
      <c r="Y37" s="1945"/>
      <c r="Z37" s="1946"/>
      <c r="AA37" s="1944"/>
      <c r="AB37" s="1945"/>
      <c r="AC37" s="1947"/>
      <c r="AD37" s="1946"/>
      <c r="AE37" s="1945"/>
      <c r="AF37" s="1948"/>
      <c r="AG37" s="1946"/>
      <c r="AH37" s="1945"/>
      <c r="AI37" s="1218" t="e">
        <f>U37+$AI$14</f>
        <v>#VALUE!</v>
      </c>
      <c r="AJ37" s="438" t="e">
        <f>U37+$AJ$14</f>
        <v>#VALUE!</v>
      </c>
      <c r="AK37" s="63"/>
    </row>
    <row r="38" spans="1:37" s="41" customFormat="1" ht="24"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43">
        <f>U38+$V$13</f>
        <v>45314</v>
      </c>
      <c r="W38" s="1944">
        <f>U38+$W$13</f>
        <v>45318</v>
      </c>
      <c r="X38" s="1944">
        <f>U38+$X$13</f>
        <v>45315</v>
      </c>
      <c r="Y38" s="1945">
        <f>U38+$Y$13</f>
        <v>45316</v>
      </c>
      <c r="Z38" s="1946">
        <f>U38+$Z$13</f>
        <v>45313</v>
      </c>
      <c r="AA38" s="1944">
        <f>U38+$AA$13</f>
        <v>45314</v>
      </c>
      <c r="AB38" s="1945">
        <f>U38+$AB$13</f>
        <v>45314</v>
      </c>
      <c r="AC38" s="1947">
        <f>U38+$AC$13</f>
        <v>45318</v>
      </c>
      <c r="AD38" s="1946">
        <f>U38+$AD$13</f>
        <v>45317</v>
      </c>
      <c r="AE38" s="1945" t="str">
        <f>AE34</f>
        <v>YANGON(MIP Terminal)</v>
      </c>
      <c r="AF38" s="1948">
        <f>U38+$AF$13</f>
        <v>45316</v>
      </c>
      <c r="AG38" s="1946">
        <f>U38+$AG$13</f>
        <v>45314</v>
      </c>
      <c r="AH38" s="1945">
        <f>U38+$AH$13</f>
        <v>45315</v>
      </c>
      <c r="AI38" s="1218">
        <f>U38+$AI$14</f>
        <v>45314</v>
      </c>
      <c r="AJ38" s="438">
        <f>U38+$AJ$14</f>
        <v>45318</v>
      </c>
      <c r="AK38" s="63"/>
    </row>
    <row r="39" spans="1:37" s="42" customFormat="1" ht="24"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43">
        <f>U39+$V$15</f>
        <v>45314</v>
      </c>
      <c r="W39" s="1944">
        <f>U39+$W$15</f>
        <v>45318</v>
      </c>
      <c r="X39" s="1944">
        <f>U39+$X$15</f>
        <v>45315</v>
      </c>
      <c r="Y39" s="1945">
        <f>U39+$Y$15</f>
        <v>45323</v>
      </c>
      <c r="Z39" s="1946">
        <f>U39+$Z$15</f>
        <v>45313</v>
      </c>
      <c r="AA39" s="1944">
        <f>U39+$AA$15</f>
        <v>45314</v>
      </c>
      <c r="AB39" s="1945">
        <f>U39+$AB$15</f>
        <v>45314</v>
      </c>
      <c r="AC39" s="1947">
        <f>U39+$AC$15</f>
        <v>45318</v>
      </c>
      <c r="AD39" s="1946">
        <f>U39+$AD$15</f>
        <v>45317</v>
      </c>
      <c r="AE39" s="1945">
        <f>AD39</f>
        <v>45317</v>
      </c>
      <c r="AF39" s="1948">
        <f>U39+$AF$15</f>
        <v>45316</v>
      </c>
      <c r="AG39" s="1946">
        <f>U39+$AG$15</f>
        <v>45321</v>
      </c>
      <c r="AH39" s="1945">
        <f>U39+$AH$15</f>
        <v>45322</v>
      </c>
      <c r="AI39" s="742">
        <f>U39+$AI$15</f>
        <v>45315</v>
      </c>
      <c r="AJ39" s="416">
        <f>U39+$AJ$15</f>
        <v>45319</v>
      </c>
      <c r="AK39" s="63"/>
    </row>
    <row r="40" spans="1:37" s="41" customFormat="1" ht="24"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43">
        <f>U40+$V$14</f>
        <v>45321</v>
      </c>
      <c r="W40" s="1944">
        <f>U40+$W$14</f>
        <v>45325</v>
      </c>
      <c r="X40" s="1944">
        <f>U40+$X$14</f>
        <v>45322</v>
      </c>
      <c r="Y40" s="1945">
        <f>U40+$Y$14</f>
        <v>45323</v>
      </c>
      <c r="Z40" s="1946">
        <f>U40+$Z$14</f>
        <v>45320</v>
      </c>
      <c r="AA40" s="1944">
        <f>U40+$AA$14</f>
        <v>45321</v>
      </c>
      <c r="AB40" s="1945">
        <f>U40+$AB$14</f>
        <v>45321</v>
      </c>
      <c r="AC40" s="1947">
        <f>U40+$AC$14</f>
        <v>45318</v>
      </c>
      <c r="AD40" s="1946">
        <f>U40+$AD$16</f>
        <v>45324</v>
      </c>
      <c r="AE40" s="1945">
        <f>AD40</f>
        <v>45324</v>
      </c>
      <c r="AF40" s="1948">
        <f>U40+$AF$14</f>
        <v>45323</v>
      </c>
      <c r="AG40" s="1946">
        <f>U40+$AG$14</f>
        <v>45321</v>
      </c>
      <c r="AH40" s="1945">
        <f>U40+$AH$14</f>
        <v>45322</v>
      </c>
      <c r="AI40" s="742">
        <f>U40+$AI$16</f>
        <v>45316</v>
      </c>
      <c r="AJ40" s="416">
        <f>U40+$AJ$16</f>
        <v>45320</v>
      </c>
      <c r="AK40" s="63"/>
    </row>
    <row r="41" spans="1:37" s="41" customFormat="1" ht="24"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43"/>
      <c r="W41" s="1944"/>
      <c r="X41" s="1944"/>
      <c r="Y41" s="1945"/>
      <c r="Z41" s="1946"/>
      <c r="AA41" s="1944"/>
      <c r="AB41" s="1945"/>
      <c r="AC41" s="1947"/>
      <c r="AD41" s="1946"/>
      <c r="AE41" s="1945"/>
      <c r="AF41" s="1948"/>
      <c r="AG41" s="1946"/>
      <c r="AH41" s="1945"/>
      <c r="AI41" s="1218" t="e">
        <f>U41+$AI$14</f>
        <v>#VALUE!</v>
      </c>
      <c r="AJ41" s="438" t="e">
        <f>U41+$AJ$14</f>
        <v>#VALUE!</v>
      </c>
      <c r="AK41" s="63"/>
    </row>
    <row r="42" spans="1:37" s="41" customFormat="1" ht="24"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37">
        <f>U42+$V$13</f>
        <v>45321</v>
      </c>
      <c r="W42" s="1938">
        <f>U42+$W$13</f>
        <v>45325</v>
      </c>
      <c r="X42" s="1938">
        <f>U42+$X$13</f>
        <v>45322</v>
      </c>
      <c r="Y42" s="1939">
        <f>U42+$Y$13</f>
        <v>45323</v>
      </c>
      <c r="Z42" s="1940">
        <f>U42+$Z$13</f>
        <v>45320</v>
      </c>
      <c r="AA42" s="1938">
        <f>U42+$AA$13</f>
        <v>45321</v>
      </c>
      <c r="AB42" s="1939">
        <f>U42+$AB$13</f>
        <v>45321</v>
      </c>
      <c r="AC42" s="1941">
        <f>U42+$AC$13</f>
        <v>45325</v>
      </c>
      <c r="AD42" s="1940">
        <f>U42+$AD$13</f>
        <v>45324</v>
      </c>
      <c r="AE42" s="1939" t="str">
        <f>AE38</f>
        <v>YANGON(MIP Terminal)</v>
      </c>
      <c r="AF42" s="1942">
        <f>U42+$AF$13</f>
        <v>45323</v>
      </c>
      <c r="AG42" s="1940">
        <f>U42+$AG$13</f>
        <v>45321</v>
      </c>
      <c r="AH42" s="1939">
        <f>U42+$AH$13</f>
        <v>45322</v>
      </c>
      <c r="AI42" s="1218">
        <f>U42+$AI$14</f>
        <v>45321</v>
      </c>
      <c r="AJ42" s="438">
        <f>U42+$AJ$14</f>
        <v>45325</v>
      </c>
      <c r="AK42" s="63"/>
    </row>
    <row r="43" spans="1:37" s="41" customFormat="1" ht="24"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31">
        <f>U43+$V$15</f>
        <v>45324</v>
      </c>
      <c r="W43" s="1932">
        <f>U43+$W$15</f>
        <v>45328</v>
      </c>
      <c r="X43" s="1932">
        <f>U43+$X$15</f>
        <v>45325</v>
      </c>
      <c r="Y43" s="1933">
        <f>U43+$Y$15</f>
        <v>45333</v>
      </c>
      <c r="Z43" s="1934">
        <f>U43+$Z$15</f>
        <v>45323</v>
      </c>
      <c r="AA43" s="1932">
        <f>U43+$AA$15</f>
        <v>45324</v>
      </c>
      <c r="AB43" s="1933">
        <f>U43+$AB$15</f>
        <v>45324</v>
      </c>
      <c r="AC43" s="1935">
        <f>U43+$AC$15</f>
        <v>45328</v>
      </c>
      <c r="AD43" s="1934">
        <f>U43+$AD$15</f>
        <v>45327</v>
      </c>
      <c r="AE43" s="1933">
        <f>AD43</f>
        <v>45327</v>
      </c>
      <c r="AF43" s="1936">
        <f>U43+$AF$15</f>
        <v>45326</v>
      </c>
      <c r="AG43" s="1934">
        <f>U43+$AG$15</f>
        <v>45331</v>
      </c>
      <c r="AH43" s="1933">
        <f>U43+$AH$15</f>
        <v>45332</v>
      </c>
      <c r="AI43" s="1218"/>
      <c r="AJ43" s="438"/>
      <c r="AK43" s="63"/>
    </row>
    <row r="44" spans="1:37" s="41" customFormat="1" ht="24"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31">
        <f>U44+$V$14</f>
        <v>45328</v>
      </c>
      <c r="W44" s="1932">
        <f>U44+$W$14</f>
        <v>45332</v>
      </c>
      <c r="X44" s="1932">
        <f>U44+$X$14</f>
        <v>45329</v>
      </c>
      <c r="Y44" s="1933">
        <f>U44+$Y$14</f>
        <v>45330</v>
      </c>
      <c r="Z44" s="1934">
        <f>U44+$Z$14</f>
        <v>45327</v>
      </c>
      <c r="AA44" s="1932">
        <f>U44+$AA$14</f>
        <v>45328</v>
      </c>
      <c r="AB44" s="1933">
        <f>U44+$AB$14</f>
        <v>45328</v>
      </c>
      <c r="AC44" s="1935">
        <f>U44+$AC$14</f>
        <v>45325</v>
      </c>
      <c r="AD44" s="1934">
        <f>U44+$AD$16</f>
        <v>45331</v>
      </c>
      <c r="AE44" s="1933">
        <f>AD44</f>
        <v>45331</v>
      </c>
      <c r="AF44" s="1936">
        <f>U44+$AF$14</f>
        <v>45330</v>
      </c>
      <c r="AG44" s="1934">
        <f>U44+$AG$14</f>
        <v>45328</v>
      </c>
      <c r="AH44" s="1933">
        <f>U44+$AH$14</f>
        <v>45329</v>
      </c>
      <c r="AI44" s="1218"/>
      <c r="AJ44" s="438"/>
      <c r="AK44" s="63"/>
    </row>
    <row r="45" spans="1:37" s="41" customFormat="1" ht="24"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37"/>
      <c r="W45" s="1938"/>
      <c r="X45" s="1938"/>
      <c r="Y45" s="1939"/>
      <c r="Z45" s="1940"/>
      <c r="AA45" s="1938"/>
      <c r="AB45" s="1939"/>
      <c r="AC45" s="1941"/>
      <c r="AD45" s="1940"/>
      <c r="AE45" s="1939"/>
      <c r="AF45" s="1942"/>
      <c r="AG45" s="1940"/>
      <c r="AH45" s="1939"/>
      <c r="AI45" s="1218"/>
      <c r="AJ45" s="438"/>
      <c r="AK45" s="63"/>
    </row>
    <row r="46" spans="1:37" s="41" customFormat="1" ht="24"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37">
        <f>U46+$V$13</f>
        <v>45328</v>
      </c>
      <c r="W46" s="1938">
        <f>U46+$W$13</f>
        <v>45332</v>
      </c>
      <c r="X46" s="1938">
        <f>U46+$X$13</f>
        <v>45329</v>
      </c>
      <c r="Y46" s="1939">
        <f>U46+$Y$13</f>
        <v>45330</v>
      </c>
      <c r="Z46" s="1940">
        <f>U46+$Z$13</f>
        <v>45327</v>
      </c>
      <c r="AA46" s="1938">
        <f>U46+$AA$13</f>
        <v>45328</v>
      </c>
      <c r="AB46" s="1939">
        <f>U46+$AB$13</f>
        <v>45328</v>
      </c>
      <c r="AC46" s="1941">
        <f>U46+$AC$13</f>
        <v>45332</v>
      </c>
      <c r="AD46" s="1940">
        <f>U46+$AD$13</f>
        <v>45331</v>
      </c>
      <c r="AE46" s="1939" t="str">
        <f>AE42</f>
        <v>YANGON(MIP Terminal)</v>
      </c>
      <c r="AF46" s="1942">
        <f>U46+$AF$13</f>
        <v>45330</v>
      </c>
      <c r="AG46" s="1940">
        <f>U46+$AG$13</f>
        <v>45328</v>
      </c>
      <c r="AH46" s="1939">
        <f>U46+$AH$13</f>
        <v>45329</v>
      </c>
      <c r="AI46" s="1218"/>
      <c r="AJ46" s="438"/>
      <c r="AK46" s="63"/>
    </row>
    <row r="47" spans="1:37" s="41" customFormat="1" ht="24"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31">
        <f>U47+$V$15</f>
        <v>45328</v>
      </c>
      <c r="W47" s="1932">
        <f>U47+$W$15</f>
        <v>45332</v>
      </c>
      <c r="X47" s="1932">
        <f>U47+$X$15</f>
        <v>45329</v>
      </c>
      <c r="Y47" s="1933">
        <f>U47+$Y$15</f>
        <v>45337</v>
      </c>
      <c r="Z47" s="1934">
        <f>U47+$Z$15</f>
        <v>45327</v>
      </c>
      <c r="AA47" s="1932">
        <f>U47+$AA$15</f>
        <v>45328</v>
      </c>
      <c r="AB47" s="1933">
        <f>U47+$AB$15</f>
        <v>45328</v>
      </c>
      <c r="AC47" s="1935">
        <f>U47+$AC$15</f>
        <v>45332</v>
      </c>
      <c r="AD47" s="1934">
        <f>U47+$AD$15</f>
        <v>45331</v>
      </c>
      <c r="AE47" s="1933">
        <f>AD47</f>
        <v>45331</v>
      </c>
      <c r="AF47" s="1936">
        <f>U47+$AF$15</f>
        <v>45330</v>
      </c>
      <c r="AG47" s="1934">
        <f>U47+$AG$15</f>
        <v>45335</v>
      </c>
      <c r="AH47" s="1933">
        <f>U47+$AH$15</f>
        <v>45336</v>
      </c>
      <c r="AI47" s="742">
        <f>U47+$AI$15</f>
        <v>45329</v>
      </c>
      <c r="AJ47" s="416">
        <f>U47+$AJ$15</f>
        <v>45333</v>
      </c>
      <c r="AK47" s="63"/>
    </row>
    <row r="48" spans="1:37" s="41" customFormat="1" ht="24"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31">
        <f>U48+$V$14</f>
        <v>45335</v>
      </c>
      <c r="W48" s="1932">
        <f>U48+$W$14</f>
        <v>45339</v>
      </c>
      <c r="X48" s="1932">
        <f>U48+$X$14</f>
        <v>45336</v>
      </c>
      <c r="Y48" s="1933">
        <f>U48+$Y$14</f>
        <v>45337</v>
      </c>
      <c r="Z48" s="1934">
        <f>U48+$Z$14</f>
        <v>45334</v>
      </c>
      <c r="AA48" s="1932">
        <f>U48+$AA$14</f>
        <v>45335</v>
      </c>
      <c r="AB48" s="1933">
        <f>U48+$AB$14</f>
        <v>45335</v>
      </c>
      <c r="AC48" s="1935">
        <f>U48+$AC$14</f>
        <v>45332</v>
      </c>
      <c r="AD48" s="1934">
        <f>U48+$AD$16</f>
        <v>45338</v>
      </c>
      <c r="AE48" s="1933">
        <f>AD48</f>
        <v>45338</v>
      </c>
      <c r="AF48" s="1936">
        <f>U48+$AF$14</f>
        <v>45337</v>
      </c>
      <c r="AG48" s="1934">
        <f>U48+$AG$14</f>
        <v>45335</v>
      </c>
      <c r="AH48" s="1933">
        <f>U48+$AH$14</f>
        <v>45336</v>
      </c>
      <c r="AI48" s="742">
        <f>U48+$AI$16</f>
        <v>45330</v>
      </c>
      <c r="AJ48" s="416">
        <f>U48+$AJ$16</f>
        <v>45334</v>
      </c>
      <c r="AK48" s="63"/>
    </row>
    <row r="49" spans="1:37" s="41" customFormat="1" ht="24"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37"/>
      <c r="W49" s="1938"/>
      <c r="X49" s="1938"/>
      <c r="Y49" s="1939"/>
      <c r="Z49" s="1940"/>
      <c r="AA49" s="1938"/>
      <c r="AB49" s="1939"/>
      <c r="AC49" s="1941"/>
      <c r="AD49" s="1940"/>
      <c r="AE49" s="1939"/>
      <c r="AF49" s="1942"/>
      <c r="AG49" s="1940"/>
      <c r="AH49" s="1939"/>
      <c r="AI49" s="1218" t="e">
        <f>U49+$AI$14</f>
        <v>#VALUE!</v>
      </c>
      <c r="AJ49" s="438" t="e">
        <f>U49+$AJ$14</f>
        <v>#VALUE!</v>
      </c>
      <c r="AK49" s="63"/>
    </row>
    <row r="50" spans="1:37" s="41" customFormat="1" ht="24"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37">
        <f>U50+$V$13</f>
        <v>45335</v>
      </c>
      <c r="W50" s="1938">
        <f>U50+$W$13</f>
        <v>45339</v>
      </c>
      <c r="X50" s="1938">
        <f>U50+$X$13</f>
        <v>45336</v>
      </c>
      <c r="Y50" s="1939">
        <f>U50+$Y$13</f>
        <v>45337</v>
      </c>
      <c r="Z50" s="1940">
        <f>U50+$Z$13</f>
        <v>45334</v>
      </c>
      <c r="AA50" s="1938">
        <f>U50+$AA$13</f>
        <v>45335</v>
      </c>
      <c r="AB50" s="1939">
        <f>U50+$AB$13</f>
        <v>45335</v>
      </c>
      <c r="AC50" s="1941">
        <f>U50+$AC$13</f>
        <v>45339</v>
      </c>
      <c r="AD50" s="1940">
        <f>U50+$AD$13</f>
        <v>45338</v>
      </c>
      <c r="AE50" s="1939" t="str">
        <f>AE46</f>
        <v>YANGON(MIP Terminal)</v>
      </c>
      <c r="AF50" s="1942">
        <f>U50+$AF$13</f>
        <v>45337</v>
      </c>
      <c r="AG50" s="1940">
        <f>U50+$AG$13</f>
        <v>45335</v>
      </c>
      <c r="AH50" s="1939">
        <f>U50+$AH$13</f>
        <v>45336</v>
      </c>
      <c r="AI50" s="971"/>
      <c r="AJ50" s="971"/>
      <c r="AK50" s="63"/>
    </row>
    <row r="51" spans="1:37" s="41" customFormat="1" ht="24"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1598">
        <f>U51+$V$15</f>
        <v>45335</v>
      </c>
      <c r="W51" s="478">
        <f>U51+$W$15</f>
        <v>45339</v>
      </c>
      <c r="X51" s="478">
        <f>U51+$X$15</f>
        <v>45336</v>
      </c>
      <c r="Y51" s="781">
        <f>U51+$Y$15</f>
        <v>45344</v>
      </c>
      <c r="Z51" s="1594">
        <f>U51+$Z$15</f>
        <v>45334</v>
      </c>
      <c r="AA51" s="478">
        <f>U51+$AA$15</f>
        <v>45335</v>
      </c>
      <c r="AB51" s="781">
        <f>U51+$AB$15</f>
        <v>45335</v>
      </c>
      <c r="AC51" s="1595">
        <f>U51+$AC$15</f>
        <v>45339</v>
      </c>
      <c r="AD51" s="1594">
        <f>U51+$AD$15</f>
        <v>45338</v>
      </c>
      <c r="AE51" s="781">
        <f>AD51</f>
        <v>45338</v>
      </c>
      <c r="AF51" s="1854">
        <f>U51+$AF$15</f>
        <v>45337</v>
      </c>
      <c r="AG51" s="1594">
        <f>U51+$AG$15</f>
        <v>45342</v>
      </c>
      <c r="AH51" s="781">
        <f>U51+$AH$15</f>
        <v>45343</v>
      </c>
      <c r="AI51" s="971"/>
      <c r="AJ51" s="971"/>
      <c r="AK51" s="63"/>
    </row>
    <row r="52" spans="1:37" s="917" customFormat="1" ht="24" hidden="1" customHeight="1">
      <c r="A52" s="1089"/>
      <c r="B52" s="1204"/>
      <c r="C52" s="1205"/>
      <c r="D52" s="1206"/>
      <c r="E52" s="267"/>
      <c r="F52" s="1207"/>
      <c r="G52" s="1206"/>
      <c r="H52" s="1208"/>
      <c r="I52" s="1209"/>
      <c r="J52" s="1210"/>
      <c r="K52" s="1211"/>
      <c r="L52" s="265"/>
      <c r="M52" s="1206"/>
      <c r="N52" s="1208"/>
      <c r="O52" s="1212"/>
      <c r="P52" s="1205">
        <f>P48+7</f>
        <v>45322</v>
      </c>
      <c r="Q52" s="1206" t="s">
        <v>923</v>
      </c>
      <c r="R52" s="1208">
        <f>P52</f>
        <v>45322</v>
      </c>
      <c r="S52" s="1213">
        <f>P52-5-1</f>
        <v>45316</v>
      </c>
      <c r="T52" s="1214">
        <f>P52-2-3</f>
        <v>45317</v>
      </c>
      <c r="U52" s="1215">
        <f>R52+7</f>
        <v>45329</v>
      </c>
      <c r="V52" s="1072">
        <f>U52+$V$16</f>
        <v>45341</v>
      </c>
      <c r="W52" s="1073">
        <f>U52+$W$16</f>
        <v>45345</v>
      </c>
      <c r="X52" s="1073">
        <f>U52+$X$16</f>
        <v>45342</v>
      </c>
      <c r="Y52" s="1074">
        <f>U52+$Y$16</f>
        <v>45343</v>
      </c>
      <c r="Z52" s="1075">
        <f>U52+$Z$16</f>
        <v>45339</v>
      </c>
      <c r="AA52" s="1073">
        <f>U52+$AA$16</f>
        <v>45343</v>
      </c>
      <c r="AB52" s="1074">
        <f>U52+$AB$16</f>
        <v>45339</v>
      </c>
      <c r="AC52" s="1071">
        <f>U52+$AC$16</f>
        <v>45338</v>
      </c>
      <c r="AD52" s="1075">
        <f>R52+$AG$16</f>
        <v>45336</v>
      </c>
      <c r="AE52" s="1597">
        <f>R52+$AH$14</f>
        <v>45336</v>
      </c>
      <c r="AF52" s="1076">
        <f>U52+$AF$16</f>
        <v>45342</v>
      </c>
      <c r="AG52" s="1075">
        <f>U52+$AG$16</f>
        <v>45343</v>
      </c>
      <c r="AH52" s="1074">
        <f>U52+$AH$16</f>
        <v>45341</v>
      </c>
      <c r="AI52" s="1017">
        <f>U52+$AI$16</f>
        <v>45337</v>
      </c>
      <c r="AJ52" s="1018">
        <f>U52+$AJ$16</f>
        <v>45341</v>
      </c>
    </row>
    <row r="53" spans="1:37"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745" t="e">
        <f>U53+$V$14</f>
        <v>#VALUE!</v>
      </c>
      <c r="W53" s="498" t="e">
        <f>U53+$W$14</f>
        <v>#VALUE!</v>
      </c>
      <c r="X53" s="498" t="e">
        <f>U53+$X$14</f>
        <v>#VALUE!</v>
      </c>
      <c r="Y53" s="492" t="e">
        <f>U53+$Y$14</f>
        <v>#VALUE!</v>
      </c>
      <c r="Z53" s="491" t="e">
        <f>U53+$Z$14</f>
        <v>#VALUE!</v>
      </c>
      <c r="AA53" s="498" t="e">
        <f>U53+$AA$14</f>
        <v>#VALUE!</v>
      </c>
      <c r="AB53" s="492" t="e">
        <f>U53+$AB$14</f>
        <v>#VALUE!</v>
      </c>
      <c r="AC53" s="494" t="e">
        <f>U53+$AC$14</f>
        <v>#VALUE!</v>
      </c>
      <c r="AD53" s="491">
        <f>R53+$AG$14</f>
        <v>13</v>
      </c>
      <c r="AE53" s="492">
        <f>R53+$AH$14</f>
        <v>14</v>
      </c>
      <c r="AF53" s="490" t="e">
        <f>U53+$AF$14</f>
        <v>#VALUE!</v>
      </c>
      <c r="AG53" s="491" t="e">
        <f>U53+$AG$14</f>
        <v>#VALUE!</v>
      </c>
      <c r="AH53" s="492" t="e">
        <f>U53+$AH$14</f>
        <v>#VALUE!</v>
      </c>
      <c r="AI53" s="437" t="e">
        <f>U53+$AI$14</f>
        <v>#VALUE!</v>
      </c>
      <c r="AJ53" s="438" t="e">
        <f>U53+$AJ$14</f>
        <v>#VALUE!</v>
      </c>
    </row>
    <row r="54" spans="1:37" ht="18" customHeight="1">
      <c r="A54" s="3010"/>
      <c r="B54" s="3010"/>
      <c r="C54" s="3010"/>
      <c r="D54" s="3010"/>
      <c r="E54" s="3010"/>
      <c r="F54" s="3010"/>
      <c r="G54" s="3010"/>
      <c r="H54" s="3010"/>
      <c r="I54" s="3010"/>
      <c r="J54" s="3010"/>
      <c r="K54" s="3010"/>
      <c r="L54" s="3010"/>
      <c r="M54" s="3010"/>
      <c r="N54" s="3010"/>
      <c r="O54" s="3010"/>
      <c r="P54" s="3010"/>
      <c r="Q54" s="3010"/>
      <c r="R54" s="3010"/>
      <c r="S54" s="819"/>
      <c r="T54" s="819"/>
      <c r="U54" s="819"/>
      <c r="V54" s="4"/>
      <c r="W54" s="4"/>
      <c r="X54" s="4"/>
      <c r="Y54" s="4"/>
      <c r="Z54" s="4"/>
      <c r="AA54" s="4"/>
      <c r="AB54" s="4"/>
      <c r="AC54" s="4"/>
      <c r="AD54" s="819"/>
      <c r="AE54" s="819"/>
      <c r="AF54" s="4"/>
      <c r="AG54" s="4"/>
      <c r="AH54" s="4"/>
    </row>
    <row r="55" spans="1:37" s="16" customFormat="1" ht="16.5" customHeight="1">
      <c r="A55" s="356" t="s">
        <v>212</v>
      </c>
      <c r="B55" s="488"/>
      <c r="C55" s="835"/>
      <c r="D55" s="835"/>
      <c r="E55" s="835"/>
      <c r="F55" s="835"/>
      <c r="G55" s="835"/>
      <c r="H55" s="835"/>
      <c r="I55" s="835"/>
      <c r="J55" s="835"/>
      <c r="K55" s="835"/>
      <c r="L55" s="51"/>
      <c r="M55" s="51"/>
      <c r="N55" s="535"/>
      <c r="O55" s="324"/>
      <c r="P55" s="324"/>
      <c r="Q55" s="324"/>
      <c r="R55" s="536"/>
      <c r="S55" s="536"/>
      <c r="T55" s="324"/>
      <c r="U55" s="324"/>
      <c r="V55" s="37"/>
      <c r="W55" s="37"/>
      <c r="X55" s="37"/>
      <c r="Y55" s="37"/>
      <c r="Z55" s="18"/>
      <c r="AD55" s="835"/>
      <c r="AE55" s="835"/>
      <c r="AK55" s="56"/>
    </row>
    <row r="56" spans="1:37" s="16" customFormat="1" ht="17.25" customHeight="1">
      <c r="A56" s="587" t="s">
        <v>213</v>
      </c>
      <c r="B56" s="2972" t="s">
        <v>501</v>
      </c>
      <c r="C56" s="2973"/>
      <c r="D56" s="2973"/>
      <c r="E56" s="2973"/>
      <c r="F56" s="2973"/>
      <c r="G56" s="2973"/>
      <c r="H56" s="2973"/>
      <c r="I56" s="2973"/>
      <c r="J56" s="2973"/>
      <c r="K56" s="2974"/>
      <c r="L56" s="261"/>
      <c r="M56" s="261"/>
      <c r="N56" s="1246" t="s">
        <v>983</v>
      </c>
      <c r="O56" s="196"/>
      <c r="P56" s="225"/>
      <c r="Q56" s="225"/>
      <c r="R56" s="225"/>
      <c r="S56" s="225"/>
      <c r="T56" s="225"/>
      <c r="U56" s="225"/>
      <c r="V56" s="379"/>
      <c r="W56" s="379"/>
      <c r="X56" s="379"/>
      <c r="Y56" s="379"/>
      <c r="Z56" s="14"/>
      <c r="AA56" s="14"/>
      <c r="AB56" s="14"/>
      <c r="AC56" s="14"/>
      <c r="AD56" s="844"/>
      <c r="AE56" s="844"/>
      <c r="AF56" s="14"/>
      <c r="AG56" s="14"/>
      <c r="AH56" s="14"/>
      <c r="AK56" s="56"/>
    </row>
    <row r="57" spans="1:37" s="16" customFormat="1" ht="17.25" customHeight="1">
      <c r="A57" s="588"/>
      <c r="B57" s="2962" t="s">
        <v>502</v>
      </c>
      <c r="C57" s="2963"/>
      <c r="D57" s="2963"/>
      <c r="E57" s="2963"/>
      <c r="F57" s="2963"/>
      <c r="G57" s="2963"/>
      <c r="H57" s="2963"/>
      <c r="I57" s="2963"/>
      <c r="J57" s="2963"/>
      <c r="K57" s="2964"/>
      <c r="L57" s="380"/>
      <c r="M57" s="380"/>
      <c r="N57" s="23" t="s">
        <v>276</v>
      </c>
      <c r="O57" s="196"/>
      <c r="P57" s="225"/>
      <c r="Q57" s="225"/>
      <c r="R57" s="225"/>
      <c r="S57" s="225"/>
      <c r="T57" s="225"/>
      <c r="U57" s="225"/>
      <c r="V57" s="379"/>
      <c r="W57" s="379"/>
      <c r="X57" s="379"/>
      <c r="Y57" s="379"/>
      <c r="Z57" s="14"/>
      <c r="AA57" s="14"/>
      <c r="AB57" s="14"/>
      <c r="AC57" s="14"/>
      <c r="AD57" s="844"/>
      <c r="AE57" s="844"/>
      <c r="AF57" s="14"/>
      <c r="AG57" s="14"/>
      <c r="AH57" s="14"/>
      <c r="AK57" s="56"/>
    </row>
    <row r="58" spans="1:37" s="16" customFormat="1" ht="17.25" customHeight="1">
      <c r="A58" s="587" t="s">
        <v>214</v>
      </c>
      <c r="B58" s="2972" t="s">
        <v>484</v>
      </c>
      <c r="C58" s="2973"/>
      <c r="D58" s="2973"/>
      <c r="E58" s="2973"/>
      <c r="F58" s="2973"/>
      <c r="G58" s="2973"/>
      <c r="H58" s="2973"/>
      <c r="I58" s="2973"/>
      <c r="J58" s="2973"/>
      <c r="K58" s="2974"/>
      <c r="L58" s="380"/>
      <c r="M58" s="380"/>
      <c r="N58" s="23" t="s">
        <v>282</v>
      </c>
      <c r="O58" s="196"/>
      <c r="P58" s="225"/>
      <c r="Q58" s="225"/>
      <c r="R58" s="225"/>
      <c r="S58" s="225"/>
      <c r="T58" s="225"/>
      <c r="U58" s="225"/>
      <c r="V58" s="379"/>
      <c r="W58" s="379"/>
      <c r="X58" s="379"/>
      <c r="Y58" s="379"/>
      <c r="Z58" s="14"/>
      <c r="AA58" s="14"/>
      <c r="AB58" s="14"/>
      <c r="AC58" s="14"/>
      <c r="AD58" s="844"/>
      <c r="AE58" s="844"/>
      <c r="AF58" s="14"/>
      <c r="AG58" s="14"/>
      <c r="AH58" s="14"/>
      <c r="AK58" s="56"/>
    </row>
    <row r="59" spans="1:37" s="16" customFormat="1" ht="17.25" customHeight="1">
      <c r="A59" s="589"/>
      <c r="B59" s="2962" t="s">
        <v>503</v>
      </c>
      <c r="C59" s="2963"/>
      <c r="D59" s="2963"/>
      <c r="E59" s="2963"/>
      <c r="F59" s="2963"/>
      <c r="G59" s="2963"/>
      <c r="H59" s="2963"/>
      <c r="I59" s="2963"/>
      <c r="J59" s="2963"/>
      <c r="K59" s="2964"/>
      <c r="L59" s="40"/>
      <c r="M59" s="40"/>
      <c r="N59" s="26" t="s">
        <v>363</v>
      </c>
      <c r="O59" s="196"/>
      <c r="P59" s="225"/>
      <c r="Q59" s="225"/>
      <c r="R59" s="225"/>
      <c r="S59" s="225"/>
      <c r="T59" s="225"/>
      <c r="U59" s="225"/>
      <c r="V59" s="379"/>
      <c r="W59" s="379"/>
      <c r="X59" s="379"/>
      <c r="Y59" s="379"/>
      <c r="Z59" s="14"/>
      <c r="AA59" s="14"/>
      <c r="AB59" s="14"/>
      <c r="AC59" s="14"/>
      <c r="AD59" s="844"/>
      <c r="AE59" s="844"/>
      <c r="AF59" s="14"/>
      <c r="AG59" s="14"/>
      <c r="AH59" s="14"/>
      <c r="AK59" s="56"/>
    </row>
    <row r="60" spans="1:37" s="16" customFormat="1" ht="17.25" customHeight="1">
      <c r="A60" s="358" t="s">
        <v>366</v>
      </c>
      <c r="B60" s="2977" t="s">
        <v>364</v>
      </c>
      <c r="C60" s="2978"/>
      <c r="D60" s="2978"/>
      <c r="E60" s="2978"/>
      <c r="F60" s="2978"/>
      <c r="G60" s="2978"/>
      <c r="H60" s="2978"/>
      <c r="I60" s="2978"/>
      <c r="J60" s="2978"/>
      <c r="K60" s="2979"/>
      <c r="L60" s="149"/>
      <c r="M60" s="149"/>
      <c r="N60" s="23" t="s">
        <v>1760</v>
      </c>
      <c r="O60" s="37"/>
      <c r="P60" s="13"/>
      <c r="Q60" s="13"/>
      <c r="R60" s="14"/>
      <c r="S60" s="165"/>
      <c r="T60" s="36"/>
      <c r="U60" s="14"/>
      <c r="V60" s="14"/>
      <c r="W60" s="14"/>
      <c r="X60" s="14"/>
      <c r="Y60" s="14"/>
      <c r="Z60" s="14"/>
      <c r="AA60" s="14"/>
      <c r="AB60" s="14"/>
      <c r="AC60" s="14"/>
      <c r="AD60" s="844"/>
      <c r="AE60" s="844"/>
      <c r="AF60" s="14"/>
      <c r="AG60" s="14"/>
      <c r="AH60" s="14"/>
      <c r="AK60" s="56"/>
    </row>
    <row r="61" spans="1:37" s="16" customFormat="1" ht="17.25" customHeight="1">
      <c r="A61" s="358"/>
      <c r="B61" s="2980" t="s">
        <v>322</v>
      </c>
      <c r="C61" s="2981"/>
      <c r="D61" s="2981"/>
      <c r="E61" s="2981"/>
      <c r="F61" s="2981"/>
      <c r="G61" s="2981"/>
      <c r="H61" s="2981"/>
      <c r="I61" s="2981"/>
      <c r="J61" s="2981"/>
      <c r="K61" s="2982"/>
      <c r="L61" s="149"/>
      <c r="M61" s="149"/>
      <c r="N61" s="23"/>
      <c r="O61" s="37"/>
      <c r="P61" s="23"/>
      <c r="Q61" s="165"/>
      <c r="R61" s="14"/>
      <c r="S61" s="165"/>
      <c r="T61" s="36"/>
      <c r="U61" s="13"/>
      <c r="V61" s="165"/>
      <c r="W61" s="13"/>
      <c r="X61" s="39"/>
      <c r="Y61" s="54"/>
      <c r="Z61" s="13"/>
      <c r="AA61" s="13"/>
      <c r="AB61" s="13"/>
      <c r="AC61" s="13"/>
      <c r="AD61" s="843"/>
      <c r="AE61" s="843"/>
      <c r="AF61" s="13"/>
      <c r="AG61" s="13"/>
      <c r="AH61" s="13"/>
      <c r="AK61" s="56"/>
    </row>
    <row r="62" spans="1:37" s="16" customFormat="1" ht="17.25" customHeight="1">
      <c r="A62" s="357" t="s">
        <v>360</v>
      </c>
      <c r="B62" s="2986" t="s">
        <v>361</v>
      </c>
      <c r="C62" s="2987"/>
      <c r="D62" s="2987"/>
      <c r="E62" s="2987"/>
      <c r="F62" s="2987"/>
      <c r="G62" s="2987"/>
      <c r="H62" s="2987"/>
      <c r="I62" s="2988"/>
      <c r="J62" s="2988"/>
      <c r="K62" s="2989"/>
      <c r="L62" s="13"/>
      <c r="M62" s="36"/>
      <c r="O62" s="37"/>
      <c r="P62" s="23"/>
      <c r="Q62" s="23"/>
      <c r="R62" s="23"/>
      <c r="S62" s="165"/>
      <c r="T62" s="36"/>
      <c r="U62" s="13"/>
      <c r="V62" s="165"/>
      <c r="W62" s="13"/>
      <c r="X62" s="39"/>
      <c r="Y62" s="54"/>
      <c r="Z62" s="14"/>
      <c r="AA62" s="14"/>
      <c r="AB62" s="14"/>
      <c r="AC62" s="14"/>
      <c r="AD62" s="844"/>
      <c r="AE62" s="844"/>
      <c r="AF62" s="14"/>
      <c r="AG62" s="14"/>
      <c r="AH62" s="14"/>
      <c r="AK62" s="56"/>
    </row>
    <row r="63" spans="1:37" s="16" customFormat="1" ht="17.25" customHeight="1">
      <c r="A63" s="359"/>
      <c r="B63" s="2990" t="s">
        <v>1304</v>
      </c>
      <c r="C63" s="2991"/>
      <c r="D63" s="2991"/>
      <c r="E63" s="2991"/>
      <c r="F63" s="2991"/>
      <c r="G63" s="2991"/>
      <c r="H63" s="2991"/>
      <c r="I63" s="2991"/>
      <c r="J63" s="2991"/>
      <c r="K63" s="2992"/>
      <c r="L63" s="13"/>
      <c r="M63" s="36"/>
      <c r="N63" s="769"/>
      <c r="O63" s="150"/>
      <c r="P63" s="768"/>
      <c r="Q63" s="256"/>
      <c r="R63" s="768"/>
      <c r="S63" s="256"/>
      <c r="T63" s="197"/>
      <c r="U63" s="149"/>
      <c r="V63" s="256"/>
      <c r="W63" s="13"/>
      <c r="X63" s="39"/>
      <c r="Y63" s="54"/>
      <c r="Z63" s="14"/>
      <c r="AA63" s="14"/>
      <c r="AB63" s="14"/>
      <c r="AC63" s="14"/>
      <c r="AD63" s="844"/>
      <c r="AE63" s="844"/>
      <c r="AF63" s="14"/>
      <c r="AG63" s="14"/>
      <c r="AH63" s="14"/>
      <c r="AK63" s="56"/>
    </row>
    <row r="64" spans="1:37" s="16" customFormat="1" ht="17.25" customHeight="1">
      <c r="A64" s="358" t="s">
        <v>215</v>
      </c>
      <c r="B64" s="2965" t="s">
        <v>640</v>
      </c>
      <c r="C64" s="2966"/>
      <c r="D64" s="2966"/>
      <c r="E64" s="2966"/>
      <c r="F64" s="2966"/>
      <c r="G64" s="2966"/>
      <c r="H64" s="2966"/>
      <c r="I64" s="2967"/>
      <c r="J64" s="2967"/>
      <c r="K64" s="2968"/>
      <c r="L64" s="13"/>
      <c r="N64" s="770"/>
      <c r="O64" s="2975"/>
      <c r="P64" s="2976"/>
      <c r="Q64" s="2976"/>
      <c r="R64" s="2976"/>
      <c r="S64" s="2976"/>
      <c r="T64" s="2976"/>
      <c r="U64" s="2976"/>
      <c r="V64" s="2976"/>
      <c r="W64" s="14"/>
      <c r="X64" s="14"/>
      <c r="Y64" s="14"/>
      <c r="Z64" s="14"/>
      <c r="AA64" s="14"/>
      <c r="AB64" s="14"/>
      <c r="AC64" s="14"/>
      <c r="AD64" s="844"/>
      <c r="AE64" s="844"/>
      <c r="AF64" s="14"/>
      <c r="AG64" s="14"/>
      <c r="AH64" s="14"/>
      <c r="AK64" s="56"/>
    </row>
    <row r="65" spans="1:37" s="16" customFormat="1" ht="17.25" customHeight="1">
      <c r="A65" s="359"/>
      <c r="B65" s="2962" t="s">
        <v>824</v>
      </c>
      <c r="C65" s="2969"/>
      <c r="D65" s="2969"/>
      <c r="E65" s="2969"/>
      <c r="F65" s="2969"/>
      <c r="G65" s="2969"/>
      <c r="H65" s="2969"/>
      <c r="I65" s="2970"/>
      <c r="J65" s="2970"/>
      <c r="K65" s="2971"/>
      <c r="L65" s="28"/>
      <c r="N65" s="770"/>
      <c r="O65" s="2975"/>
      <c r="P65" s="2976"/>
      <c r="Q65" s="2976"/>
      <c r="R65" s="2976"/>
      <c r="S65" s="2976"/>
      <c r="T65" s="2976"/>
      <c r="U65" s="2976"/>
      <c r="V65" s="2976"/>
      <c r="W65" s="14"/>
      <c r="X65" s="14"/>
      <c r="Y65" s="14"/>
      <c r="Z65" s="18"/>
      <c r="AA65" s="18"/>
      <c r="AB65" s="18"/>
      <c r="AC65" s="18"/>
      <c r="AD65" s="842"/>
      <c r="AE65" s="842"/>
      <c r="AF65" s="18"/>
      <c r="AG65" s="18"/>
      <c r="AH65" s="18"/>
      <c r="AK65" s="56"/>
    </row>
    <row r="66" spans="1:37" s="16" customFormat="1" ht="17.25" customHeight="1">
      <c r="A66" s="358" t="s">
        <v>216</v>
      </c>
      <c r="B66" s="2972" t="s">
        <v>641</v>
      </c>
      <c r="C66" s="2983"/>
      <c r="D66" s="2983"/>
      <c r="E66" s="2983"/>
      <c r="F66" s="2983"/>
      <c r="G66" s="2983"/>
      <c r="H66" s="2983"/>
      <c r="I66" s="2984"/>
      <c r="J66" s="2984"/>
      <c r="K66" s="2985"/>
      <c r="L66" s="13"/>
      <c r="N66" s="770"/>
      <c r="O66" s="2975"/>
      <c r="P66" s="2976"/>
      <c r="Q66" s="2976"/>
      <c r="R66" s="2976"/>
      <c r="S66" s="2976"/>
      <c r="T66" s="2976"/>
      <c r="U66" s="2976"/>
      <c r="V66" s="2976"/>
      <c r="W66" s="14"/>
      <c r="X66" s="14"/>
      <c r="Y66" s="14"/>
      <c r="Z66" s="18"/>
      <c r="AD66" s="835"/>
      <c r="AE66" s="835"/>
      <c r="AK66" s="56"/>
    </row>
    <row r="67" spans="1:37" s="16" customFormat="1" ht="17.25" customHeight="1">
      <c r="A67" s="359"/>
      <c r="B67" s="2962" t="s">
        <v>642</v>
      </c>
      <c r="C67" s="2969"/>
      <c r="D67" s="2969"/>
      <c r="E67" s="2969"/>
      <c r="F67" s="2969"/>
      <c r="G67" s="2969"/>
      <c r="H67" s="2969"/>
      <c r="I67" s="2970"/>
      <c r="J67" s="2970"/>
      <c r="K67" s="2971"/>
      <c r="L67" s="13"/>
      <c r="N67" s="770"/>
      <c r="O67" s="2975"/>
      <c r="P67" s="2976"/>
      <c r="Q67" s="2976"/>
      <c r="R67" s="2976"/>
      <c r="S67" s="2976"/>
      <c r="T67" s="2976"/>
      <c r="U67" s="2976"/>
      <c r="V67" s="2976"/>
      <c r="W67" s="165"/>
      <c r="X67" s="165"/>
      <c r="Y67" s="165"/>
      <c r="Z67" s="18"/>
      <c r="AD67" s="835"/>
      <c r="AE67" s="835"/>
      <c r="AK67" s="56"/>
    </row>
    <row r="68" spans="1:37" s="59" customFormat="1" ht="13.2">
      <c r="A68" s="55"/>
      <c r="B68" s="56"/>
      <c r="C68" s="56"/>
      <c r="D68" s="56"/>
      <c r="E68" s="56"/>
      <c r="F68" s="56"/>
      <c r="G68" s="56"/>
      <c r="H68" s="56"/>
      <c r="I68" s="56"/>
      <c r="J68" s="56"/>
      <c r="K68" s="56"/>
      <c r="L68" s="56"/>
      <c r="M68" s="56"/>
      <c r="N68" s="56"/>
      <c r="O68" s="56"/>
      <c r="P68" s="57"/>
      <c r="Q68" s="57"/>
      <c r="R68" s="57"/>
      <c r="S68" s="57"/>
      <c r="T68" s="57"/>
      <c r="U68" s="56"/>
      <c r="V68" s="56"/>
      <c r="AD68" s="856"/>
      <c r="AE68" s="856"/>
    </row>
    <row r="69" spans="1:37" s="11" customFormat="1" ht="13.2">
      <c r="A69" s="16"/>
      <c r="B69" s="16"/>
      <c r="C69" s="16"/>
      <c r="D69" s="16"/>
      <c r="E69" s="16"/>
      <c r="F69" s="16"/>
      <c r="G69" s="16"/>
      <c r="H69" s="16"/>
      <c r="I69" s="16"/>
      <c r="J69" s="16"/>
      <c r="K69" s="16"/>
      <c r="L69" s="16"/>
      <c r="M69" s="16"/>
      <c r="N69" s="16"/>
      <c r="O69" s="16"/>
      <c r="P69" s="17"/>
      <c r="Q69" s="17"/>
      <c r="R69" s="17"/>
      <c r="S69" s="17"/>
      <c r="T69" s="17"/>
      <c r="U69" s="16"/>
      <c r="V69" s="16"/>
      <c r="AD69" s="850"/>
      <c r="AE69" s="850"/>
      <c r="AK69" s="59"/>
    </row>
    <row r="70" spans="1:37" s="11" customFormat="1" ht="15.6">
      <c r="A70" s="26"/>
      <c r="B70" s="18"/>
      <c r="C70" s="18"/>
      <c r="D70" s="18"/>
      <c r="E70" s="18"/>
      <c r="F70" s="18"/>
      <c r="G70" s="18"/>
      <c r="H70" s="18"/>
      <c r="I70" s="18"/>
      <c r="J70" s="18"/>
      <c r="K70" s="18"/>
      <c r="L70" s="18"/>
      <c r="M70" s="18"/>
      <c r="N70" s="18"/>
      <c r="O70" s="18"/>
      <c r="P70" s="13"/>
      <c r="Q70" s="13"/>
      <c r="R70" s="13"/>
      <c r="S70" s="13"/>
      <c r="T70" s="13"/>
      <c r="U70" s="18"/>
      <c r="V70" s="19"/>
      <c r="W70" s="12"/>
      <c r="X70" s="12"/>
      <c r="Y70" s="12"/>
      <c r="Z70" s="12"/>
      <c r="AA70" s="12"/>
      <c r="AB70" s="12"/>
      <c r="AC70" s="12"/>
      <c r="AD70" s="12"/>
      <c r="AE70" s="12"/>
      <c r="AF70" s="12"/>
      <c r="AG70" s="12"/>
      <c r="AH70" s="12"/>
      <c r="AK70" s="59"/>
    </row>
  </sheetData>
  <sheetProtection selectLockedCells="1" selectUnlockedCells="1"/>
  <mergeCells count="36">
    <mergeCell ref="B56:K56"/>
    <mergeCell ref="B63:K63"/>
    <mergeCell ref="B64:K64"/>
    <mergeCell ref="B67:K67"/>
    <mergeCell ref="P17:R18"/>
    <mergeCell ref="F17:H18"/>
    <mergeCell ref="I17:K17"/>
    <mergeCell ref="B62:K62"/>
    <mergeCell ref="B60:K60"/>
    <mergeCell ref="B66:K66"/>
    <mergeCell ref="B61:K61"/>
    <mergeCell ref="O67:V67"/>
    <mergeCell ref="V17:Y17"/>
    <mergeCell ref="B59:K59"/>
    <mergeCell ref="B57:K57"/>
    <mergeCell ref="A54:R54"/>
    <mergeCell ref="B65:K65"/>
    <mergeCell ref="O65:V65"/>
    <mergeCell ref="O66:V66"/>
    <mergeCell ref="O64:V64"/>
    <mergeCell ref="B58:K58"/>
    <mergeCell ref="A7:AJ7"/>
    <mergeCell ref="AD6:AE6"/>
    <mergeCell ref="AD17:AE17"/>
    <mergeCell ref="AI17:AJ17"/>
    <mergeCell ref="B17:B18"/>
    <mergeCell ref="C17:E18"/>
    <mergeCell ref="L17:N18"/>
    <mergeCell ref="AG17:AH17"/>
    <mergeCell ref="U17:U18"/>
    <mergeCell ref="AG6:AH6"/>
    <mergeCell ref="Z17:AB17"/>
    <mergeCell ref="A9:AH9"/>
    <mergeCell ref="B13:B14"/>
    <mergeCell ref="A11:U11"/>
    <mergeCell ref="A12:U12"/>
  </mergeCells>
  <phoneticPr fontId="18"/>
  <printOptions horizontalCentered="1" verticalCentered="1"/>
  <pageMargins left="0.23622047244094491" right="0.23622047244094491" top="0.35433070866141736" bottom="0.35433070866141736" header="0.31496062992125984" footer="0.31496062992125984"/>
  <pageSetup paperSize="9" scale="44"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42"/>
    <pageSetUpPr fitToPage="1"/>
  </sheetPr>
  <dimension ref="A1:AE70"/>
  <sheetViews>
    <sheetView showGridLines="0" showZeros="0" view="pageBreakPreview" topLeftCell="A3" zoomScale="60" zoomScaleNormal="75" workbookViewId="0">
      <selection activeCell="A7" sqref="A7:AD7"/>
    </sheetView>
  </sheetViews>
  <sheetFormatPr defaultColWidth="9" defaultRowHeight="1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30" width="8.6640625" style="1" customWidth="1"/>
    <col min="31" max="31" width="9" style="60"/>
    <col min="32" max="16384" width="9" style="1"/>
  </cols>
  <sheetData>
    <row r="1" spans="1:31" ht="15" customHeight="1">
      <c r="AE1" s="61"/>
    </row>
    <row r="2" spans="1:31" ht="15" customHeight="1">
      <c r="L2" s="793" t="s">
        <v>88</v>
      </c>
      <c r="Q2" s="2494" t="s">
        <v>5</v>
      </c>
      <c r="W2" s="20"/>
      <c r="X2" s="20"/>
      <c r="Y2" s="20"/>
      <c r="Z2" s="20"/>
      <c r="AA2" s="20"/>
      <c r="AE2" s="61"/>
    </row>
    <row r="3" spans="1:31" ht="15" customHeight="1">
      <c r="L3" s="793" t="s">
        <v>992</v>
      </c>
      <c r="Q3" s="2494" t="s">
        <v>1757</v>
      </c>
      <c r="W3" s="20"/>
      <c r="X3" s="20"/>
      <c r="Y3" s="20"/>
      <c r="Z3" s="20"/>
      <c r="AA3" s="20"/>
      <c r="AE3" s="61"/>
    </row>
    <row r="4" spans="1:31" ht="15" customHeight="1">
      <c r="L4" s="1048" t="s">
        <v>993</v>
      </c>
      <c r="Q4" s="2494" t="s">
        <v>1758</v>
      </c>
      <c r="W4" s="20"/>
      <c r="X4" s="20"/>
      <c r="Y4" s="20"/>
      <c r="Z4" s="20"/>
      <c r="AA4" s="20"/>
      <c r="AE4" s="61"/>
    </row>
    <row r="5" spans="1:31" ht="15" customHeight="1">
      <c r="L5" s="793" t="s">
        <v>994</v>
      </c>
      <c r="Q5" s="2494" t="s">
        <v>1759</v>
      </c>
      <c r="W5" s="20"/>
      <c r="X5" s="20"/>
      <c r="Y5" s="20"/>
      <c r="Z5" s="20"/>
      <c r="AA5" s="20"/>
      <c r="AE5" s="61"/>
    </row>
    <row r="6" spans="1:31" ht="15" customHeight="1">
      <c r="V6" s="38"/>
      <c r="W6" s="38"/>
      <c r="X6" s="38"/>
      <c r="Y6" s="38"/>
      <c r="Z6" s="38"/>
      <c r="AC6" s="3029">
        <f ca="1">TODAY()</f>
        <v>45261</v>
      </c>
      <c r="AD6" s="3030"/>
    </row>
    <row r="7" spans="1:31" ht="30" customHeight="1">
      <c r="A7" s="2994" t="s">
        <v>692</v>
      </c>
      <c r="B7" s="3039"/>
      <c r="C7" s="3039"/>
      <c r="D7" s="3039"/>
      <c r="E7" s="3039"/>
      <c r="F7" s="3039"/>
      <c r="G7" s="3039"/>
      <c r="H7" s="3039"/>
      <c r="I7" s="3039"/>
      <c r="J7" s="3039"/>
      <c r="K7" s="3039"/>
      <c r="L7" s="3039"/>
      <c r="M7" s="3039"/>
      <c r="N7" s="3039"/>
      <c r="O7" s="3039"/>
      <c r="P7" s="3039"/>
      <c r="Q7" s="3039"/>
      <c r="R7" s="3039"/>
      <c r="S7" s="3039"/>
      <c r="T7" s="3039"/>
      <c r="U7" s="3039"/>
      <c r="V7" s="3039"/>
      <c r="W7" s="3039"/>
      <c r="X7" s="3039"/>
      <c r="Y7" s="3039"/>
      <c r="Z7" s="3039"/>
      <c r="AA7" s="3039"/>
      <c r="AB7" s="3039"/>
      <c r="AC7" s="3040"/>
      <c r="AD7" s="3040"/>
    </row>
    <row r="8" spans="1:31" ht="20.100000000000001" customHeight="1"/>
    <row r="9" spans="1:31" ht="20.100000000000001" customHeight="1">
      <c r="A9" s="2913" t="s">
        <v>283</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2913"/>
      <c r="Z9" s="2913"/>
      <c r="AA9" s="2913"/>
      <c r="AB9" s="3016"/>
      <c r="AC9" s="133"/>
      <c r="AD9" s="133"/>
    </row>
    <row r="10" spans="1:31"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0"/>
      <c r="W10" s="1400"/>
      <c r="X10" s="1400"/>
      <c r="Y10" s="1400"/>
      <c r="Z10" s="1400"/>
      <c r="AA10" s="1400"/>
      <c r="AB10" s="1402"/>
      <c r="AC10" s="1402"/>
      <c r="AD10" s="1402"/>
      <c r="AE10" s="792"/>
    </row>
    <row r="11" spans="1:31"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5"/>
      <c r="W11" s="1885"/>
      <c r="X11" s="1885"/>
      <c r="Y11" s="1885"/>
      <c r="Z11" s="1885"/>
      <c r="AA11" s="1885"/>
      <c r="AB11" s="1887"/>
      <c r="AC11" s="1887"/>
      <c r="AD11" s="1887"/>
      <c r="AE11" s="792"/>
    </row>
    <row r="12" spans="1:31"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885"/>
      <c r="Y12" s="1885"/>
      <c r="Z12" s="1885"/>
      <c r="AA12" s="1885"/>
      <c r="AB12" s="1647"/>
      <c r="AC12" s="1647"/>
      <c r="AD12" s="1647"/>
    </row>
    <row r="13" spans="1:31" s="921" customFormat="1" ht="20.100000000000001" hidden="1" customHeight="1">
      <c r="A13" s="1889"/>
      <c r="B13" s="1885"/>
      <c r="C13" s="1885"/>
      <c r="D13" s="1885"/>
      <c r="E13" s="1885"/>
      <c r="F13" s="1885"/>
      <c r="G13" s="1885"/>
      <c r="H13" s="1885"/>
      <c r="I13" s="1885"/>
      <c r="J13" s="1885"/>
      <c r="K13" s="1885"/>
      <c r="L13" s="1885"/>
      <c r="M13" s="1885"/>
      <c r="N13" s="1885"/>
      <c r="O13" s="1885"/>
      <c r="P13" s="1885"/>
      <c r="Q13" s="1885"/>
      <c r="R13" s="1885"/>
      <c r="S13" s="1885"/>
      <c r="T13" s="1885"/>
      <c r="U13" s="1885" t="s">
        <v>1082</v>
      </c>
      <c r="V13" s="1885">
        <v>16</v>
      </c>
      <c r="W13" s="1885">
        <v>22</v>
      </c>
      <c r="X13" s="1885">
        <v>23</v>
      </c>
      <c r="Y13" s="1885">
        <v>30</v>
      </c>
      <c r="Z13" s="1885">
        <v>31</v>
      </c>
      <c r="AA13" s="1885">
        <v>37</v>
      </c>
      <c r="AB13" s="1647">
        <v>34</v>
      </c>
      <c r="AC13" s="1647">
        <v>34</v>
      </c>
      <c r="AD13" s="1647">
        <v>41</v>
      </c>
      <c r="AE13" s="792"/>
    </row>
    <row r="14" spans="1:31" ht="20.100000000000001" hidden="1" customHeight="1">
      <c r="A14" s="827"/>
      <c r="B14" s="1885"/>
      <c r="C14" s="1885"/>
      <c r="D14" s="1885"/>
      <c r="E14" s="1885"/>
      <c r="F14" s="1885"/>
      <c r="G14" s="1885"/>
      <c r="H14" s="1885"/>
      <c r="I14" s="1885"/>
      <c r="J14" s="1885"/>
      <c r="K14" s="1885"/>
      <c r="L14" s="1885"/>
      <c r="M14" s="1885"/>
      <c r="N14" s="1885"/>
      <c r="O14" s="1885"/>
      <c r="P14" s="1885"/>
      <c r="Q14" s="1885"/>
      <c r="R14" s="1885"/>
      <c r="S14" s="1885"/>
      <c r="T14" s="1885"/>
      <c r="U14" s="1885"/>
      <c r="V14" s="1885">
        <v>16</v>
      </c>
      <c r="W14" s="530">
        <v>19</v>
      </c>
      <c r="X14" s="530">
        <v>20</v>
      </c>
      <c r="Y14" s="530">
        <v>27</v>
      </c>
      <c r="Z14" s="530">
        <f>V14+7</f>
        <v>23</v>
      </c>
      <c r="AA14" s="530">
        <f>V14+9</f>
        <v>25</v>
      </c>
      <c r="AB14" s="1647">
        <v>24</v>
      </c>
      <c r="AC14" s="1647">
        <v>24</v>
      </c>
      <c r="AD14" s="1647">
        <v>31</v>
      </c>
    </row>
    <row r="15" spans="1:31" ht="20.100000000000001" hidden="1" customHeight="1">
      <c r="A15" s="827"/>
      <c r="B15" s="1885"/>
      <c r="C15" s="1885"/>
      <c r="D15" s="1885"/>
      <c r="E15" s="1885"/>
      <c r="F15" s="1885"/>
      <c r="G15" s="1885"/>
      <c r="H15" s="1885"/>
      <c r="I15" s="1885"/>
      <c r="J15" s="1885"/>
      <c r="K15" s="1885"/>
      <c r="L15" s="1885"/>
      <c r="M15" s="1885"/>
      <c r="N15" s="1885"/>
      <c r="O15" s="1885"/>
      <c r="P15" s="1885"/>
      <c r="Q15" s="1885"/>
      <c r="R15" s="1885"/>
      <c r="S15" s="1885"/>
      <c r="T15" s="1885"/>
      <c r="U15" s="1885" t="s">
        <v>967</v>
      </c>
      <c r="V15" s="1885">
        <v>14</v>
      </c>
      <c r="W15" s="530">
        <v>20</v>
      </c>
      <c r="X15" s="530">
        <v>21</v>
      </c>
      <c r="Y15" s="530">
        <v>28</v>
      </c>
      <c r="Z15" s="530">
        <v>29</v>
      </c>
      <c r="AA15" s="530">
        <v>35</v>
      </c>
      <c r="AB15" s="1647">
        <v>32</v>
      </c>
      <c r="AC15" s="1647">
        <v>32</v>
      </c>
      <c r="AD15" s="1647">
        <v>39</v>
      </c>
    </row>
    <row r="16" spans="1:31" ht="15" hidden="1" customHeight="1" thickBot="1">
      <c r="A16" s="827"/>
      <c r="B16" s="1885"/>
      <c r="C16" s="1885"/>
      <c r="D16" s="1885"/>
      <c r="E16" s="1885"/>
      <c r="F16" s="1885"/>
      <c r="G16" s="1885"/>
      <c r="H16" s="1885"/>
      <c r="I16" s="1885"/>
      <c r="J16" s="1885"/>
      <c r="K16" s="1885"/>
      <c r="L16" s="1885"/>
      <c r="M16" s="1885"/>
      <c r="N16" s="1885"/>
      <c r="O16" s="1885"/>
      <c r="P16" s="1885"/>
      <c r="Q16" s="1885"/>
      <c r="R16" s="1885"/>
      <c r="S16" s="1885"/>
      <c r="T16" s="1885"/>
      <c r="U16" s="1885" t="s">
        <v>968</v>
      </c>
      <c r="V16" s="417">
        <v>18</v>
      </c>
      <c r="W16" s="531">
        <v>24</v>
      </c>
      <c r="X16" s="531">
        <v>18</v>
      </c>
      <c r="Y16" s="531">
        <v>32</v>
      </c>
      <c r="Z16" s="531">
        <v>26</v>
      </c>
      <c r="AA16" s="531">
        <v>39</v>
      </c>
      <c r="AB16" s="417">
        <v>36</v>
      </c>
      <c r="AC16" s="417">
        <v>36</v>
      </c>
      <c r="AD16" s="417">
        <v>43</v>
      </c>
    </row>
    <row r="17" spans="1:31"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5" t="s">
        <v>995</v>
      </c>
      <c r="V17" s="1925" t="s">
        <v>583</v>
      </c>
      <c r="W17" s="1949" t="s">
        <v>584</v>
      </c>
      <c r="X17" s="1922" t="s">
        <v>585</v>
      </c>
      <c r="Y17" s="3041" t="s">
        <v>586</v>
      </c>
      <c r="Z17" s="3042"/>
      <c r="AA17" s="3043"/>
      <c r="AB17" s="3041" t="s">
        <v>587</v>
      </c>
      <c r="AC17" s="3044"/>
      <c r="AD17" s="3020"/>
    </row>
    <row r="18" spans="1:31" s="8" customFormat="1" ht="36">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2996"/>
      <c r="V18" s="1927" t="s">
        <v>588</v>
      </c>
      <c r="W18" s="1930" t="s">
        <v>589</v>
      </c>
      <c r="X18" s="1926" t="s">
        <v>969</v>
      </c>
      <c r="Y18" s="1926" t="s">
        <v>590</v>
      </c>
      <c r="Z18" s="1262" t="s">
        <v>591</v>
      </c>
      <c r="AA18" s="1263" t="s">
        <v>592</v>
      </c>
      <c r="AB18" s="1926" t="s">
        <v>593</v>
      </c>
      <c r="AC18" s="1262" t="s">
        <v>594</v>
      </c>
      <c r="AD18" s="1927" t="s">
        <v>595</v>
      </c>
      <c r="AE18" s="60"/>
    </row>
    <row r="19" spans="1:31" ht="26.2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50">
        <f>U19+$V$15</f>
        <v>45284</v>
      </c>
      <c r="W19" s="1936">
        <f>U19+$W$15</f>
        <v>45290</v>
      </c>
      <c r="X19" s="1951">
        <f>U19+$X$15</f>
        <v>45291</v>
      </c>
      <c r="Y19" s="1934">
        <f>U19+$Y$15</f>
        <v>45298</v>
      </c>
      <c r="Z19" s="1935">
        <f>U19+$Z$15</f>
        <v>45299</v>
      </c>
      <c r="AA19" s="1933">
        <f>U19+$AA$15</f>
        <v>45305</v>
      </c>
      <c r="AB19" s="1951">
        <f>U19+$AB$15</f>
        <v>45302</v>
      </c>
      <c r="AC19" s="1932">
        <f>U19+$AC$15</f>
        <v>45302</v>
      </c>
      <c r="AD19" s="1952">
        <f>U19+$AD$15</f>
        <v>45309</v>
      </c>
    </row>
    <row r="20" spans="1:31" ht="26.25"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50">
        <f>U20+$V$16</f>
        <v>45291</v>
      </c>
      <c r="W20" s="1936">
        <f>U20+$W$16</f>
        <v>45297</v>
      </c>
      <c r="X20" s="1951">
        <f>U20+$X$16</f>
        <v>45291</v>
      </c>
      <c r="Y20" s="1934">
        <f>U20+$Y$16</f>
        <v>45305</v>
      </c>
      <c r="Z20" s="1935">
        <f>U20+$Z$16</f>
        <v>45299</v>
      </c>
      <c r="AA20" s="1933">
        <f>U20+$AA$16</f>
        <v>45312</v>
      </c>
      <c r="AB20" s="1951">
        <f>U20+$AB$16</f>
        <v>45309</v>
      </c>
      <c r="AC20" s="1932">
        <f>U20+$AC$16</f>
        <v>45309</v>
      </c>
      <c r="AD20" s="1952">
        <f>U20+$AD$16</f>
        <v>45316</v>
      </c>
      <c r="AE20" s="877"/>
    </row>
    <row r="21" spans="1:31" ht="26.25"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53"/>
      <c r="W21" s="1942"/>
      <c r="X21" s="1954"/>
      <c r="Y21" s="1940"/>
      <c r="Z21" s="1941"/>
      <c r="AA21" s="1939"/>
      <c r="AB21" s="1954"/>
      <c r="AC21" s="1938"/>
      <c r="AD21" s="1955"/>
    </row>
    <row r="22" spans="1:31" ht="26.25"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53">
        <f>U22+$V$13</f>
        <v>45291</v>
      </c>
      <c r="W22" s="1942">
        <f>U22+$W$13</f>
        <v>45297</v>
      </c>
      <c r="X22" s="1954">
        <f>U22+$X$13</f>
        <v>45298</v>
      </c>
      <c r="Y22" s="1940">
        <f>U22+$Y$13</f>
        <v>45305</v>
      </c>
      <c r="Z22" s="1941">
        <f>U22+$Z$13</f>
        <v>45306</v>
      </c>
      <c r="AA22" s="1939">
        <f>U22+$AA$13</f>
        <v>45312</v>
      </c>
      <c r="AB22" s="1954">
        <f>U22+$AB$13</f>
        <v>45309</v>
      </c>
      <c r="AC22" s="1938">
        <f>U22+$AC$13</f>
        <v>45309</v>
      </c>
      <c r="AD22" s="1955">
        <f>U22+$AD$13</f>
        <v>45316</v>
      </c>
    </row>
    <row r="23" spans="1:31" ht="26.25"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50">
        <f>U23+$V$15</f>
        <v>45291</v>
      </c>
      <c r="W23" s="1936">
        <f>U23+$W$15</f>
        <v>45297</v>
      </c>
      <c r="X23" s="1951">
        <f>U23+$X$15</f>
        <v>45298</v>
      </c>
      <c r="Y23" s="1934">
        <f>U23+$Y$15</f>
        <v>45305</v>
      </c>
      <c r="Z23" s="1935">
        <f>U23+$Z$15</f>
        <v>45306</v>
      </c>
      <c r="AA23" s="1933">
        <f>U23+$AA$15</f>
        <v>45312</v>
      </c>
      <c r="AB23" s="1951">
        <f>U23+$AB$15</f>
        <v>45309</v>
      </c>
      <c r="AC23" s="1932">
        <f>U23+$AC$15</f>
        <v>45309</v>
      </c>
      <c r="AD23" s="1952">
        <f>U23+$AD$15</f>
        <v>45316</v>
      </c>
    </row>
    <row r="24" spans="1:31" ht="26.25"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50">
        <f>U24+$V$16</f>
        <v>45298</v>
      </c>
      <c r="W24" s="1936">
        <f>U24+$W$16</f>
        <v>45304</v>
      </c>
      <c r="X24" s="1951">
        <f>U24+$X$16</f>
        <v>45298</v>
      </c>
      <c r="Y24" s="1934">
        <f>U24+$Y$16</f>
        <v>45312</v>
      </c>
      <c r="Z24" s="1935">
        <f>U24+$Z$16</f>
        <v>45306</v>
      </c>
      <c r="AA24" s="1933">
        <f>U24+$AA$16</f>
        <v>45319</v>
      </c>
      <c r="AB24" s="1951">
        <f>U24+$AB$16</f>
        <v>45316</v>
      </c>
      <c r="AC24" s="1932">
        <f>U24+$AC$16</f>
        <v>45316</v>
      </c>
      <c r="AD24" s="1952">
        <f>U24+$AD$16</f>
        <v>45323</v>
      </c>
    </row>
    <row r="25" spans="1:31" ht="26.25"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53"/>
      <c r="W25" s="1942"/>
      <c r="X25" s="1954"/>
      <c r="Y25" s="1940"/>
      <c r="Z25" s="1941"/>
      <c r="AA25" s="1939"/>
      <c r="AB25" s="1954"/>
      <c r="AC25" s="1938"/>
      <c r="AD25" s="1955"/>
    </row>
    <row r="26" spans="1:31" ht="26.25"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53">
        <f>U26+$V$13</f>
        <v>45298</v>
      </c>
      <c r="W26" s="1942">
        <f>U26+$W$13</f>
        <v>45304</v>
      </c>
      <c r="X26" s="1954">
        <f>U26+$X$13</f>
        <v>45305</v>
      </c>
      <c r="Y26" s="1940">
        <f>U26+$Y$13</f>
        <v>45312</v>
      </c>
      <c r="Z26" s="1941">
        <f>U26+$Z$13</f>
        <v>45313</v>
      </c>
      <c r="AA26" s="1939">
        <f>U26+$AA$13</f>
        <v>45319</v>
      </c>
      <c r="AB26" s="1954">
        <f>U26+$AB$13</f>
        <v>45316</v>
      </c>
      <c r="AC26" s="1938">
        <f>U26+$AC$13</f>
        <v>45316</v>
      </c>
      <c r="AD26" s="1955">
        <f>U26+$AD$13</f>
        <v>45323</v>
      </c>
    </row>
    <row r="27" spans="1:31" ht="26.25"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50">
        <f>U27+$V$15</f>
        <v>45298</v>
      </c>
      <c r="W27" s="1936">
        <f>U27+$W$15</f>
        <v>45304</v>
      </c>
      <c r="X27" s="1951">
        <f>U27+$X$15</f>
        <v>45305</v>
      </c>
      <c r="Y27" s="1934">
        <f>U27+$Y$15</f>
        <v>45312</v>
      </c>
      <c r="Z27" s="1935">
        <f>U27+$Z$15</f>
        <v>45313</v>
      </c>
      <c r="AA27" s="1933">
        <f>U27+$AA$15</f>
        <v>45319</v>
      </c>
      <c r="AB27" s="1951">
        <f>U27+$AB$15</f>
        <v>45316</v>
      </c>
      <c r="AC27" s="1932">
        <f>U27+$AC$15</f>
        <v>45316</v>
      </c>
      <c r="AD27" s="1952">
        <f>U27+$AD$15</f>
        <v>45323</v>
      </c>
    </row>
    <row r="28" spans="1:31" ht="25.5"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50">
        <f>U28+$V$16</f>
        <v>45305</v>
      </c>
      <c r="W28" s="1936">
        <f>U28+$W$16</f>
        <v>45311</v>
      </c>
      <c r="X28" s="1951">
        <f>U28+$X$16</f>
        <v>45305</v>
      </c>
      <c r="Y28" s="1934">
        <f>U28+$Y$16</f>
        <v>45319</v>
      </c>
      <c r="Z28" s="1935">
        <f>U28+$Z$16</f>
        <v>45313</v>
      </c>
      <c r="AA28" s="1933">
        <f>U28+$AA$16</f>
        <v>45326</v>
      </c>
      <c r="AB28" s="1951">
        <f>U28+$AB$16</f>
        <v>45323</v>
      </c>
      <c r="AC28" s="1932">
        <f>U28+$AC$16</f>
        <v>45323</v>
      </c>
      <c r="AD28" s="1952">
        <f>U28+$AD$16</f>
        <v>45330</v>
      </c>
    </row>
    <row r="29" spans="1:31" ht="25.5"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53"/>
      <c r="W29" s="1942"/>
      <c r="X29" s="1954"/>
      <c r="Y29" s="1940"/>
      <c r="Z29" s="1941"/>
      <c r="AA29" s="1939"/>
      <c r="AB29" s="1954"/>
      <c r="AC29" s="1938"/>
      <c r="AD29" s="1955"/>
    </row>
    <row r="30" spans="1:31" ht="26.25"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53">
        <f>U30+$V$13</f>
        <v>45305</v>
      </c>
      <c r="W30" s="1942">
        <f>U30+$W$13</f>
        <v>45311</v>
      </c>
      <c r="X30" s="1954">
        <f>U30+$X$13</f>
        <v>45312</v>
      </c>
      <c r="Y30" s="1940">
        <f>U30+$Y$13</f>
        <v>45319</v>
      </c>
      <c r="Z30" s="1941">
        <f>U30+$Z$13</f>
        <v>45320</v>
      </c>
      <c r="AA30" s="1939">
        <f>U30+$AA$13</f>
        <v>45326</v>
      </c>
      <c r="AB30" s="1954">
        <f>U30+$AB$13</f>
        <v>45323</v>
      </c>
      <c r="AC30" s="1938">
        <f>U30+$AC$13</f>
        <v>45323</v>
      </c>
      <c r="AD30" s="1955">
        <f>U30+$AD$13</f>
        <v>45330</v>
      </c>
    </row>
    <row r="31" spans="1:31" ht="26.25"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50">
        <f>U31+$V$15</f>
        <v>45305</v>
      </c>
      <c r="W31" s="1936">
        <f>U31+$W$15</f>
        <v>45311</v>
      </c>
      <c r="X31" s="1951">
        <f>U31+$X$15</f>
        <v>45312</v>
      </c>
      <c r="Y31" s="1934">
        <f>U31+$Y$15</f>
        <v>45319</v>
      </c>
      <c r="Z31" s="1935">
        <f>U31+$Z$15</f>
        <v>45320</v>
      </c>
      <c r="AA31" s="1933">
        <f>U31+$AA$15</f>
        <v>45326</v>
      </c>
      <c r="AB31" s="1951">
        <f>U31+$AB$15</f>
        <v>45323</v>
      </c>
      <c r="AC31" s="1932">
        <f>U31+$AC$15</f>
        <v>45323</v>
      </c>
      <c r="AD31" s="1952">
        <f>U31+$AD$15</f>
        <v>45330</v>
      </c>
    </row>
    <row r="32" spans="1:31" s="921" customFormat="1" ht="26.25"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50">
        <f>U32+$V$16</f>
        <v>45312</v>
      </c>
      <c r="W32" s="1936">
        <f>U32+$W$16</f>
        <v>45318</v>
      </c>
      <c r="X32" s="1951">
        <f>U32+$X$16</f>
        <v>45312</v>
      </c>
      <c r="Y32" s="1934">
        <f>U32+$Y$16</f>
        <v>45326</v>
      </c>
      <c r="Z32" s="1935">
        <f>U32+$Z$16</f>
        <v>45320</v>
      </c>
      <c r="AA32" s="1933">
        <f>U32+$AA$16</f>
        <v>45333</v>
      </c>
      <c r="AB32" s="1951">
        <f>U32+$AB$16</f>
        <v>45330</v>
      </c>
      <c r="AC32" s="1932">
        <f>U32+$AC$16</f>
        <v>45330</v>
      </c>
      <c r="AD32" s="1952">
        <f>U32+$AD$16</f>
        <v>45337</v>
      </c>
      <c r="AE32" s="792"/>
    </row>
    <row r="33" spans="1:31" s="921" customFormat="1" ht="26.25"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53"/>
      <c r="W33" s="1942"/>
      <c r="X33" s="1954"/>
      <c r="Y33" s="1940"/>
      <c r="Z33" s="1941"/>
      <c r="AA33" s="1939"/>
      <c r="AB33" s="1954"/>
      <c r="AC33" s="1938"/>
      <c r="AD33" s="1955"/>
      <c r="AE33" s="792"/>
    </row>
    <row r="34" spans="1:31" s="921" customFormat="1" ht="26.25"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53">
        <f>U34+$V$13</f>
        <v>45312</v>
      </c>
      <c r="W34" s="1942">
        <f>U34+$W$13</f>
        <v>45318</v>
      </c>
      <c r="X34" s="1954">
        <f>U34+$X$13</f>
        <v>45319</v>
      </c>
      <c r="Y34" s="1940">
        <f>U34+$Y$13</f>
        <v>45326</v>
      </c>
      <c r="Z34" s="1941">
        <f>U34+$Z$13</f>
        <v>45327</v>
      </c>
      <c r="AA34" s="1939">
        <f>U34+$AA$13</f>
        <v>45333</v>
      </c>
      <c r="AB34" s="1954">
        <f>U34+$AB$13</f>
        <v>45330</v>
      </c>
      <c r="AC34" s="1938">
        <f>U34+$AC$13</f>
        <v>45330</v>
      </c>
      <c r="AD34" s="1955">
        <f>U34+$AD$13</f>
        <v>45337</v>
      </c>
      <c r="AE34" s="792"/>
    </row>
    <row r="35" spans="1:31" s="921" customFormat="1" ht="26.25"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50">
        <f>U35+$V$15</f>
        <v>45312</v>
      </c>
      <c r="W35" s="1936">
        <f>U35+$W$15</f>
        <v>45318</v>
      </c>
      <c r="X35" s="1951">
        <f>U35+$X$15</f>
        <v>45319</v>
      </c>
      <c r="Y35" s="1934">
        <f>U35+$Y$15</f>
        <v>45326</v>
      </c>
      <c r="Z35" s="1935">
        <f>U35+$Z$15</f>
        <v>45327</v>
      </c>
      <c r="AA35" s="1933">
        <f>U35+$AA$15</f>
        <v>45333</v>
      </c>
      <c r="AB35" s="1951">
        <f>U35+$AB$15</f>
        <v>45330</v>
      </c>
      <c r="AC35" s="1932">
        <f>U35+$AC$15</f>
        <v>45330</v>
      </c>
      <c r="AD35" s="1952">
        <f>U35+$AD$15</f>
        <v>45337</v>
      </c>
      <c r="AE35" s="792"/>
    </row>
    <row r="36" spans="1:31" ht="26.25"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56">
        <f>U36+$V$16</f>
        <v>45319</v>
      </c>
      <c r="W36" s="1948">
        <f>U36+$W$16</f>
        <v>45325</v>
      </c>
      <c r="X36" s="1957">
        <f>U36+$X$16</f>
        <v>45319</v>
      </c>
      <c r="Y36" s="1946">
        <f>U36+$Y$16</f>
        <v>45333</v>
      </c>
      <c r="Z36" s="1947">
        <f>U36+$Z$16</f>
        <v>45327</v>
      </c>
      <c r="AA36" s="1945">
        <f>U36+$AA$16</f>
        <v>45340</v>
      </c>
      <c r="AB36" s="1957">
        <f>U36+$AB$16</f>
        <v>45337</v>
      </c>
      <c r="AC36" s="1944">
        <f>U36+$AC$16</f>
        <v>45337</v>
      </c>
      <c r="AD36" s="1958">
        <f>U36+$AD$16</f>
        <v>45344</v>
      </c>
    </row>
    <row r="37" spans="1:31" ht="26.25"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56"/>
      <c r="W37" s="1948"/>
      <c r="X37" s="1957"/>
      <c r="Y37" s="1946"/>
      <c r="Z37" s="1947"/>
      <c r="AA37" s="1945"/>
      <c r="AB37" s="1957"/>
      <c r="AC37" s="1944"/>
      <c r="AD37" s="1958"/>
    </row>
    <row r="38" spans="1:31" ht="26.25"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56">
        <f>U38+$V$13</f>
        <v>45319</v>
      </c>
      <c r="W38" s="1948">
        <f>U38+$W$13</f>
        <v>45325</v>
      </c>
      <c r="X38" s="1957">
        <f>U38+$X$13</f>
        <v>45326</v>
      </c>
      <c r="Y38" s="1946">
        <f>U38+$Y$13</f>
        <v>45333</v>
      </c>
      <c r="Z38" s="1947">
        <f>U38+$Z$13</f>
        <v>45334</v>
      </c>
      <c r="AA38" s="1945">
        <f>U38+$AA$13</f>
        <v>45340</v>
      </c>
      <c r="AB38" s="1957">
        <f>U38+$AB$13</f>
        <v>45337</v>
      </c>
      <c r="AC38" s="1944">
        <f>U38+$AC$13</f>
        <v>45337</v>
      </c>
      <c r="AD38" s="1958">
        <f>U38+$AD$13</f>
        <v>45344</v>
      </c>
    </row>
    <row r="39" spans="1:31" ht="26.25"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56">
        <f>U39+$V$15</f>
        <v>45319</v>
      </c>
      <c r="W39" s="1948">
        <f>U39+$W$15</f>
        <v>45325</v>
      </c>
      <c r="X39" s="1957">
        <f>U39+$X$15</f>
        <v>45326</v>
      </c>
      <c r="Y39" s="1946">
        <f>U39+$Y$15</f>
        <v>45333</v>
      </c>
      <c r="Z39" s="1947">
        <f>U39+$Z$15</f>
        <v>45334</v>
      </c>
      <c r="AA39" s="1945">
        <f>U39+$AA$15</f>
        <v>45340</v>
      </c>
      <c r="AB39" s="1957">
        <f>U39+$AB$15</f>
        <v>45337</v>
      </c>
      <c r="AC39" s="1944">
        <f>U39+$AC$15</f>
        <v>45337</v>
      </c>
      <c r="AD39" s="1958">
        <f>U39+$AD$15</f>
        <v>45344</v>
      </c>
    </row>
    <row r="40" spans="1:31" ht="26.25"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56">
        <f>U40+$V$16</f>
        <v>45326</v>
      </c>
      <c r="W40" s="1948">
        <f>U40+$W$16</f>
        <v>45332</v>
      </c>
      <c r="X40" s="1957">
        <f>U40+$X$16</f>
        <v>45326</v>
      </c>
      <c r="Y40" s="1946">
        <f>U40+$Y$16</f>
        <v>45340</v>
      </c>
      <c r="Z40" s="1947">
        <f>U40+$Z$16</f>
        <v>45334</v>
      </c>
      <c r="AA40" s="1945">
        <f>U40+$AA$16</f>
        <v>45347</v>
      </c>
      <c r="AB40" s="1957">
        <f>U40+$AB$16</f>
        <v>45344</v>
      </c>
      <c r="AC40" s="1944">
        <f>U40+$AC$16</f>
        <v>45344</v>
      </c>
      <c r="AD40" s="1958">
        <f>U40+$AD$16</f>
        <v>45351</v>
      </c>
    </row>
    <row r="41" spans="1:31" ht="26.25"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56"/>
      <c r="W41" s="1948"/>
      <c r="X41" s="1957"/>
      <c r="Y41" s="1946"/>
      <c r="Z41" s="1947"/>
      <c r="AA41" s="1945"/>
      <c r="AB41" s="1957"/>
      <c r="AC41" s="1944"/>
      <c r="AD41" s="1958"/>
    </row>
    <row r="42" spans="1:31" ht="26.25"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53">
        <f>U42+$V$13</f>
        <v>45326</v>
      </c>
      <c r="W42" s="1942">
        <f>U42+$W$13</f>
        <v>45332</v>
      </c>
      <c r="X42" s="1954">
        <f>U42+$X$13</f>
        <v>45333</v>
      </c>
      <c r="Y42" s="1940">
        <f>U42+$Y$13</f>
        <v>45340</v>
      </c>
      <c r="Z42" s="1941">
        <f>U42+$Z$13</f>
        <v>45341</v>
      </c>
      <c r="AA42" s="1939">
        <f>U42+$AA$13</f>
        <v>45347</v>
      </c>
      <c r="AB42" s="1954">
        <f>U42+$AB$13</f>
        <v>45344</v>
      </c>
      <c r="AC42" s="1938">
        <f>U42+$AC$13</f>
        <v>45344</v>
      </c>
      <c r="AD42" s="1955">
        <f>U42+$AD$13</f>
        <v>45351</v>
      </c>
    </row>
    <row r="43" spans="1:31" ht="26.25"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50">
        <f>U43+$V$15</f>
        <v>45329</v>
      </c>
      <c r="W43" s="1936">
        <f>U43+$W$15</f>
        <v>45335</v>
      </c>
      <c r="X43" s="1951">
        <f>U43+$X$15</f>
        <v>45336</v>
      </c>
      <c r="Y43" s="1934">
        <f>U43+$Y$15</f>
        <v>45343</v>
      </c>
      <c r="Z43" s="1935">
        <f>U43+$Z$15</f>
        <v>45344</v>
      </c>
      <c r="AA43" s="1933">
        <f>U43+$AA$15</f>
        <v>45350</v>
      </c>
      <c r="AB43" s="1951">
        <f>U43+$AB$15</f>
        <v>45347</v>
      </c>
      <c r="AC43" s="1932">
        <f>U43+$AC$15</f>
        <v>45347</v>
      </c>
      <c r="AD43" s="1952">
        <f>U43+$AD$15</f>
        <v>45354</v>
      </c>
    </row>
    <row r="44" spans="1:31" s="8" customFormat="1" ht="26.25"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50">
        <f>U44+$V$16</f>
        <v>45333</v>
      </c>
      <c r="W44" s="1936">
        <f>U44+$W$16</f>
        <v>45339</v>
      </c>
      <c r="X44" s="1951">
        <f>U44+$X$16</f>
        <v>45333</v>
      </c>
      <c r="Y44" s="1934">
        <f>U44+$Y$16</f>
        <v>45347</v>
      </c>
      <c r="Z44" s="1935">
        <f>U44+$Z$16</f>
        <v>45341</v>
      </c>
      <c r="AA44" s="1933">
        <f>U44+$AA$16</f>
        <v>45354</v>
      </c>
      <c r="AB44" s="1951">
        <f>U44+$AB$16</f>
        <v>45351</v>
      </c>
      <c r="AC44" s="1932">
        <f>U44+$AC$16</f>
        <v>45351</v>
      </c>
      <c r="AD44" s="1952">
        <f>U44+$AD$16</f>
        <v>45358</v>
      </c>
      <c r="AE44" s="60"/>
    </row>
    <row r="45" spans="1:31" s="8" customFormat="1" ht="26.25"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53"/>
      <c r="W45" s="1942"/>
      <c r="X45" s="1954"/>
      <c r="Y45" s="1940"/>
      <c r="Z45" s="1941"/>
      <c r="AA45" s="1939"/>
      <c r="AB45" s="1954"/>
      <c r="AC45" s="1938"/>
      <c r="AD45" s="1955"/>
      <c r="AE45" s="60"/>
    </row>
    <row r="46" spans="1:31" s="8" customFormat="1" ht="26.25"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53">
        <f>U46+$V$13</f>
        <v>45333</v>
      </c>
      <c r="W46" s="1942">
        <f>U46+$W$13</f>
        <v>45339</v>
      </c>
      <c r="X46" s="1954">
        <f>U46+$X$13</f>
        <v>45340</v>
      </c>
      <c r="Y46" s="1940">
        <f>U46+$Y$13</f>
        <v>45347</v>
      </c>
      <c r="Z46" s="1941">
        <f>U46+$Z$13</f>
        <v>45348</v>
      </c>
      <c r="AA46" s="1939">
        <f>U46+$AA$13</f>
        <v>45354</v>
      </c>
      <c r="AB46" s="1954">
        <f>U46+$AB$13</f>
        <v>45351</v>
      </c>
      <c r="AC46" s="1938">
        <f>U46+$AC$13</f>
        <v>45351</v>
      </c>
      <c r="AD46" s="1955">
        <f>U46+$AD$13</f>
        <v>45358</v>
      </c>
      <c r="AE46" s="60"/>
    </row>
    <row r="47" spans="1:31" s="8" customFormat="1" ht="26.25"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50">
        <f>U47+$V$15</f>
        <v>45333</v>
      </c>
      <c r="W47" s="1936">
        <f>U47+$W$15</f>
        <v>45339</v>
      </c>
      <c r="X47" s="1951">
        <f>U47+$X$15</f>
        <v>45340</v>
      </c>
      <c r="Y47" s="1934">
        <f>U47+$Y$15</f>
        <v>45347</v>
      </c>
      <c r="Z47" s="1935">
        <f>U47+$Z$15</f>
        <v>45348</v>
      </c>
      <c r="AA47" s="1933">
        <f>U47+$AA$15</f>
        <v>45354</v>
      </c>
      <c r="AB47" s="1951">
        <f>U47+$AB$15</f>
        <v>45351</v>
      </c>
      <c r="AC47" s="1932">
        <f>U47+$AC$15</f>
        <v>45351</v>
      </c>
      <c r="AD47" s="1952">
        <f>U47+$AD$15</f>
        <v>45358</v>
      </c>
      <c r="AE47" s="60"/>
    </row>
    <row r="48" spans="1:31" s="8" customFormat="1" ht="26.25"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50">
        <f>U48+$V$16</f>
        <v>45340</v>
      </c>
      <c r="W48" s="1936">
        <f>U48+$W$16</f>
        <v>45346</v>
      </c>
      <c r="X48" s="1951">
        <f>U48+$X$16</f>
        <v>45340</v>
      </c>
      <c r="Y48" s="1934">
        <f>U48+$Y$16</f>
        <v>45354</v>
      </c>
      <c r="Z48" s="1935">
        <f>U48+$Z$16</f>
        <v>45348</v>
      </c>
      <c r="AA48" s="1933">
        <f>U48+$AA$16</f>
        <v>45361</v>
      </c>
      <c r="AB48" s="1951">
        <f>U48+$AB$16</f>
        <v>45358</v>
      </c>
      <c r="AC48" s="1932">
        <f>U48+$AC$16</f>
        <v>45358</v>
      </c>
      <c r="AD48" s="1952">
        <f>U48+$AD$16</f>
        <v>45365</v>
      </c>
      <c r="AE48" s="60"/>
    </row>
    <row r="49" spans="1:31" s="8" customFormat="1" ht="26.25"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53"/>
      <c r="W49" s="1942"/>
      <c r="X49" s="1954"/>
      <c r="Y49" s="1940"/>
      <c r="Z49" s="1941"/>
      <c r="AA49" s="1939"/>
      <c r="AB49" s="1954"/>
      <c r="AC49" s="1938"/>
      <c r="AD49" s="1955"/>
      <c r="AE49" s="60"/>
    </row>
    <row r="50" spans="1:31" s="790" customFormat="1" ht="26.25"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53">
        <f>U50+$V$13</f>
        <v>45340</v>
      </c>
      <c r="W50" s="1942">
        <f>U50+$W$13</f>
        <v>45346</v>
      </c>
      <c r="X50" s="1954">
        <f>U50+$X$13</f>
        <v>45347</v>
      </c>
      <c r="Y50" s="1940">
        <f>U50+$Y$13</f>
        <v>45354</v>
      </c>
      <c r="Z50" s="1941">
        <f>U50+$Z$13</f>
        <v>45355</v>
      </c>
      <c r="AA50" s="1939">
        <f>U50+$AA$13</f>
        <v>45361</v>
      </c>
      <c r="AB50" s="1954">
        <f>U50+$AB$13</f>
        <v>45358</v>
      </c>
      <c r="AC50" s="1938">
        <f>U50+$AC$13</f>
        <v>45358</v>
      </c>
      <c r="AD50" s="1955">
        <f>U50+$AD$13</f>
        <v>45365</v>
      </c>
      <c r="AE50" s="792"/>
    </row>
    <row r="51" spans="1:31" s="790" customFormat="1" ht="26.25"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477">
        <f>U51+$V$15</f>
        <v>45340</v>
      </c>
      <c r="W51" s="1854">
        <f>U51+$W$15</f>
        <v>45346</v>
      </c>
      <c r="X51" s="1851">
        <f>U51+$X$15</f>
        <v>45347</v>
      </c>
      <c r="Y51" s="1594">
        <f>U51+$Y$15</f>
        <v>45354</v>
      </c>
      <c r="Z51" s="1595">
        <f>U51+$Z$15</f>
        <v>45355</v>
      </c>
      <c r="AA51" s="781">
        <f>U51+$AA$15</f>
        <v>45361</v>
      </c>
      <c r="AB51" s="1851">
        <f>U51+$AB$15</f>
        <v>45358</v>
      </c>
      <c r="AC51" s="478">
        <f>U51+$AC$15</f>
        <v>45358</v>
      </c>
      <c r="AD51" s="1596">
        <f>U51+$AD$15</f>
        <v>45365</v>
      </c>
      <c r="AE51" s="792"/>
    </row>
    <row r="52" spans="1:31" s="917" customFormat="1" ht="24" hidden="1" customHeight="1">
      <c r="A52" s="1089"/>
      <c r="B52" s="1204"/>
      <c r="C52" s="1205"/>
      <c r="D52" s="1206"/>
      <c r="E52" s="267"/>
      <c r="F52" s="1207"/>
      <c r="G52" s="1206"/>
      <c r="H52" s="1208"/>
      <c r="I52" s="1209"/>
      <c r="J52" s="1210"/>
      <c r="K52" s="1211"/>
      <c r="L52" s="265"/>
      <c r="M52" s="1206"/>
      <c r="N52" s="1208"/>
      <c r="O52" s="1212"/>
      <c r="P52" s="1205">
        <f>P48+7</f>
        <v>45322</v>
      </c>
      <c r="Q52" s="1206" t="s">
        <v>923</v>
      </c>
      <c r="R52" s="1208">
        <f>P52</f>
        <v>45322</v>
      </c>
      <c r="S52" s="1213">
        <f>P52-5-1</f>
        <v>45316</v>
      </c>
      <c r="T52" s="1214">
        <f>P52-2-3</f>
        <v>45317</v>
      </c>
      <c r="U52" s="1215">
        <f>R52+7</f>
        <v>45329</v>
      </c>
      <c r="V52" s="1077">
        <f>U52+$V$16</f>
        <v>45347</v>
      </c>
      <c r="W52" s="1076">
        <f>U52+$W$16</f>
        <v>45353</v>
      </c>
      <c r="X52" s="1059">
        <f>U52+$X$16</f>
        <v>45347</v>
      </c>
      <c r="Y52" s="1075">
        <f>U52+$Y$16</f>
        <v>45361</v>
      </c>
      <c r="Z52" s="1071">
        <f>U52+$Z$16</f>
        <v>45355</v>
      </c>
      <c r="AA52" s="1074">
        <f>U52+$AA$16</f>
        <v>45368</v>
      </c>
      <c r="AB52" s="1059">
        <f>U52+$AB$16</f>
        <v>45365</v>
      </c>
      <c r="AC52" s="1073">
        <f>U52+$AC$16</f>
        <v>45365</v>
      </c>
      <c r="AD52" s="1078">
        <f>U52+$AD$16</f>
        <v>45372</v>
      </c>
    </row>
    <row r="53" spans="1:31"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489" t="e">
        <f>U53+$V$14</f>
        <v>#VALUE!</v>
      </c>
      <c r="W53" s="490" t="e">
        <f>U53+$W$14</f>
        <v>#VALUE!</v>
      </c>
      <c r="X53" s="495" t="e">
        <f>U53+$X$14</f>
        <v>#VALUE!</v>
      </c>
      <c r="Y53" s="491" t="e">
        <f>U53+$Y$14</f>
        <v>#VALUE!</v>
      </c>
      <c r="Z53" s="494" t="e">
        <f>U53+$Z$14</f>
        <v>#VALUE!</v>
      </c>
      <c r="AA53" s="492" t="e">
        <f>U53+$AA$14</f>
        <v>#VALUE!</v>
      </c>
      <c r="AB53" s="495" t="e">
        <f>U53+$AB$14</f>
        <v>#VALUE!</v>
      </c>
      <c r="AC53" s="498" t="e">
        <f>U53+$AC$14</f>
        <v>#VALUE!</v>
      </c>
      <c r="AD53" s="499" t="e">
        <f>U53+$AD$14</f>
        <v>#VALUE!</v>
      </c>
    </row>
    <row r="54" spans="1:31" ht="18" customHeight="1">
      <c r="A54" s="3010"/>
      <c r="B54" s="3010"/>
      <c r="C54" s="3010"/>
      <c r="D54" s="3010"/>
      <c r="E54" s="3010"/>
      <c r="F54" s="3010"/>
      <c r="G54" s="3010"/>
      <c r="H54" s="3010"/>
      <c r="I54" s="3010"/>
      <c r="J54" s="3010"/>
      <c r="K54" s="3010"/>
      <c r="L54" s="3010"/>
      <c r="M54" s="3010"/>
      <c r="N54" s="3010"/>
      <c r="O54" s="3010"/>
      <c r="P54" s="3010"/>
      <c r="Q54" s="3010"/>
      <c r="R54" s="3010"/>
      <c r="S54" s="4"/>
      <c r="T54" s="4"/>
      <c r="U54" s="4"/>
      <c r="V54" s="4"/>
      <c r="W54" s="4"/>
      <c r="X54" s="4"/>
      <c r="Y54" s="4"/>
      <c r="Z54" s="4"/>
      <c r="AA54" s="4"/>
      <c r="AB54" s="4"/>
      <c r="AC54" s="4"/>
      <c r="AD54" s="4"/>
    </row>
    <row r="55" spans="1:31" s="16" customFormat="1" ht="17.25" customHeight="1">
      <c r="A55" s="356" t="s">
        <v>212</v>
      </c>
      <c r="B55" s="488"/>
      <c r="L55" s="51"/>
      <c r="M55" s="51"/>
      <c r="N55" s="535"/>
      <c r="O55" s="324"/>
      <c r="P55" s="324"/>
      <c r="Q55" s="324"/>
      <c r="R55" s="536"/>
      <c r="S55" s="536"/>
      <c r="T55" s="324"/>
      <c r="U55" s="324"/>
      <c r="V55" s="324"/>
      <c r="W55" s="324"/>
      <c r="X55" s="324"/>
      <c r="Y55" s="324"/>
      <c r="Z55" s="324"/>
      <c r="AA55" s="324"/>
      <c r="AB55" s="18"/>
      <c r="AC55" s="18"/>
      <c r="AD55" s="18"/>
      <c r="AE55" s="56"/>
    </row>
    <row r="56" spans="1:31" s="16" customFormat="1" ht="17.25" customHeight="1">
      <c r="A56" s="587" t="s">
        <v>213</v>
      </c>
      <c r="B56" s="2972" t="s">
        <v>501</v>
      </c>
      <c r="C56" s="2973"/>
      <c r="D56" s="2973"/>
      <c r="E56" s="2973"/>
      <c r="F56" s="2973"/>
      <c r="G56" s="2973"/>
      <c r="H56" s="2973"/>
      <c r="I56" s="2973"/>
      <c r="J56" s="2973"/>
      <c r="K56" s="2974"/>
      <c r="L56" s="261"/>
      <c r="M56" s="261"/>
      <c r="N56" s="1246" t="s">
        <v>983</v>
      </c>
      <c r="O56" s="196"/>
      <c r="P56" s="225"/>
      <c r="Q56" s="225"/>
      <c r="R56" s="225"/>
      <c r="S56" s="225"/>
      <c r="T56" s="225"/>
      <c r="U56" s="225"/>
      <c r="V56" s="379"/>
      <c r="W56" s="379"/>
      <c r="X56" s="379"/>
      <c r="Y56" s="379"/>
      <c r="Z56" s="379"/>
      <c r="AA56" s="379"/>
      <c r="AB56" s="14"/>
      <c r="AC56" s="14"/>
      <c r="AD56" s="14"/>
      <c r="AE56" s="56"/>
    </row>
    <row r="57" spans="1:31" s="16" customFormat="1" ht="17.25" customHeight="1">
      <c r="A57" s="588"/>
      <c r="B57" s="2962" t="s">
        <v>502</v>
      </c>
      <c r="C57" s="2963"/>
      <c r="D57" s="2963"/>
      <c r="E57" s="2963"/>
      <c r="F57" s="2963"/>
      <c r="G57" s="2963"/>
      <c r="H57" s="2963"/>
      <c r="I57" s="2963"/>
      <c r="J57" s="2963"/>
      <c r="K57" s="2964"/>
      <c r="L57" s="380"/>
      <c r="M57" s="380"/>
      <c r="N57" s="23" t="s">
        <v>276</v>
      </c>
      <c r="O57" s="196"/>
      <c r="P57" s="225"/>
      <c r="Q57" s="225"/>
      <c r="R57" s="225"/>
      <c r="S57" s="225"/>
      <c r="T57" s="225"/>
      <c r="U57" s="225"/>
      <c r="V57" s="379"/>
      <c r="W57" s="379"/>
      <c r="X57" s="379"/>
      <c r="Y57" s="379"/>
      <c r="Z57" s="379"/>
      <c r="AA57" s="379"/>
      <c r="AB57" s="14"/>
      <c r="AC57" s="14"/>
      <c r="AD57" s="14"/>
      <c r="AE57" s="56"/>
    </row>
    <row r="58" spans="1:31" s="16" customFormat="1" ht="17.25" customHeight="1">
      <c r="A58" s="587" t="s">
        <v>214</v>
      </c>
      <c r="B58" s="2972" t="s">
        <v>484</v>
      </c>
      <c r="C58" s="2973"/>
      <c r="D58" s="2973"/>
      <c r="E58" s="2973"/>
      <c r="F58" s="2973"/>
      <c r="G58" s="2973"/>
      <c r="H58" s="2973"/>
      <c r="I58" s="2973"/>
      <c r="J58" s="2973"/>
      <c r="K58" s="2974"/>
      <c r="L58" s="380"/>
      <c r="M58" s="380"/>
      <c r="N58" s="23" t="s">
        <v>282</v>
      </c>
      <c r="O58" s="196"/>
      <c r="P58" s="225"/>
      <c r="Q58" s="225"/>
      <c r="R58" s="225"/>
      <c r="S58" s="225"/>
      <c r="T58" s="225"/>
      <c r="U58" s="225"/>
      <c r="V58" s="379"/>
      <c r="W58" s="379"/>
      <c r="X58" s="379"/>
      <c r="Y58" s="379"/>
      <c r="Z58" s="379"/>
      <c r="AA58" s="379"/>
      <c r="AB58" s="14"/>
      <c r="AC58" s="14"/>
      <c r="AD58" s="14"/>
      <c r="AE58" s="56"/>
    </row>
    <row r="59" spans="1:31" s="16" customFormat="1" ht="17.25" customHeight="1">
      <c r="A59" s="589"/>
      <c r="B59" s="2962" t="s">
        <v>503</v>
      </c>
      <c r="C59" s="2963"/>
      <c r="D59" s="2963"/>
      <c r="E59" s="2963"/>
      <c r="F59" s="2963"/>
      <c r="G59" s="2963"/>
      <c r="H59" s="2963"/>
      <c r="I59" s="2963"/>
      <c r="J59" s="2963"/>
      <c r="K59" s="2964"/>
      <c r="L59" s="40"/>
      <c r="M59" s="40"/>
      <c r="N59" s="26" t="s">
        <v>363</v>
      </c>
      <c r="O59" s="196"/>
      <c r="P59" s="225"/>
      <c r="Q59" s="225"/>
      <c r="R59" s="225"/>
      <c r="S59" s="225"/>
      <c r="T59" s="225"/>
      <c r="U59" s="225"/>
      <c r="V59" s="379"/>
      <c r="W59" s="379"/>
      <c r="X59" s="379"/>
      <c r="Y59" s="379"/>
      <c r="Z59" s="379"/>
      <c r="AA59" s="379"/>
      <c r="AB59" s="14"/>
      <c r="AC59" s="14"/>
      <c r="AD59" s="14"/>
      <c r="AE59" s="56"/>
    </row>
    <row r="60" spans="1:31" s="16" customFormat="1" ht="17.25" customHeight="1">
      <c r="A60" s="358" t="s">
        <v>366</v>
      </c>
      <c r="B60" s="2977" t="s">
        <v>364</v>
      </c>
      <c r="C60" s="2978"/>
      <c r="D60" s="2978"/>
      <c r="E60" s="2978"/>
      <c r="F60" s="2978"/>
      <c r="G60" s="2978"/>
      <c r="H60" s="2978"/>
      <c r="I60" s="2978"/>
      <c r="J60" s="2978"/>
      <c r="K60" s="2979"/>
      <c r="L60" s="149"/>
      <c r="M60" s="149"/>
      <c r="N60" s="23" t="s">
        <v>1760</v>
      </c>
      <c r="O60" s="37"/>
      <c r="P60" s="13"/>
      <c r="Q60" s="13"/>
      <c r="R60" s="14"/>
      <c r="S60" s="165"/>
      <c r="T60" s="36"/>
      <c r="U60" s="14"/>
      <c r="V60" s="14"/>
      <c r="W60" s="14"/>
      <c r="X60" s="14"/>
      <c r="Y60" s="14"/>
      <c r="Z60" s="14"/>
      <c r="AA60" s="14"/>
      <c r="AB60" s="14"/>
      <c r="AC60" s="14"/>
      <c r="AD60" s="14"/>
      <c r="AE60" s="56"/>
    </row>
    <row r="61" spans="1:31" s="16" customFormat="1" ht="17.25" customHeight="1">
      <c r="A61" s="358"/>
      <c r="B61" s="2980" t="s">
        <v>322</v>
      </c>
      <c r="C61" s="2981"/>
      <c r="D61" s="2981"/>
      <c r="E61" s="2981"/>
      <c r="F61" s="2981"/>
      <c r="G61" s="2981"/>
      <c r="H61" s="2981"/>
      <c r="I61" s="2981"/>
      <c r="J61" s="2981"/>
      <c r="K61" s="2982"/>
      <c r="L61" s="149"/>
      <c r="M61" s="149"/>
      <c r="N61" s="23"/>
      <c r="O61" s="37"/>
      <c r="P61" s="23"/>
      <c r="Q61" s="165"/>
      <c r="R61" s="14"/>
      <c r="S61" s="165"/>
      <c r="T61" s="36"/>
      <c r="U61" s="13"/>
      <c r="V61" s="165"/>
      <c r="W61" s="13"/>
      <c r="X61" s="13"/>
      <c r="Y61" s="39"/>
      <c r="Z61" s="39"/>
      <c r="AA61" s="54"/>
      <c r="AB61" s="13"/>
      <c r="AC61" s="13"/>
      <c r="AD61" s="13"/>
      <c r="AE61" s="56"/>
    </row>
    <row r="62" spans="1:31" s="16" customFormat="1" ht="17.25" customHeight="1">
      <c r="A62" s="357" t="s">
        <v>360</v>
      </c>
      <c r="B62" s="2986" t="s">
        <v>361</v>
      </c>
      <c r="C62" s="2987"/>
      <c r="D62" s="2987"/>
      <c r="E62" s="2987"/>
      <c r="F62" s="2987"/>
      <c r="G62" s="2987"/>
      <c r="H62" s="2987"/>
      <c r="I62" s="2988"/>
      <c r="J62" s="2988"/>
      <c r="K62" s="2989"/>
      <c r="L62" s="13"/>
      <c r="M62" s="36"/>
      <c r="O62" s="37"/>
      <c r="P62" s="23"/>
      <c r="Q62" s="23"/>
      <c r="R62" s="23"/>
      <c r="S62" s="165"/>
      <c r="T62" s="36"/>
      <c r="U62" s="13"/>
      <c r="V62" s="165"/>
      <c r="W62" s="13"/>
      <c r="X62" s="13"/>
      <c r="Y62" s="39"/>
      <c r="Z62" s="39"/>
      <c r="AA62" s="54"/>
      <c r="AB62" s="14"/>
      <c r="AC62" s="14"/>
      <c r="AD62" s="14"/>
      <c r="AE62" s="56"/>
    </row>
    <row r="63" spans="1:31" s="16" customFormat="1" ht="17.25" customHeight="1">
      <c r="A63" s="359"/>
      <c r="B63" s="2990" t="s">
        <v>1304</v>
      </c>
      <c r="C63" s="2991"/>
      <c r="D63" s="2991"/>
      <c r="E63" s="2991"/>
      <c r="F63" s="2991"/>
      <c r="G63" s="2991"/>
      <c r="H63" s="2991"/>
      <c r="I63" s="2991"/>
      <c r="J63" s="2991"/>
      <c r="K63" s="2992"/>
      <c r="L63" s="13"/>
      <c r="M63" s="36"/>
      <c r="N63" s="769"/>
      <c r="O63" s="150"/>
      <c r="P63" s="768"/>
      <c r="Q63" s="256"/>
      <c r="R63" s="768"/>
      <c r="S63" s="256"/>
      <c r="T63" s="197"/>
      <c r="U63" s="149"/>
      <c r="V63" s="256"/>
      <c r="W63" s="13"/>
      <c r="X63" s="13"/>
      <c r="Y63" s="39"/>
      <c r="Z63" s="39"/>
      <c r="AA63" s="54"/>
      <c r="AB63" s="14"/>
      <c r="AC63" s="14"/>
      <c r="AD63" s="14"/>
      <c r="AE63" s="56"/>
    </row>
    <row r="64" spans="1:31" s="16" customFormat="1" ht="17.25" customHeight="1">
      <c r="A64" s="358" t="s">
        <v>215</v>
      </c>
      <c r="B64" s="2965" t="s">
        <v>640</v>
      </c>
      <c r="C64" s="2966"/>
      <c r="D64" s="2966"/>
      <c r="E64" s="2966"/>
      <c r="F64" s="2966"/>
      <c r="G64" s="2966"/>
      <c r="H64" s="2966"/>
      <c r="I64" s="2967"/>
      <c r="J64" s="2967"/>
      <c r="K64" s="2968"/>
      <c r="L64" s="13"/>
      <c r="N64" s="770"/>
      <c r="O64" s="2975"/>
      <c r="P64" s="2976"/>
      <c r="Q64" s="2976"/>
      <c r="R64" s="2976"/>
      <c r="S64" s="2976"/>
      <c r="T64" s="2976"/>
      <c r="U64" s="2976"/>
      <c r="V64" s="2976"/>
      <c r="W64" s="14"/>
      <c r="X64" s="14"/>
      <c r="Y64" s="14"/>
      <c r="Z64" s="14"/>
      <c r="AA64" s="14"/>
      <c r="AB64" s="14"/>
      <c r="AC64" s="14"/>
      <c r="AD64" s="14"/>
      <c r="AE64" s="56"/>
    </row>
    <row r="65" spans="1:31" s="16" customFormat="1" ht="17.25" customHeight="1">
      <c r="A65" s="359"/>
      <c r="B65" s="2962" t="s">
        <v>824</v>
      </c>
      <c r="C65" s="2969"/>
      <c r="D65" s="2969"/>
      <c r="E65" s="2969"/>
      <c r="F65" s="2969"/>
      <c r="G65" s="2969"/>
      <c r="H65" s="2969"/>
      <c r="I65" s="2970"/>
      <c r="J65" s="2970"/>
      <c r="K65" s="2971"/>
      <c r="L65" s="28"/>
      <c r="N65" s="770"/>
      <c r="O65" s="2975"/>
      <c r="P65" s="2976"/>
      <c r="Q65" s="2976"/>
      <c r="R65" s="2976"/>
      <c r="S65" s="2976"/>
      <c r="T65" s="2976"/>
      <c r="U65" s="2976"/>
      <c r="V65" s="2976"/>
      <c r="W65" s="14"/>
      <c r="X65" s="14"/>
      <c r="Y65" s="14"/>
      <c r="Z65" s="14"/>
      <c r="AA65" s="14"/>
      <c r="AB65" s="18"/>
      <c r="AC65" s="18"/>
      <c r="AD65" s="18"/>
      <c r="AE65" s="56"/>
    </row>
    <row r="66" spans="1:31" s="16" customFormat="1" ht="17.25" customHeight="1">
      <c r="A66" s="358" t="s">
        <v>216</v>
      </c>
      <c r="B66" s="2972" t="s">
        <v>641</v>
      </c>
      <c r="C66" s="2983"/>
      <c r="D66" s="2983"/>
      <c r="E66" s="2983"/>
      <c r="F66" s="2983"/>
      <c r="G66" s="2983"/>
      <c r="H66" s="2983"/>
      <c r="I66" s="2984"/>
      <c r="J66" s="2984"/>
      <c r="K66" s="2985"/>
      <c r="L66" s="13"/>
      <c r="N66" s="770"/>
      <c r="O66" s="2975"/>
      <c r="P66" s="2976"/>
      <c r="Q66" s="2976"/>
      <c r="R66" s="2976"/>
      <c r="S66" s="2976"/>
      <c r="T66" s="2976"/>
      <c r="U66" s="2976"/>
      <c r="V66" s="2976"/>
      <c r="W66" s="14"/>
      <c r="X66" s="14"/>
      <c r="Y66" s="14"/>
      <c r="Z66" s="14"/>
      <c r="AA66" s="14"/>
      <c r="AB66" s="18"/>
      <c r="AC66" s="18"/>
      <c r="AD66" s="18"/>
      <c r="AE66" s="56"/>
    </row>
    <row r="67" spans="1:31" s="16" customFormat="1" ht="17.25" customHeight="1">
      <c r="A67" s="359"/>
      <c r="B67" s="2962" t="s">
        <v>642</v>
      </c>
      <c r="C67" s="2969"/>
      <c r="D67" s="2969"/>
      <c r="E67" s="2969"/>
      <c r="F67" s="2969"/>
      <c r="G67" s="2969"/>
      <c r="H67" s="2969"/>
      <c r="I67" s="2970"/>
      <c r="J67" s="2970"/>
      <c r="K67" s="2971"/>
      <c r="L67" s="13"/>
      <c r="N67" s="770"/>
      <c r="O67" s="2975"/>
      <c r="P67" s="2976"/>
      <c r="Q67" s="2976"/>
      <c r="R67" s="2976"/>
      <c r="S67" s="2976"/>
      <c r="T67" s="2976"/>
      <c r="U67" s="2976"/>
      <c r="V67" s="2976"/>
      <c r="W67" s="165"/>
      <c r="X67" s="165"/>
      <c r="Y67" s="165"/>
      <c r="Z67" s="165"/>
      <c r="AA67" s="165"/>
      <c r="AB67" s="18"/>
      <c r="AC67" s="18"/>
      <c r="AD67" s="18"/>
      <c r="AE67" s="56"/>
    </row>
    <row r="68" spans="1:31" s="59" customFormat="1" ht="13.2">
      <c r="A68" s="55"/>
      <c r="B68" s="56"/>
      <c r="C68" s="56"/>
      <c r="D68" s="56"/>
      <c r="E68" s="56"/>
      <c r="F68" s="56"/>
      <c r="G68" s="56"/>
      <c r="H68" s="56"/>
      <c r="I68" s="56"/>
      <c r="J68" s="56"/>
      <c r="K68" s="56"/>
      <c r="L68" s="56"/>
      <c r="M68" s="56"/>
      <c r="N68" s="56"/>
      <c r="O68" s="56"/>
      <c r="P68" s="57"/>
      <c r="Q68" s="57"/>
      <c r="R68" s="57"/>
      <c r="S68" s="57"/>
      <c r="T68" s="57"/>
      <c r="U68" s="56"/>
      <c r="V68" s="56"/>
      <c r="W68" s="56"/>
      <c r="X68" s="56"/>
      <c r="Y68" s="56"/>
      <c r="Z68" s="56"/>
      <c r="AA68" s="56"/>
    </row>
    <row r="69" spans="1:31" s="11" customFormat="1" ht="13.2">
      <c r="A69" s="16"/>
      <c r="B69" s="16"/>
      <c r="C69" s="16"/>
      <c r="D69" s="16"/>
      <c r="E69" s="16"/>
      <c r="F69" s="16"/>
      <c r="G69" s="16"/>
      <c r="H69" s="16"/>
      <c r="I69" s="16"/>
      <c r="J69" s="16"/>
      <c r="K69" s="16"/>
      <c r="L69" s="16"/>
      <c r="M69" s="16"/>
      <c r="N69" s="16"/>
      <c r="O69" s="16"/>
      <c r="P69" s="17"/>
      <c r="Q69" s="17"/>
      <c r="R69" s="17"/>
      <c r="S69" s="17"/>
      <c r="T69" s="17"/>
      <c r="U69" s="16"/>
      <c r="V69" s="16"/>
      <c r="W69" s="16"/>
      <c r="X69" s="16"/>
      <c r="Y69" s="16"/>
      <c r="Z69" s="16"/>
      <c r="AA69" s="16"/>
      <c r="AE69" s="59"/>
    </row>
    <row r="70" spans="1:31" s="11" customFormat="1" ht="15.6">
      <c r="A70" s="26"/>
      <c r="B70" s="18"/>
      <c r="C70" s="18"/>
      <c r="D70" s="18"/>
      <c r="E70" s="18"/>
      <c r="F70" s="18"/>
      <c r="G70" s="18"/>
      <c r="H70" s="18"/>
      <c r="I70" s="18"/>
      <c r="J70" s="18"/>
      <c r="K70" s="18"/>
      <c r="L70" s="18"/>
      <c r="M70" s="18"/>
      <c r="N70" s="18"/>
      <c r="O70" s="18"/>
      <c r="P70" s="13"/>
      <c r="Q70" s="13"/>
      <c r="R70" s="13"/>
      <c r="S70" s="13"/>
      <c r="T70" s="13"/>
      <c r="U70" s="18"/>
      <c r="V70" s="19"/>
      <c r="W70" s="19"/>
      <c r="X70" s="19"/>
      <c r="Y70" s="19"/>
      <c r="Z70" s="19"/>
      <c r="AA70" s="19"/>
      <c r="AB70" s="12"/>
      <c r="AC70" s="12"/>
      <c r="AD70" s="12"/>
      <c r="AE70" s="59"/>
    </row>
  </sheetData>
  <sheetProtection selectLockedCells="1" selectUnlockedCells="1"/>
  <mergeCells count="31">
    <mergeCell ref="B57:K57"/>
    <mergeCell ref="B17:B18"/>
    <mergeCell ref="B64:K64"/>
    <mergeCell ref="AC6:AD6"/>
    <mergeCell ref="A7:AD7"/>
    <mergeCell ref="A9:AB9"/>
    <mergeCell ref="Y17:AA17"/>
    <mergeCell ref="AB17:AD17"/>
    <mergeCell ref="C17:E18"/>
    <mergeCell ref="L17:N18"/>
    <mergeCell ref="U17:U18"/>
    <mergeCell ref="P17:R18"/>
    <mergeCell ref="A54:R54"/>
    <mergeCell ref="A11:U11"/>
    <mergeCell ref="A12:U12"/>
    <mergeCell ref="B67:K67"/>
    <mergeCell ref="B58:K58"/>
    <mergeCell ref="B63:K63"/>
    <mergeCell ref="F17:H18"/>
    <mergeCell ref="O64:V64"/>
    <mergeCell ref="O65:V65"/>
    <mergeCell ref="O66:V66"/>
    <mergeCell ref="O67:V67"/>
    <mergeCell ref="B61:K61"/>
    <mergeCell ref="I17:K17"/>
    <mergeCell ref="B66:K66"/>
    <mergeCell ref="B65:K65"/>
    <mergeCell ref="B60:K60"/>
    <mergeCell ref="B56:K56"/>
    <mergeCell ref="B59:K59"/>
    <mergeCell ref="B62:K62"/>
  </mergeCells>
  <phoneticPr fontId="18"/>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42"/>
    <pageSetUpPr autoPageBreaks="0" fitToPage="1"/>
  </sheetPr>
  <dimension ref="A1:AF71"/>
  <sheetViews>
    <sheetView showGridLines="0" showZeros="0" view="pageBreakPreview" zoomScale="60" zoomScaleNormal="60" workbookViewId="0">
      <selection activeCell="A7" sqref="A7:AE7"/>
    </sheetView>
  </sheetViews>
  <sheetFormatPr defaultColWidth="9" defaultRowHeight="24"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21" width="8.6640625" style="1" customWidth="1"/>
    <col min="22" max="26" width="8.6640625" style="1" hidden="1" customWidth="1"/>
    <col min="27" max="27" width="8.6640625" style="1" customWidth="1"/>
    <col min="28" max="28" width="8.6640625" style="1" hidden="1" customWidth="1"/>
    <col min="29" max="31" width="8.6640625" style="1" customWidth="1"/>
    <col min="32" max="32" width="11.88671875" style="60" customWidth="1"/>
    <col min="33" max="16384" width="9" style="1"/>
  </cols>
  <sheetData>
    <row r="1" spans="1:32" ht="15" customHeight="1">
      <c r="AE1" s="2"/>
    </row>
    <row r="2" spans="1:32" ht="15" customHeight="1">
      <c r="O2" s="793"/>
      <c r="P2" s="793" t="s">
        <v>88</v>
      </c>
      <c r="Q2" s="20"/>
      <c r="U2" s="2494" t="s">
        <v>5</v>
      </c>
      <c r="W2" s="20"/>
      <c r="X2" s="20"/>
      <c r="Y2" s="20"/>
      <c r="AE2" s="2"/>
    </row>
    <row r="3" spans="1:32" ht="15" customHeight="1">
      <c r="O3" s="793"/>
      <c r="P3" s="793" t="s">
        <v>992</v>
      </c>
      <c r="Q3" s="20"/>
      <c r="U3" s="2494" t="s">
        <v>1757</v>
      </c>
      <c r="W3" s="20"/>
      <c r="X3" s="20"/>
      <c r="Y3" s="20"/>
      <c r="AE3" s="2"/>
    </row>
    <row r="4" spans="1:32" ht="15" customHeight="1">
      <c r="O4" s="1048"/>
      <c r="P4" s="1048" t="s">
        <v>993</v>
      </c>
      <c r="Q4" s="22"/>
      <c r="U4" s="2494" t="s">
        <v>1758</v>
      </c>
      <c r="W4" s="20"/>
      <c r="X4" s="20"/>
      <c r="Y4" s="20"/>
      <c r="AE4" s="2"/>
    </row>
    <row r="5" spans="1:32" ht="15" customHeight="1">
      <c r="O5" s="793"/>
      <c r="P5" s="793" t="s">
        <v>994</v>
      </c>
      <c r="Q5" s="20"/>
      <c r="U5" s="2494" t="s">
        <v>1759</v>
      </c>
      <c r="W5" s="20"/>
      <c r="X5" s="20"/>
      <c r="Y5" s="20"/>
      <c r="AE5" s="2"/>
    </row>
    <row r="6" spans="1:32" ht="15" customHeight="1">
      <c r="V6" s="3011"/>
      <c r="W6" s="3011"/>
      <c r="X6" s="3011"/>
      <c r="Y6" s="3011"/>
      <c r="Z6" s="3012"/>
      <c r="AD6" s="3045">
        <f ca="1">TODAY()</f>
        <v>45261</v>
      </c>
      <c r="AE6" s="3046"/>
    </row>
    <row r="7" spans="1:32" ht="30" customHeight="1">
      <c r="A7" s="2994" t="s">
        <v>693</v>
      </c>
      <c r="B7" s="3039"/>
      <c r="C7" s="3039"/>
      <c r="D7" s="3039"/>
      <c r="E7" s="3039"/>
      <c r="F7" s="3039"/>
      <c r="G7" s="3039"/>
      <c r="H7" s="3039"/>
      <c r="I7" s="3039"/>
      <c r="J7" s="3039"/>
      <c r="K7" s="3039"/>
      <c r="L7" s="3039"/>
      <c r="M7" s="3039"/>
      <c r="N7" s="3039"/>
      <c r="O7" s="3039"/>
      <c r="P7" s="3039"/>
      <c r="Q7" s="3039"/>
      <c r="R7" s="3039"/>
      <c r="S7" s="3039"/>
      <c r="T7" s="3039"/>
      <c r="U7" s="3039"/>
      <c r="V7" s="3039"/>
      <c r="W7" s="3039"/>
      <c r="X7" s="3039"/>
      <c r="Y7" s="3039"/>
      <c r="Z7" s="3039"/>
      <c r="AA7" s="3039"/>
      <c r="AB7" s="3039"/>
      <c r="AC7" s="3039"/>
      <c r="AD7" s="3039"/>
      <c r="AE7" s="3047"/>
    </row>
    <row r="8" spans="1:32" ht="20.100000000000001" customHeight="1"/>
    <row r="9" spans="1:32" ht="20.100000000000001" customHeight="1">
      <c r="A9" s="2913" t="s">
        <v>275</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2913"/>
      <c r="Z9" s="2913"/>
      <c r="AA9" s="3016"/>
      <c r="AB9" s="3016"/>
      <c r="AC9" s="3016"/>
      <c r="AD9" s="3016"/>
      <c r="AE9" s="3016"/>
    </row>
    <row r="10" spans="1:32"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0"/>
      <c r="W10" s="1400"/>
      <c r="X10" s="1400"/>
      <c r="Y10" s="1400"/>
      <c r="Z10" s="1400"/>
      <c r="AA10" s="1402"/>
      <c r="AB10" s="1402"/>
      <c r="AC10" s="1402"/>
      <c r="AD10" s="1402"/>
      <c r="AE10" s="1402"/>
      <c r="AF10" s="792"/>
    </row>
    <row r="11" spans="1:32"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5"/>
      <c r="W11" s="1885"/>
      <c r="X11" s="1885"/>
      <c r="Y11" s="1885"/>
      <c r="Z11" s="1885"/>
      <c r="AA11" s="1887"/>
      <c r="AB11" s="1887"/>
      <c r="AC11" s="1887"/>
      <c r="AD11" s="1887"/>
      <c r="AE11" s="1887"/>
      <c r="AF11" s="792"/>
    </row>
    <row r="12" spans="1:32"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885"/>
      <c r="Y12" s="1885"/>
      <c r="Z12" s="1885"/>
      <c r="AA12" s="1647"/>
      <c r="AB12" s="1647"/>
      <c r="AC12" s="1647"/>
      <c r="AD12" s="1647"/>
      <c r="AE12" s="1762"/>
    </row>
    <row r="13" spans="1:32" s="921" customFormat="1" ht="20.100000000000001" hidden="1" customHeight="1">
      <c r="A13" s="1885" t="s">
        <v>1082</v>
      </c>
      <c r="B13" s="1885"/>
      <c r="C13" s="834"/>
      <c r="D13" s="1885"/>
      <c r="E13" s="1885"/>
      <c r="F13" s="1885"/>
      <c r="G13" s="1885"/>
      <c r="H13" s="1885"/>
      <c r="I13" s="1885"/>
      <c r="J13" s="1885"/>
      <c r="K13" s="1885"/>
      <c r="L13" s="1885"/>
      <c r="M13" s="1885"/>
      <c r="N13" s="1885"/>
      <c r="O13" s="1885"/>
      <c r="P13" s="1885"/>
      <c r="Q13" s="1885"/>
      <c r="R13" s="1885"/>
      <c r="S13" s="1885"/>
      <c r="T13" s="1885"/>
      <c r="U13" s="1885" t="s">
        <v>1082</v>
      </c>
      <c r="V13" s="1885"/>
      <c r="W13" s="1885"/>
      <c r="X13" s="1885"/>
      <c r="Y13" s="1885"/>
      <c r="Z13" s="1885"/>
      <c r="AA13" s="1647">
        <v>15</v>
      </c>
      <c r="AB13" s="1647"/>
      <c r="AC13" s="1647">
        <v>16</v>
      </c>
      <c r="AD13" s="1647">
        <v>20</v>
      </c>
      <c r="AE13" s="1762">
        <v>14</v>
      </c>
      <c r="AF13" s="792"/>
    </row>
    <row r="14" spans="1:32" ht="20.100000000000001" hidden="1" customHeight="1">
      <c r="A14" s="1885" t="s">
        <v>818</v>
      </c>
      <c r="B14" s="1885"/>
      <c r="C14" s="834"/>
      <c r="D14" s="1885"/>
      <c r="E14" s="1885"/>
      <c r="F14" s="1885"/>
      <c r="G14" s="1885"/>
      <c r="H14" s="1885"/>
      <c r="I14" s="1885"/>
      <c r="J14" s="1885"/>
      <c r="K14" s="1885"/>
      <c r="L14" s="1885"/>
      <c r="M14" s="1885"/>
      <c r="N14" s="1885"/>
      <c r="O14" s="1885"/>
      <c r="P14" s="1885"/>
      <c r="Q14" s="1885"/>
      <c r="R14" s="1885"/>
      <c r="S14" s="1885"/>
      <c r="T14" s="1885"/>
      <c r="U14" s="1885" t="s">
        <v>818</v>
      </c>
      <c r="V14" s="1885">
        <v>12</v>
      </c>
      <c r="W14" s="1885">
        <v>19</v>
      </c>
      <c r="X14" s="530">
        <v>30</v>
      </c>
      <c r="Y14" s="530">
        <v>18</v>
      </c>
      <c r="Z14" s="1885">
        <v>15</v>
      </c>
      <c r="AA14" s="1647">
        <v>15</v>
      </c>
      <c r="AB14" s="1647">
        <v>30</v>
      </c>
      <c r="AC14" s="1647">
        <v>14</v>
      </c>
      <c r="AD14" s="1647">
        <v>13</v>
      </c>
      <c r="AE14" s="793">
        <v>15</v>
      </c>
    </row>
    <row r="15" spans="1:32" ht="20.100000000000001" hidden="1" customHeight="1">
      <c r="A15" s="1885" t="s">
        <v>967</v>
      </c>
      <c r="B15" s="1885"/>
      <c r="C15" s="834"/>
      <c r="D15" s="1885"/>
      <c r="E15" s="1885"/>
      <c r="F15" s="1885"/>
      <c r="G15" s="1885"/>
      <c r="H15" s="1885"/>
      <c r="I15" s="1885"/>
      <c r="J15" s="1885"/>
      <c r="K15" s="1885"/>
      <c r="L15" s="1885"/>
      <c r="M15" s="1885"/>
      <c r="N15" s="1885"/>
      <c r="O15" s="1885"/>
      <c r="P15" s="1885"/>
      <c r="Q15" s="1885"/>
      <c r="R15" s="1885"/>
      <c r="S15" s="1885"/>
      <c r="T15" s="1885"/>
      <c r="U15" s="1885" t="s">
        <v>967</v>
      </c>
      <c r="V15" s="1885">
        <v>11</v>
      </c>
      <c r="W15" s="1885">
        <v>18</v>
      </c>
      <c r="X15" s="530">
        <v>29</v>
      </c>
      <c r="Y15" s="530">
        <v>17</v>
      </c>
      <c r="Z15" s="1885">
        <v>13</v>
      </c>
      <c r="AA15" s="1647">
        <v>13</v>
      </c>
      <c r="AB15" s="1647">
        <v>28</v>
      </c>
      <c r="AC15" s="1647">
        <v>14</v>
      </c>
      <c r="AD15" s="1647">
        <v>18</v>
      </c>
      <c r="AE15" s="793">
        <v>19</v>
      </c>
    </row>
    <row r="16" spans="1:32" ht="15" hidden="1" customHeight="1" thickBot="1">
      <c r="A16" s="1885" t="s">
        <v>968</v>
      </c>
      <c r="B16" s="1885"/>
      <c r="C16" s="1885"/>
      <c r="D16" s="1885"/>
      <c r="E16" s="1885"/>
      <c r="F16" s="1885"/>
      <c r="G16" s="1885"/>
      <c r="H16" s="1885"/>
      <c r="I16" s="1885"/>
      <c r="J16" s="1885"/>
      <c r="K16" s="1885"/>
      <c r="L16" s="1885"/>
      <c r="M16" s="1885"/>
      <c r="N16" s="1885"/>
      <c r="O16" s="1885"/>
      <c r="P16" s="1885"/>
      <c r="Q16" s="1885"/>
      <c r="R16" s="1885"/>
      <c r="S16" s="1885"/>
      <c r="T16" s="1885"/>
      <c r="U16" s="1885" t="s">
        <v>968</v>
      </c>
      <c r="V16" s="417">
        <v>12</v>
      </c>
      <c r="W16" s="417">
        <v>19</v>
      </c>
      <c r="X16" s="531">
        <v>27</v>
      </c>
      <c r="Y16" s="531">
        <v>15</v>
      </c>
      <c r="Z16" s="417">
        <v>16</v>
      </c>
      <c r="AA16" s="417">
        <v>17</v>
      </c>
      <c r="AB16" s="417">
        <v>31</v>
      </c>
      <c r="AC16" s="417">
        <v>18</v>
      </c>
      <c r="AD16" s="417">
        <v>15</v>
      </c>
      <c r="AE16" s="417">
        <v>16</v>
      </c>
    </row>
    <row r="17" spans="1:32"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5" t="s">
        <v>995</v>
      </c>
      <c r="V17" s="3048" t="s">
        <v>596</v>
      </c>
      <c r="W17" s="3035"/>
      <c r="X17" s="3035"/>
      <c r="Y17" s="3036"/>
      <c r="Z17" s="3036"/>
      <c r="AA17" s="3036"/>
      <c r="AB17" s="3036"/>
      <c r="AC17" s="1949" t="s">
        <v>597</v>
      </c>
      <c r="AD17" s="1949" t="s">
        <v>598</v>
      </c>
      <c r="AE17" s="1949" t="s">
        <v>599</v>
      </c>
    </row>
    <row r="18" spans="1:32" s="8" customFormat="1" ht="24" customHeight="1">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2996"/>
      <c r="V18" s="1959" t="s">
        <v>600</v>
      </c>
      <c r="W18" s="1261" t="s">
        <v>601</v>
      </c>
      <c r="X18" s="1261" t="s">
        <v>602</v>
      </c>
      <c r="Y18" s="1261" t="s">
        <v>603</v>
      </c>
      <c r="Z18" s="1262" t="s">
        <v>604</v>
      </c>
      <c r="AA18" s="1261" t="s">
        <v>603</v>
      </c>
      <c r="AB18" s="1925" t="s">
        <v>605</v>
      </c>
      <c r="AC18" s="1949" t="s">
        <v>1080</v>
      </c>
      <c r="AD18" s="1949" t="s">
        <v>606</v>
      </c>
      <c r="AE18" s="1949" t="s">
        <v>607</v>
      </c>
      <c r="AF18" s="60"/>
    </row>
    <row r="19" spans="1:32" s="41" customFormat="1" ht="26.2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60">
        <v>44427</v>
      </c>
      <c r="W19" s="1961">
        <v>44434</v>
      </c>
      <c r="X19" s="1961">
        <v>44445</v>
      </c>
      <c r="Y19" s="1961">
        <v>44433</v>
      </c>
      <c r="Z19" s="1961">
        <v>44429</v>
      </c>
      <c r="AA19" s="1932">
        <f>U19+$AA$15</f>
        <v>45283</v>
      </c>
      <c r="AB19" s="1970">
        <f>U19+$AB$15</f>
        <v>45298</v>
      </c>
      <c r="AC19" s="1936">
        <f>U19+$AC$15</f>
        <v>45284</v>
      </c>
      <c r="AD19" s="1936">
        <f>U19+$AD$15</f>
        <v>45288</v>
      </c>
      <c r="AE19" s="1936">
        <f>U19+$AE$15</f>
        <v>45289</v>
      </c>
      <c r="AF19" s="63"/>
    </row>
    <row r="20" spans="1:32" s="41" customFormat="1" ht="26.25"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62">
        <v>44431</v>
      </c>
      <c r="W20" s="1963">
        <v>44438</v>
      </c>
      <c r="X20" s="1963">
        <v>44446</v>
      </c>
      <c r="Y20" s="1963">
        <v>44434</v>
      </c>
      <c r="Z20" s="1963">
        <v>44435</v>
      </c>
      <c r="AA20" s="1932">
        <f>U20+$AA$16</f>
        <v>45290</v>
      </c>
      <c r="AB20" s="1933">
        <f>U20+$AB$16</f>
        <v>45304</v>
      </c>
      <c r="AC20" s="1936">
        <f>U20+$AC$16</f>
        <v>45291</v>
      </c>
      <c r="AD20" s="1936">
        <f>U20+$AD$16</f>
        <v>45288</v>
      </c>
      <c r="AE20" s="1936">
        <f>U20+$AE$16</f>
        <v>45289</v>
      </c>
      <c r="AF20" s="63"/>
    </row>
    <row r="21" spans="1:32" s="41" customFormat="1" ht="26.25"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64" t="e">
        <v>#VALUE!</v>
      </c>
      <c r="W21" s="1965" t="e">
        <v>#VALUE!</v>
      </c>
      <c r="X21" s="1965" t="e">
        <v>#VALUE!</v>
      </c>
      <c r="Y21" s="1965" t="e">
        <v>#VALUE!</v>
      </c>
      <c r="Z21" s="1965" t="e">
        <v>#VALUE!</v>
      </c>
      <c r="AA21" s="1938"/>
      <c r="AB21" s="1939"/>
      <c r="AC21" s="1942"/>
      <c r="AD21" s="1942"/>
      <c r="AE21" s="1942"/>
      <c r="AF21" s="925"/>
    </row>
    <row r="22" spans="1:32" s="41" customFormat="1" ht="26.25"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66">
        <v>44433</v>
      </c>
      <c r="W22" s="1967">
        <v>44440</v>
      </c>
      <c r="X22" s="1967">
        <v>44451</v>
      </c>
      <c r="Y22" s="1967">
        <v>44439</v>
      </c>
      <c r="Z22" s="1938">
        <v>44436</v>
      </c>
      <c r="AA22" s="1938">
        <f>U22+$AA$13</f>
        <v>45290</v>
      </c>
      <c r="AB22" s="1939">
        <f>U22+$AB$14</f>
        <v>45305</v>
      </c>
      <c r="AC22" s="1942">
        <f>U22+$AC$13</f>
        <v>45291</v>
      </c>
      <c r="AD22" s="1942">
        <f>U22+$AD$13</f>
        <v>45295</v>
      </c>
      <c r="AE22" s="1942">
        <f>U22+$AE$13</f>
        <v>45289</v>
      </c>
      <c r="AF22" s="63"/>
    </row>
    <row r="23" spans="1:32" s="41" customFormat="1" ht="26.25"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68">
        <v>44434</v>
      </c>
      <c r="W23" s="1969">
        <v>44441</v>
      </c>
      <c r="X23" s="1969">
        <v>44452</v>
      </c>
      <c r="Y23" s="1969">
        <v>44440</v>
      </c>
      <c r="Z23" s="1969">
        <v>44436</v>
      </c>
      <c r="AA23" s="1932">
        <f>U23+$AA$15</f>
        <v>45290</v>
      </c>
      <c r="AB23" s="1970">
        <f>U23+$AB$15</f>
        <v>45305</v>
      </c>
      <c r="AC23" s="1936">
        <f>U23+$AC$15</f>
        <v>45291</v>
      </c>
      <c r="AD23" s="1936">
        <f>U23+$AD$15</f>
        <v>45295</v>
      </c>
      <c r="AE23" s="1936">
        <f>U23+$AE$15</f>
        <v>45296</v>
      </c>
      <c r="AF23" s="63"/>
    </row>
    <row r="24" spans="1:32" s="41" customFormat="1" ht="25.5"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71"/>
      <c r="W24" s="1932"/>
      <c r="X24" s="1932"/>
      <c r="Y24" s="1932"/>
      <c r="Z24" s="1932">
        <v>44442</v>
      </c>
      <c r="AA24" s="1932">
        <f>U24+$AA$16</f>
        <v>45297</v>
      </c>
      <c r="AB24" s="1933">
        <f>U24+$AB$16</f>
        <v>45311</v>
      </c>
      <c r="AC24" s="1936">
        <f>U24+$AC$16</f>
        <v>45298</v>
      </c>
      <c r="AD24" s="1936">
        <f>U24+$AD$16</f>
        <v>45295</v>
      </c>
      <c r="AE24" s="1936">
        <f>U24+$AE$16</f>
        <v>45296</v>
      </c>
      <c r="AF24" s="63"/>
    </row>
    <row r="25" spans="1:32" s="41" customFormat="1" ht="26.25"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72" t="e">
        <v>#VALUE!</v>
      </c>
      <c r="W25" s="1938" t="e">
        <v>#VALUE!</v>
      </c>
      <c r="X25" s="1938" t="e">
        <v>#VALUE!</v>
      </c>
      <c r="Y25" s="1938" t="e">
        <v>#VALUE!</v>
      </c>
      <c r="Z25" s="1938" t="e">
        <v>#VALUE!</v>
      </c>
      <c r="AA25" s="1938"/>
      <c r="AB25" s="1939"/>
      <c r="AC25" s="1942"/>
      <c r="AD25" s="1942"/>
      <c r="AE25" s="1942"/>
      <c r="AF25" s="63"/>
    </row>
    <row r="26" spans="1:32" s="41" customFormat="1" ht="26.25"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72">
        <v>44440</v>
      </c>
      <c r="W26" s="1938">
        <v>44447</v>
      </c>
      <c r="X26" s="1938">
        <v>44458</v>
      </c>
      <c r="Y26" s="1938">
        <v>44446</v>
      </c>
      <c r="Z26" s="1938">
        <v>44443</v>
      </c>
      <c r="AA26" s="1938">
        <f>U26+$AA$13</f>
        <v>45297</v>
      </c>
      <c r="AB26" s="1939">
        <f>U26+$AB$14</f>
        <v>45312</v>
      </c>
      <c r="AC26" s="1942">
        <f>U26+$AC$13</f>
        <v>45298</v>
      </c>
      <c r="AD26" s="1942">
        <f>U26+$AD$13</f>
        <v>45302</v>
      </c>
      <c r="AE26" s="1942">
        <f>U26+$AE$13</f>
        <v>45296</v>
      </c>
      <c r="AF26" s="63"/>
    </row>
    <row r="27" spans="1:32" s="41" customFormat="1" ht="26.25"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68">
        <v>44441</v>
      </c>
      <c r="W27" s="1969">
        <v>44448</v>
      </c>
      <c r="X27" s="1969">
        <v>44459</v>
      </c>
      <c r="Y27" s="1969">
        <v>44447</v>
      </c>
      <c r="Z27" s="1969">
        <v>44443</v>
      </c>
      <c r="AA27" s="1932">
        <f>U27+$AA$15</f>
        <v>45297</v>
      </c>
      <c r="AB27" s="1970">
        <f>U27+$AB$15</f>
        <v>45312</v>
      </c>
      <c r="AC27" s="1936">
        <f>U27+$AC$15</f>
        <v>45298</v>
      </c>
      <c r="AD27" s="1936">
        <f>U27+$AD$15</f>
        <v>45302</v>
      </c>
      <c r="AE27" s="1936">
        <f>U27+$AE$15</f>
        <v>45303</v>
      </c>
      <c r="AF27" s="63"/>
    </row>
    <row r="28" spans="1:32" s="41" customFormat="1" ht="26.25"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68">
        <v>44445</v>
      </c>
      <c r="W28" s="1969">
        <v>44452</v>
      </c>
      <c r="X28" s="1969">
        <v>44460</v>
      </c>
      <c r="Y28" s="1969">
        <v>44448</v>
      </c>
      <c r="Z28" s="1969">
        <v>44449</v>
      </c>
      <c r="AA28" s="1932">
        <f>U28+$AA$16</f>
        <v>45304</v>
      </c>
      <c r="AB28" s="1933">
        <f>U28+$AB$16</f>
        <v>45318</v>
      </c>
      <c r="AC28" s="1936">
        <f>U28+$AC$16</f>
        <v>45305</v>
      </c>
      <c r="AD28" s="1936">
        <f>U28+$AD$16</f>
        <v>45302</v>
      </c>
      <c r="AE28" s="1936">
        <f>U28+$AE$16</f>
        <v>45303</v>
      </c>
      <c r="AF28" s="63"/>
    </row>
    <row r="29" spans="1:32" s="41" customFormat="1" ht="26.25"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66" t="e">
        <v>#VALUE!</v>
      </c>
      <c r="W29" s="1967" t="e">
        <v>#VALUE!</v>
      </c>
      <c r="X29" s="1967" t="e">
        <v>#VALUE!</v>
      </c>
      <c r="Y29" s="1967" t="e">
        <v>#VALUE!</v>
      </c>
      <c r="Z29" s="1967" t="e">
        <v>#VALUE!</v>
      </c>
      <c r="AA29" s="1938"/>
      <c r="AB29" s="1939"/>
      <c r="AC29" s="1942"/>
      <c r="AD29" s="1942"/>
      <c r="AE29" s="1942"/>
      <c r="AF29" s="63"/>
    </row>
    <row r="30" spans="1:32" s="41" customFormat="1" ht="26.25"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66">
        <v>44447</v>
      </c>
      <c r="W30" s="1967">
        <v>44454</v>
      </c>
      <c r="X30" s="1967">
        <v>44465</v>
      </c>
      <c r="Y30" s="1967">
        <v>44453</v>
      </c>
      <c r="Z30" s="1938">
        <v>44450</v>
      </c>
      <c r="AA30" s="1938">
        <f>U30+$AA$13</f>
        <v>45304</v>
      </c>
      <c r="AB30" s="1939">
        <f>U30+$AB$14</f>
        <v>45319</v>
      </c>
      <c r="AC30" s="1942">
        <f>U30+$AC$13</f>
        <v>45305</v>
      </c>
      <c r="AD30" s="1942">
        <f>U30+$AD$13</f>
        <v>45309</v>
      </c>
      <c r="AE30" s="1942">
        <f>U30+$AE$13</f>
        <v>45303</v>
      </c>
      <c r="AF30" s="63"/>
    </row>
    <row r="31" spans="1:32" s="41" customFormat="1" ht="26.25"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68">
        <v>44448</v>
      </c>
      <c r="W31" s="1969">
        <v>44455</v>
      </c>
      <c r="X31" s="1969">
        <v>44466</v>
      </c>
      <c r="Y31" s="1969">
        <v>44454</v>
      </c>
      <c r="Z31" s="1969">
        <v>44450</v>
      </c>
      <c r="AA31" s="1932">
        <f>U31+$AA$15</f>
        <v>45304</v>
      </c>
      <c r="AB31" s="1970">
        <f>U31+$AB$15</f>
        <v>45319</v>
      </c>
      <c r="AC31" s="1936">
        <f>U31+$AC$15</f>
        <v>45305</v>
      </c>
      <c r="AD31" s="1936">
        <f>U31+$AD$15</f>
        <v>45309</v>
      </c>
      <c r="AE31" s="1936">
        <f>U31+$AE$15</f>
        <v>45310</v>
      </c>
      <c r="AF31" s="63"/>
    </row>
    <row r="32" spans="1:32" s="41" customFormat="1" ht="25.5"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68">
        <v>44452</v>
      </c>
      <c r="W32" s="1969">
        <v>44459</v>
      </c>
      <c r="X32" s="1969">
        <v>44467</v>
      </c>
      <c r="Y32" s="1969">
        <v>44455</v>
      </c>
      <c r="Z32" s="1969">
        <v>44456</v>
      </c>
      <c r="AA32" s="1932">
        <f>U32+$AA$16</f>
        <v>45311</v>
      </c>
      <c r="AB32" s="1933">
        <f>U32+$AB$16</f>
        <v>45325</v>
      </c>
      <c r="AC32" s="1936">
        <f>U32+$AC$16</f>
        <v>45312</v>
      </c>
      <c r="AD32" s="1936">
        <f>U32+$AD$16</f>
        <v>45309</v>
      </c>
      <c r="AE32" s="1936">
        <f>U32+$AE$16</f>
        <v>45310</v>
      </c>
      <c r="AF32" s="63"/>
    </row>
    <row r="33" spans="1:32" s="41" customFormat="1" ht="25.5"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68"/>
      <c r="W33" s="1969"/>
      <c r="X33" s="1969"/>
      <c r="Y33" s="1969"/>
      <c r="Z33" s="1969"/>
      <c r="AA33" s="1938"/>
      <c r="AB33" s="1939"/>
      <c r="AC33" s="1942"/>
      <c r="AD33" s="1942"/>
      <c r="AE33" s="1942"/>
      <c r="AF33" s="63"/>
    </row>
    <row r="34" spans="1:32" s="41" customFormat="1" ht="25.5"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68"/>
      <c r="W34" s="1969"/>
      <c r="X34" s="1969"/>
      <c r="Y34" s="1969"/>
      <c r="Z34" s="1969"/>
      <c r="AA34" s="1938">
        <f>U34+$AA$13</f>
        <v>45311</v>
      </c>
      <c r="AB34" s="1939">
        <f>U34+$AB$14</f>
        <v>45326</v>
      </c>
      <c r="AC34" s="1942">
        <f>U34+$AC$13</f>
        <v>45312</v>
      </c>
      <c r="AD34" s="1942">
        <f>U34+$AD$13</f>
        <v>45316</v>
      </c>
      <c r="AE34" s="1942">
        <f>U34+$AE$13</f>
        <v>45310</v>
      </c>
      <c r="AF34" s="63"/>
    </row>
    <row r="35" spans="1:32" s="41" customFormat="1" ht="25.5"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68"/>
      <c r="W35" s="1969"/>
      <c r="X35" s="1969"/>
      <c r="Y35" s="1969"/>
      <c r="Z35" s="1969"/>
      <c r="AA35" s="1932">
        <f>U35+$AA$15</f>
        <v>45311</v>
      </c>
      <c r="AB35" s="1970">
        <f>U35+$AB$15</f>
        <v>45326</v>
      </c>
      <c r="AC35" s="1936">
        <f>U35+$AC$15</f>
        <v>45312</v>
      </c>
      <c r="AD35" s="1936">
        <f>U35+$AD$15</f>
        <v>45316</v>
      </c>
      <c r="AE35" s="1936">
        <f>U35+$AE$15</f>
        <v>45317</v>
      </c>
      <c r="AF35" s="63"/>
    </row>
    <row r="36" spans="1:32" s="41" customFormat="1" ht="25.5"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68"/>
      <c r="W36" s="1969"/>
      <c r="X36" s="1969"/>
      <c r="Y36" s="1969"/>
      <c r="Z36" s="1969"/>
      <c r="AA36" s="1944">
        <f>U36+$AA$16</f>
        <v>45318</v>
      </c>
      <c r="AB36" s="1945">
        <f>U36+$AB$16</f>
        <v>45332</v>
      </c>
      <c r="AC36" s="1948">
        <f>U36+$AC$16</f>
        <v>45319</v>
      </c>
      <c r="AD36" s="1948">
        <f>U36+$AD$16</f>
        <v>45316</v>
      </c>
      <c r="AE36" s="1948">
        <f>U36+$AE$16</f>
        <v>45317</v>
      </c>
      <c r="AF36" s="63"/>
    </row>
    <row r="37" spans="1:32" s="41" customFormat="1" ht="26.25"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73" t="e">
        <v>#VALUE!</v>
      </c>
      <c r="W37" s="1974" t="e">
        <v>#VALUE!</v>
      </c>
      <c r="X37" s="1974" t="e">
        <v>#VALUE!</v>
      </c>
      <c r="Y37" s="1974" t="e">
        <v>#VALUE!</v>
      </c>
      <c r="Z37" s="1974" t="e">
        <v>#VALUE!</v>
      </c>
      <c r="AA37" s="1944"/>
      <c r="AB37" s="1945"/>
      <c r="AC37" s="1948"/>
      <c r="AD37" s="1948"/>
      <c r="AE37" s="1948"/>
      <c r="AF37" s="63"/>
    </row>
    <row r="38" spans="1:32" s="41" customFormat="1" ht="26.25"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66">
        <v>44461</v>
      </c>
      <c r="W38" s="1967">
        <v>44468</v>
      </c>
      <c r="X38" s="1967">
        <v>44479</v>
      </c>
      <c r="Y38" s="1967">
        <v>44467</v>
      </c>
      <c r="Z38" s="1938">
        <v>44464</v>
      </c>
      <c r="AA38" s="1944">
        <f>U38+$AA$13</f>
        <v>45318</v>
      </c>
      <c r="AB38" s="1945">
        <f>U38+$AB$14</f>
        <v>45333</v>
      </c>
      <c r="AC38" s="1948">
        <f>U38+$AC$13</f>
        <v>45319</v>
      </c>
      <c r="AD38" s="1948">
        <f>U38+$AD$13</f>
        <v>45323</v>
      </c>
      <c r="AE38" s="1948">
        <f>U38+$AE$13</f>
        <v>45317</v>
      </c>
      <c r="AF38" s="63"/>
    </row>
    <row r="39" spans="1:32" s="41" customFormat="1" ht="26.25"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68">
        <v>44465</v>
      </c>
      <c r="W39" s="1969">
        <v>44472</v>
      </c>
      <c r="X39" s="1969">
        <v>44483</v>
      </c>
      <c r="Y39" s="1969">
        <v>44471</v>
      </c>
      <c r="Z39" s="1969">
        <v>44467</v>
      </c>
      <c r="AA39" s="1944">
        <f>U39+$AA$15</f>
        <v>45318</v>
      </c>
      <c r="AB39" s="1945">
        <f>U39+$AB$15</f>
        <v>45333</v>
      </c>
      <c r="AC39" s="1948">
        <f>U39+$AC$15</f>
        <v>45319</v>
      </c>
      <c r="AD39" s="1948">
        <f>U39+$AD$15</f>
        <v>45323</v>
      </c>
      <c r="AE39" s="1948">
        <f>U39+$AE$15</f>
        <v>45324</v>
      </c>
      <c r="AF39" s="63"/>
    </row>
    <row r="40" spans="1:32" s="41" customFormat="1" ht="26.25"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77">
        <v>44466</v>
      </c>
      <c r="W40" s="1944">
        <v>44473</v>
      </c>
      <c r="X40" s="1944">
        <v>44481</v>
      </c>
      <c r="Y40" s="1944">
        <v>44469</v>
      </c>
      <c r="Z40" s="1944">
        <v>44470</v>
      </c>
      <c r="AA40" s="1944">
        <f>U40+$AA$16</f>
        <v>45325</v>
      </c>
      <c r="AB40" s="1945">
        <f>U40+$AB$16</f>
        <v>45339</v>
      </c>
      <c r="AC40" s="1948">
        <f>U40+$AC$16</f>
        <v>45326</v>
      </c>
      <c r="AD40" s="1948">
        <f>U40+$AD$16</f>
        <v>45323</v>
      </c>
      <c r="AE40" s="1948">
        <f>U40+$AE$16</f>
        <v>45324</v>
      </c>
      <c r="AF40" s="63"/>
    </row>
    <row r="41" spans="1:32" s="41" customFormat="1" ht="26.25"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77" t="e">
        <v>#VALUE!</v>
      </c>
      <c r="W41" s="1944" t="e">
        <v>#VALUE!</v>
      </c>
      <c r="X41" s="1944" t="e">
        <v>#VALUE!</v>
      </c>
      <c r="Y41" s="1944" t="e">
        <v>#VALUE!</v>
      </c>
      <c r="Z41" s="1944" t="e">
        <v>#VALUE!</v>
      </c>
      <c r="AA41" s="1944"/>
      <c r="AB41" s="1945"/>
      <c r="AC41" s="1948"/>
      <c r="AD41" s="1948"/>
      <c r="AE41" s="1948"/>
      <c r="AF41" s="63"/>
    </row>
    <row r="42" spans="1:32" s="41" customFormat="1" ht="26.25"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77">
        <v>44468</v>
      </c>
      <c r="W42" s="1944">
        <v>44475</v>
      </c>
      <c r="X42" s="1944">
        <v>44486</v>
      </c>
      <c r="Y42" s="1944">
        <v>44474</v>
      </c>
      <c r="Z42" s="1944">
        <v>44471</v>
      </c>
      <c r="AA42" s="1938">
        <f>U42+$AA$13</f>
        <v>45325</v>
      </c>
      <c r="AB42" s="1939">
        <f>U42+$AB$14</f>
        <v>45340</v>
      </c>
      <c r="AC42" s="1942">
        <f>U42+$AC$13</f>
        <v>45326</v>
      </c>
      <c r="AD42" s="1942">
        <f>U42+$AD$13</f>
        <v>45330</v>
      </c>
      <c r="AE42" s="1942">
        <f>U42+$AE$13</f>
        <v>45324</v>
      </c>
      <c r="AF42" s="63"/>
    </row>
    <row r="43" spans="1:32" s="42" customFormat="1" ht="26.25"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77">
        <v>44469</v>
      </c>
      <c r="W43" s="1944">
        <v>44476</v>
      </c>
      <c r="X43" s="1944">
        <v>44487</v>
      </c>
      <c r="Y43" s="1944">
        <v>44475</v>
      </c>
      <c r="Z43" s="1944">
        <v>44471</v>
      </c>
      <c r="AA43" s="1932">
        <f>U43+$AA$15</f>
        <v>45328</v>
      </c>
      <c r="AB43" s="1970">
        <f>U43+$AB$15</f>
        <v>45343</v>
      </c>
      <c r="AC43" s="1936">
        <f>U43+$AC$15</f>
        <v>45329</v>
      </c>
      <c r="AD43" s="1936">
        <f>U43+$AD$15</f>
        <v>45333</v>
      </c>
      <c r="AE43" s="1936">
        <f>U43+$AE$15</f>
        <v>45334</v>
      </c>
      <c r="AF43" s="63"/>
    </row>
    <row r="44" spans="1:32" s="41" customFormat="1" ht="26.25"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77"/>
      <c r="W44" s="1944"/>
      <c r="X44" s="1944"/>
      <c r="Y44" s="1944"/>
      <c r="Z44" s="1944"/>
      <c r="AA44" s="1932">
        <f>U44+$AA$16</f>
        <v>45332</v>
      </c>
      <c r="AB44" s="1933">
        <f>U44+$AB$16</f>
        <v>45346</v>
      </c>
      <c r="AC44" s="1936">
        <f>U44+$AC$16</f>
        <v>45333</v>
      </c>
      <c r="AD44" s="1936">
        <f>U44+$AD$16</f>
        <v>45330</v>
      </c>
      <c r="AE44" s="1936">
        <f>U44+$AE$16</f>
        <v>45331</v>
      </c>
      <c r="AF44" s="63"/>
    </row>
    <row r="45" spans="1:32" s="41" customFormat="1" ht="26.25"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72" t="e">
        <v>#VALUE!</v>
      </c>
      <c r="W45" s="1938" t="e">
        <v>#VALUE!</v>
      </c>
      <c r="X45" s="1938" t="e">
        <v>#VALUE!</v>
      </c>
      <c r="Y45" s="1938" t="e">
        <v>#VALUE!</v>
      </c>
      <c r="Z45" s="1967" t="e">
        <v>#VALUE!</v>
      </c>
      <c r="AA45" s="1938"/>
      <c r="AB45" s="1939"/>
      <c r="AC45" s="1942"/>
      <c r="AD45" s="1942"/>
      <c r="AE45" s="1942"/>
      <c r="AF45" s="63"/>
    </row>
    <row r="46" spans="1:32" s="41" customFormat="1" ht="26.25"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68"/>
      <c r="W46" s="1969"/>
      <c r="X46" s="1969"/>
      <c r="Y46" s="1969"/>
      <c r="Z46" s="1969"/>
      <c r="AA46" s="1938">
        <f>U46+$AA$13</f>
        <v>45332</v>
      </c>
      <c r="AB46" s="1939">
        <f>U46+$AB$14</f>
        <v>45347</v>
      </c>
      <c r="AC46" s="1942">
        <f>U46+$AC$13</f>
        <v>45333</v>
      </c>
      <c r="AD46" s="1942">
        <f>U46+$AD$13</f>
        <v>45337</v>
      </c>
      <c r="AE46" s="1942">
        <f>U46+$AE$13</f>
        <v>45331</v>
      </c>
      <c r="AF46" s="63"/>
    </row>
    <row r="47" spans="1:32" s="41" customFormat="1" ht="26.25"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68"/>
      <c r="W47" s="1969"/>
      <c r="X47" s="1969"/>
      <c r="Y47" s="1969"/>
      <c r="Z47" s="1969"/>
      <c r="AA47" s="1932">
        <f>U47+$AA$15</f>
        <v>45332</v>
      </c>
      <c r="AB47" s="1970">
        <f>U47+$AB$15</f>
        <v>45347</v>
      </c>
      <c r="AC47" s="1936">
        <f>U47+$AC$15</f>
        <v>45333</v>
      </c>
      <c r="AD47" s="1936">
        <f>U47+$AD$15</f>
        <v>45337</v>
      </c>
      <c r="AE47" s="1936">
        <f>U47+$AE$15</f>
        <v>45338</v>
      </c>
      <c r="AF47" s="63"/>
    </row>
    <row r="48" spans="1:32" s="41" customFormat="1" ht="26.25"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68"/>
      <c r="W48" s="1969"/>
      <c r="X48" s="1969"/>
      <c r="Y48" s="1969"/>
      <c r="Z48" s="1969"/>
      <c r="AA48" s="1932">
        <f>U48+$AA$16</f>
        <v>45339</v>
      </c>
      <c r="AB48" s="1933">
        <f>U48+$AB$16</f>
        <v>45353</v>
      </c>
      <c r="AC48" s="1936">
        <f>U48+$AC$16</f>
        <v>45340</v>
      </c>
      <c r="AD48" s="1936">
        <f>U48+$AD$16</f>
        <v>45337</v>
      </c>
      <c r="AE48" s="1936">
        <f>U48+$AE$16</f>
        <v>45338</v>
      </c>
      <c r="AF48" s="63"/>
    </row>
    <row r="49" spans="1:32" s="41" customFormat="1" ht="26.25"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66" t="e">
        <v>#VALUE!</v>
      </c>
      <c r="W49" s="1967" t="e">
        <v>#VALUE!</v>
      </c>
      <c r="X49" s="1967" t="e">
        <v>#VALUE!</v>
      </c>
      <c r="Y49" s="1967" t="e">
        <v>#VALUE!</v>
      </c>
      <c r="Z49" s="1967" t="e">
        <v>#VALUE!</v>
      </c>
      <c r="AA49" s="1938"/>
      <c r="AB49" s="1939"/>
      <c r="AC49" s="1942"/>
      <c r="AD49" s="1942"/>
      <c r="AE49" s="1942"/>
      <c r="AF49" s="63"/>
    </row>
    <row r="50" spans="1:32" s="41" customFormat="1" ht="26.25"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66">
        <v>44482</v>
      </c>
      <c r="W50" s="1967">
        <v>44489</v>
      </c>
      <c r="X50" s="1967">
        <v>44500</v>
      </c>
      <c r="Y50" s="1967">
        <v>44488</v>
      </c>
      <c r="Z50" s="1938">
        <v>44485</v>
      </c>
      <c r="AA50" s="1938">
        <f>U50+$AA$13</f>
        <v>45339</v>
      </c>
      <c r="AB50" s="1939">
        <f>U50+$AB$14</f>
        <v>45354</v>
      </c>
      <c r="AC50" s="1942">
        <f>U50+$AC$13</f>
        <v>45340</v>
      </c>
      <c r="AD50" s="1942">
        <f>U50+$AD$13</f>
        <v>45344</v>
      </c>
      <c r="AE50" s="1942">
        <f>U50+$AE$13</f>
        <v>45338</v>
      </c>
      <c r="AF50" s="63"/>
    </row>
    <row r="51" spans="1:32" s="41" customFormat="1" ht="26.25"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1968">
        <v>44483</v>
      </c>
      <c r="W51" s="1969">
        <v>44490</v>
      </c>
      <c r="X51" s="1969">
        <v>44501</v>
      </c>
      <c r="Y51" s="1969">
        <v>44489</v>
      </c>
      <c r="Z51" s="1969">
        <v>44485</v>
      </c>
      <c r="AA51" s="478">
        <f>U51+$AA$15</f>
        <v>45339</v>
      </c>
      <c r="AB51" s="1464">
        <f>U51+$AB$15</f>
        <v>45354</v>
      </c>
      <c r="AC51" s="1854">
        <f>U51+$AC$15</f>
        <v>45340</v>
      </c>
      <c r="AD51" s="1854">
        <f>U51+$AD$15</f>
        <v>45344</v>
      </c>
      <c r="AE51" s="1854">
        <f>U51+$AE$15</f>
        <v>45345</v>
      </c>
      <c r="AF51" s="63"/>
    </row>
    <row r="52" spans="1:32" s="917" customFormat="1" ht="24" hidden="1" customHeight="1">
      <c r="A52" s="1089"/>
      <c r="B52" s="1204"/>
      <c r="C52" s="1205"/>
      <c r="D52" s="1206"/>
      <c r="E52" s="267"/>
      <c r="F52" s="1207"/>
      <c r="G52" s="1206"/>
      <c r="H52" s="1208"/>
      <c r="I52" s="1209"/>
      <c r="J52" s="1210"/>
      <c r="K52" s="1211"/>
      <c r="L52" s="265"/>
      <c r="M52" s="1206"/>
      <c r="N52" s="1208"/>
      <c r="O52" s="1212"/>
      <c r="P52" s="1205">
        <f>P48+7</f>
        <v>45322</v>
      </c>
      <c r="Q52" s="1206" t="s">
        <v>923</v>
      </c>
      <c r="R52" s="1208">
        <f>P52</f>
        <v>45322</v>
      </c>
      <c r="S52" s="1213">
        <f>P52-5-1</f>
        <v>45316</v>
      </c>
      <c r="T52" s="1214">
        <f>P52-2-3</f>
        <v>45317</v>
      </c>
      <c r="U52" s="1215">
        <f>R52+7</f>
        <v>45329</v>
      </c>
      <c r="V52" s="1015"/>
      <c r="W52" s="1015"/>
      <c r="X52" s="1015"/>
      <c r="Y52" s="1015"/>
      <c r="Z52" s="1015"/>
      <c r="AA52" s="1073">
        <f>U52+$AA$16</f>
        <v>45346</v>
      </c>
      <c r="AB52" s="1079">
        <f>U52+$AB$16</f>
        <v>45360</v>
      </c>
      <c r="AC52" s="1076">
        <f>U52+$AC$16</f>
        <v>45347</v>
      </c>
      <c r="AD52" s="1076">
        <f>U52+$AD$16</f>
        <v>45344</v>
      </c>
      <c r="AE52" s="1076">
        <f>U52+$AE$16</f>
        <v>45345</v>
      </c>
    </row>
    <row r="53" spans="1:32"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1015"/>
      <c r="W53" s="1015"/>
      <c r="X53" s="1015"/>
      <c r="Y53" s="1015"/>
      <c r="Z53" s="1015"/>
      <c r="AA53" s="498" t="e">
        <f>U53+$AA$14</f>
        <v>#VALUE!</v>
      </c>
      <c r="AB53" s="497" t="e">
        <f>U53+$AB$14</f>
        <v>#VALUE!</v>
      </c>
      <c r="AC53" s="490" t="e">
        <f>U53+$AC$14</f>
        <v>#VALUE!</v>
      </c>
      <c r="AD53" s="490" t="e">
        <f>U53+$AD$14</f>
        <v>#VALUE!</v>
      </c>
      <c r="AE53" s="490" t="e">
        <f>U53+$AE$14</f>
        <v>#VALUE!</v>
      </c>
    </row>
    <row r="54" spans="1:32" ht="18" customHeight="1">
      <c r="A54" s="35" t="s">
        <v>997</v>
      </c>
      <c r="T54" s="9"/>
    </row>
    <row r="55" spans="1:32" ht="18" customHeight="1">
      <c r="A55" s="3010"/>
      <c r="B55" s="3010"/>
      <c r="C55" s="3010"/>
      <c r="D55" s="3010"/>
      <c r="E55" s="3010"/>
      <c r="F55" s="3010"/>
      <c r="G55" s="3010"/>
      <c r="H55" s="3010"/>
      <c r="I55" s="3010"/>
      <c r="J55" s="3010"/>
      <c r="K55" s="3010"/>
      <c r="L55" s="3010"/>
      <c r="M55" s="3010"/>
      <c r="N55" s="3010"/>
      <c r="O55" s="3010"/>
      <c r="P55" s="3010"/>
      <c r="Q55" s="3010"/>
      <c r="R55" s="3010"/>
      <c r="S55" s="4"/>
      <c r="T55" s="4"/>
      <c r="U55" s="4"/>
      <c r="V55" s="4"/>
      <c r="W55" s="4"/>
      <c r="X55" s="4"/>
      <c r="Y55" s="4"/>
      <c r="Z55" s="4"/>
      <c r="AA55" s="4"/>
      <c r="AB55" s="4"/>
      <c r="AC55" s="4"/>
      <c r="AD55" s="4"/>
    </row>
    <row r="56" spans="1:32" s="16" customFormat="1" ht="18" customHeight="1">
      <c r="A56" s="356" t="s">
        <v>212</v>
      </c>
      <c r="B56" s="488"/>
      <c r="L56" s="51"/>
      <c r="M56" s="51"/>
      <c r="N56" s="535"/>
      <c r="O56" s="324"/>
      <c r="P56" s="324"/>
      <c r="Q56" s="324"/>
      <c r="R56" s="536"/>
      <c r="S56" s="536"/>
      <c r="T56" s="324"/>
      <c r="U56" s="324"/>
      <c r="V56" s="37"/>
      <c r="W56" s="37"/>
      <c r="X56" s="37"/>
      <c r="Y56" s="37"/>
      <c r="Z56" s="37"/>
      <c r="AF56" s="56"/>
    </row>
    <row r="57" spans="1:32" s="16" customFormat="1" ht="18" customHeight="1">
      <c r="A57" s="587" t="s">
        <v>213</v>
      </c>
      <c r="B57" s="2972" t="s">
        <v>501</v>
      </c>
      <c r="C57" s="2973"/>
      <c r="D57" s="2973"/>
      <c r="E57" s="2973"/>
      <c r="F57" s="2973"/>
      <c r="G57" s="2973"/>
      <c r="H57" s="2973"/>
      <c r="I57" s="2973"/>
      <c r="J57" s="2973"/>
      <c r="K57" s="2974"/>
      <c r="L57" s="261"/>
      <c r="M57" s="261"/>
      <c r="N57" s="1246" t="s">
        <v>983</v>
      </c>
      <c r="O57" s="196"/>
      <c r="P57" s="225"/>
      <c r="Q57" s="225"/>
      <c r="R57" s="225"/>
      <c r="S57" s="225"/>
      <c r="T57" s="225"/>
      <c r="U57" s="225"/>
      <c r="V57" s="379"/>
      <c r="W57" s="379"/>
      <c r="X57" s="379"/>
      <c r="Y57" s="379"/>
      <c r="Z57" s="379"/>
      <c r="AA57" s="14"/>
      <c r="AB57" s="14"/>
      <c r="AC57" s="14"/>
      <c r="AD57" s="14"/>
      <c r="AF57" s="56"/>
    </row>
    <row r="58" spans="1:32" s="16" customFormat="1" ht="18" customHeight="1">
      <c r="A58" s="588"/>
      <c r="B58" s="2962" t="s">
        <v>502</v>
      </c>
      <c r="C58" s="2963"/>
      <c r="D58" s="2963"/>
      <c r="E58" s="2963"/>
      <c r="F58" s="2963"/>
      <c r="G58" s="2963"/>
      <c r="H58" s="2963"/>
      <c r="I58" s="2963"/>
      <c r="J58" s="2963"/>
      <c r="K58" s="2964"/>
      <c r="L58" s="380"/>
      <c r="M58" s="380"/>
      <c r="N58" s="23" t="s">
        <v>276</v>
      </c>
      <c r="O58" s="196"/>
      <c r="P58" s="225"/>
      <c r="Q58" s="225"/>
      <c r="R58" s="225"/>
      <c r="S58" s="225"/>
      <c r="T58" s="225"/>
      <c r="U58" s="225"/>
      <c r="V58" s="379"/>
      <c r="W58" s="379"/>
      <c r="X58" s="379"/>
      <c r="Y58" s="379"/>
      <c r="Z58" s="379"/>
      <c r="AA58" s="14"/>
      <c r="AB58" s="14"/>
      <c r="AC58" s="14"/>
      <c r="AD58" s="14"/>
      <c r="AF58" s="56"/>
    </row>
    <row r="59" spans="1:32" s="16" customFormat="1" ht="18" customHeight="1">
      <c r="A59" s="587" t="s">
        <v>214</v>
      </c>
      <c r="B59" s="2972" t="s">
        <v>484</v>
      </c>
      <c r="C59" s="2973"/>
      <c r="D59" s="2973"/>
      <c r="E59" s="2973"/>
      <c r="F59" s="2973"/>
      <c r="G59" s="2973"/>
      <c r="H59" s="2973"/>
      <c r="I59" s="2973"/>
      <c r="J59" s="2973"/>
      <c r="K59" s="2974"/>
      <c r="L59" s="380"/>
      <c r="M59" s="380"/>
      <c r="N59" s="23" t="s">
        <v>282</v>
      </c>
      <c r="O59" s="196"/>
      <c r="P59" s="225"/>
      <c r="Q59" s="225"/>
      <c r="R59" s="225"/>
      <c r="S59" s="225"/>
      <c r="T59" s="225"/>
      <c r="U59" s="225"/>
      <c r="V59" s="379"/>
      <c r="W59" s="379"/>
      <c r="X59" s="379"/>
      <c r="Y59" s="379"/>
      <c r="Z59" s="379"/>
      <c r="AA59" s="14"/>
      <c r="AB59" s="14"/>
      <c r="AC59" s="14"/>
      <c r="AD59" s="14"/>
      <c r="AF59" s="56"/>
    </row>
    <row r="60" spans="1:32" s="16" customFormat="1" ht="18" customHeight="1">
      <c r="A60" s="589"/>
      <c r="B60" s="2962" t="s">
        <v>503</v>
      </c>
      <c r="C60" s="2963"/>
      <c r="D60" s="2963"/>
      <c r="E60" s="2963"/>
      <c r="F60" s="2963"/>
      <c r="G60" s="2963"/>
      <c r="H60" s="2963"/>
      <c r="I60" s="2963"/>
      <c r="J60" s="2963"/>
      <c r="K60" s="2964"/>
      <c r="L60" s="40"/>
      <c r="M60" s="40"/>
      <c r="N60" s="26" t="s">
        <v>363</v>
      </c>
      <c r="O60" s="196"/>
      <c r="P60" s="225"/>
      <c r="Q60" s="225"/>
      <c r="R60" s="225"/>
      <c r="S60" s="225"/>
      <c r="T60" s="225"/>
      <c r="U60" s="225"/>
      <c r="V60" s="379"/>
      <c r="W60" s="379"/>
      <c r="X60" s="379"/>
      <c r="Y60" s="379"/>
      <c r="Z60" s="379"/>
      <c r="AA60" s="14"/>
      <c r="AB60" s="14"/>
      <c r="AC60" s="14"/>
      <c r="AD60" s="14"/>
      <c r="AF60" s="56"/>
    </row>
    <row r="61" spans="1:32" s="16" customFormat="1" ht="18" customHeight="1">
      <c r="A61" s="358" t="s">
        <v>366</v>
      </c>
      <c r="B61" s="2977" t="s">
        <v>364</v>
      </c>
      <c r="C61" s="2978"/>
      <c r="D61" s="2978"/>
      <c r="E61" s="2978"/>
      <c r="F61" s="2978"/>
      <c r="G61" s="2978"/>
      <c r="H61" s="2978"/>
      <c r="I61" s="2978"/>
      <c r="J61" s="2978"/>
      <c r="K61" s="2979"/>
      <c r="L61" s="149"/>
      <c r="M61" s="149"/>
      <c r="N61" s="23" t="s">
        <v>1760</v>
      </c>
      <c r="O61" s="324"/>
      <c r="P61" s="149"/>
      <c r="Q61" s="149"/>
      <c r="R61" s="150"/>
      <c r="S61" s="324"/>
      <c r="T61" s="197"/>
      <c r="U61" s="150"/>
      <c r="V61" s="150"/>
      <c r="W61" s="150"/>
      <c r="X61" s="150"/>
      <c r="Y61" s="150"/>
      <c r="Z61" s="150"/>
      <c r="AA61" s="14"/>
      <c r="AB61" s="14"/>
      <c r="AC61" s="14"/>
      <c r="AD61" s="14"/>
      <c r="AF61" s="56"/>
    </row>
    <row r="62" spans="1:32" s="16" customFormat="1" ht="18" customHeight="1">
      <c r="A62" s="358"/>
      <c r="B62" s="2980" t="s">
        <v>322</v>
      </c>
      <c r="C62" s="2981"/>
      <c r="D62" s="2981"/>
      <c r="E62" s="2981"/>
      <c r="F62" s="2981"/>
      <c r="G62" s="2981"/>
      <c r="H62" s="2981"/>
      <c r="I62" s="2981"/>
      <c r="J62" s="2981"/>
      <c r="K62" s="2982"/>
      <c r="L62" s="149"/>
      <c r="M62" s="149"/>
      <c r="N62" s="23"/>
      <c r="O62" s="37"/>
      <c r="P62" s="23"/>
      <c r="Q62" s="165"/>
      <c r="R62" s="14"/>
      <c r="S62" s="165"/>
      <c r="T62" s="36"/>
      <c r="U62" s="13"/>
      <c r="V62" s="165"/>
      <c r="W62" s="13"/>
      <c r="X62" s="13"/>
      <c r="Y62" s="39"/>
      <c r="Z62" s="54"/>
      <c r="AA62" s="13"/>
      <c r="AB62" s="13"/>
      <c r="AC62" s="13"/>
      <c r="AD62" s="13"/>
      <c r="AF62" s="56"/>
    </row>
    <row r="63" spans="1:32" s="16" customFormat="1" ht="18" customHeight="1">
      <c r="A63" s="357" t="s">
        <v>360</v>
      </c>
      <c r="B63" s="2986" t="s">
        <v>361</v>
      </c>
      <c r="C63" s="2987"/>
      <c r="D63" s="2987"/>
      <c r="E63" s="2987"/>
      <c r="F63" s="2987"/>
      <c r="G63" s="2987"/>
      <c r="H63" s="2987"/>
      <c r="I63" s="2988"/>
      <c r="J63" s="2988"/>
      <c r="K63" s="2989"/>
      <c r="L63" s="13"/>
      <c r="M63" s="36"/>
      <c r="O63" s="37"/>
      <c r="P63" s="23"/>
      <c r="Q63" s="23"/>
      <c r="R63" s="23"/>
      <c r="S63" s="165"/>
      <c r="T63" s="36"/>
      <c r="U63" s="13"/>
      <c r="V63" s="165"/>
      <c r="W63" s="13"/>
      <c r="X63" s="13"/>
      <c r="Y63" s="39"/>
      <c r="Z63" s="54"/>
      <c r="AA63" s="14"/>
      <c r="AB63" s="14"/>
      <c r="AC63" s="14"/>
      <c r="AD63" s="14"/>
      <c r="AF63" s="56"/>
    </row>
    <row r="64" spans="1:32" s="16" customFormat="1" ht="18" customHeight="1">
      <c r="A64" s="359"/>
      <c r="B64" s="2990" t="s">
        <v>1304</v>
      </c>
      <c r="C64" s="2991"/>
      <c r="D64" s="2991"/>
      <c r="E64" s="2991"/>
      <c r="F64" s="2991"/>
      <c r="G64" s="2991"/>
      <c r="H64" s="2991"/>
      <c r="I64" s="2991"/>
      <c r="J64" s="2991"/>
      <c r="K64" s="2992"/>
      <c r="L64" s="13"/>
      <c r="M64" s="36"/>
      <c r="N64" s="769"/>
      <c r="O64" s="150"/>
      <c r="P64" s="768"/>
      <c r="Q64" s="256"/>
      <c r="R64" s="768"/>
      <c r="S64" s="256"/>
      <c r="T64" s="197"/>
      <c r="U64" s="149"/>
      <c r="V64" s="256"/>
      <c r="W64" s="149"/>
      <c r="X64" s="149"/>
      <c r="Y64" s="771"/>
      <c r="Z64" s="378"/>
      <c r="AA64" s="150"/>
      <c r="AB64" s="14"/>
      <c r="AC64" s="14"/>
      <c r="AD64" s="14"/>
      <c r="AF64" s="56"/>
    </row>
    <row r="65" spans="1:32" s="16" customFormat="1" ht="18" customHeight="1">
      <c r="A65" s="358" t="s">
        <v>215</v>
      </c>
      <c r="B65" s="2965" t="s">
        <v>640</v>
      </c>
      <c r="C65" s="2966"/>
      <c r="D65" s="2966"/>
      <c r="E65" s="2966"/>
      <c r="F65" s="2966"/>
      <c r="G65" s="2966"/>
      <c r="H65" s="2966"/>
      <c r="I65" s="2967"/>
      <c r="J65" s="2967"/>
      <c r="K65" s="2968"/>
      <c r="L65" s="13"/>
      <c r="N65" s="770"/>
      <c r="O65" s="2975"/>
      <c r="P65" s="2975"/>
      <c r="Q65" s="2975"/>
      <c r="R65" s="2975"/>
      <c r="S65" s="2975"/>
      <c r="T65" s="2975"/>
      <c r="U65" s="2975"/>
      <c r="V65" s="2975"/>
      <c r="W65" s="2976"/>
      <c r="X65" s="2976"/>
      <c r="Y65" s="2976"/>
      <c r="Z65" s="2976"/>
      <c r="AA65" s="2976"/>
      <c r="AB65" s="14"/>
      <c r="AC65" s="14"/>
      <c r="AD65" s="14"/>
      <c r="AF65" s="56"/>
    </row>
    <row r="66" spans="1:32" s="16" customFormat="1" ht="18" customHeight="1">
      <c r="A66" s="359"/>
      <c r="B66" s="2962" t="s">
        <v>824</v>
      </c>
      <c r="C66" s="2969"/>
      <c r="D66" s="2969"/>
      <c r="E66" s="2969"/>
      <c r="F66" s="2969"/>
      <c r="G66" s="2969"/>
      <c r="H66" s="2969"/>
      <c r="I66" s="2970"/>
      <c r="J66" s="2970"/>
      <c r="K66" s="2971"/>
      <c r="L66" s="28"/>
      <c r="N66" s="770"/>
      <c r="O66" s="2975"/>
      <c r="P66" s="2975"/>
      <c r="Q66" s="2975"/>
      <c r="R66" s="2975"/>
      <c r="S66" s="2975"/>
      <c r="T66" s="2975"/>
      <c r="U66" s="2975"/>
      <c r="V66" s="2975"/>
      <c r="W66" s="2976"/>
      <c r="X66" s="2976"/>
      <c r="Y66" s="2976"/>
      <c r="Z66" s="2976"/>
      <c r="AA66" s="2976"/>
      <c r="AB66" s="18"/>
      <c r="AC66" s="18"/>
      <c r="AD66" s="18"/>
      <c r="AF66" s="56"/>
    </row>
    <row r="67" spans="1:32" s="16" customFormat="1" ht="18" customHeight="1">
      <c r="A67" s="358" t="s">
        <v>216</v>
      </c>
      <c r="B67" s="2972" t="s">
        <v>641</v>
      </c>
      <c r="C67" s="2983"/>
      <c r="D67" s="2983"/>
      <c r="E67" s="2983"/>
      <c r="F67" s="2983"/>
      <c r="G67" s="2983"/>
      <c r="H67" s="2983"/>
      <c r="I67" s="2984"/>
      <c r="J67" s="2984"/>
      <c r="K67" s="2985"/>
      <c r="L67" s="13"/>
      <c r="N67" s="770"/>
      <c r="O67" s="2975"/>
      <c r="P67" s="2975"/>
      <c r="Q67" s="2975"/>
      <c r="R67" s="2975"/>
      <c r="S67" s="2975"/>
      <c r="T67" s="2975"/>
      <c r="U67" s="2975"/>
      <c r="V67" s="2975"/>
      <c r="W67" s="2976"/>
      <c r="X67" s="2976"/>
      <c r="Y67" s="2976"/>
      <c r="Z67" s="2976"/>
      <c r="AA67" s="2976"/>
      <c r="AF67" s="56"/>
    </row>
    <row r="68" spans="1:32" s="16" customFormat="1" ht="18" customHeight="1">
      <c r="A68" s="359"/>
      <c r="B68" s="2962" t="s">
        <v>642</v>
      </c>
      <c r="C68" s="2969"/>
      <c r="D68" s="2969"/>
      <c r="E68" s="2969"/>
      <c r="F68" s="2969"/>
      <c r="G68" s="2969"/>
      <c r="H68" s="2969"/>
      <c r="I68" s="2970"/>
      <c r="J68" s="2970"/>
      <c r="K68" s="2971"/>
      <c r="L68" s="13"/>
      <c r="N68" s="770"/>
      <c r="O68" s="2975"/>
      <c r="P68" s="2975"/>
      <c r="Q68" s="2975"/>
      <c r="R68" s="2975"/>
      <c r="S68" s="2975"/>
      <c r="T68" s="2975"/>
      <c r="U68" s="2975"/>
      <c r="V68" s="2975"/>
      <c r="W68" s="2976"/>
      <c r="X68" s="2976"/>
      <c r="Y68" s="2976"/>
      <c r="Z68" s="2976"/>
      <c r="AA68" s="2976"/>
      <c r="AF68" s="56"/>
    </row>
    <row r="69" spans="1:32" s="59" customFormat="1" ht="18" customHeight="1">
      <c r="A69" s="418"/>
      <c r="B69" s="419"/>
      <c r="C69" s="419"/>
      <c r="D69" s="419"/>
      <c r="E69" s="419"/>
      <c r="F69" s="419"/>
      <c r="G69" s="419"/>
      <c r="H69" s="419"/>
      <c r="I69" s="419"/>
      <c r="J69" s="419"/>
      <c r="K69" s="419"/>
      <c r="L69" s="419"/>
      <c r="M69" s="419"/>
      <c r="N69" s="419"/>
      <c r="O69" s="419"/>
      <c r="P69" s="57"/>
      <c r="Q69" s="57"/>
      <c r="R69" s="57"/>
      <c r="S69" s="57"/>
      <c r="T69" s="57"/>
      <c r="U69" s="419"/>
      <c r="V69" s="419"/>
      <c r="W69" s="419"/>
      <c r="X69" s="419"/>
      <c r="Y69" s="419"/>
      <c r="Z69" s="420"/>
    </row>
    <row r="70" spans="1:32" s="11" customFormat="1" ht="9.6" customHeight="1">
      <c r="A70" s="16"/>
      <c r="B70" s="16"/>
      <c r="C70" s="16"/>
      <c r="D70" s="16"/>
      <c r="E70" s="16"/>
      <c r="F70" s="16"/>
      <c r="G70" s="16"/>
      <c r="H70" s="16"/>
      <c r="I70" s="16"/>
      <c r="J70" s="16"/>
      <c r="K70" s="16"/>
      <c r="L70" s="16"/>
      <c r="M70" s="16"/>
      <c r="N70" s="16"/>
      <c r="O70" s="16"/>
      <c r="P70" s="17"/>
      <c r="Q70" s="17"/>
      <c r="R70" s="17"/>
      <c r="S70" s="17"/>
      <c r="T70" s="17"/>
      <c r="U70" s="16"/>
      <c r="V70" s="16"/>
      <c r="W70" s="16"/>
      <c r="X70" s="16"/>
      <c r="Y70" s="16"/>
      <c r="AF70" s="59"/>
    </row>
    <row r="71" spans="1:32" s="11" customFormat="1" ht="12" customHeight="1">
      <c r="A71" s="26"/>
      <c r="B71" s="18"/>
      <c r="C71" s="18"/>
      <c r="D71" s="18"/>
      <c r="E71" s="18"/>
      <c r="F71" s="18"/>
      <c r="G71" s="18"/>
      <c r="H71" s="18"/>
      <c r="I71" s="18"/>
      <c r="J71" s="18"/>
      <c r="K71" s="18"/>
      <c r="L71" s="18"/>
      <c r="M71" s="18"/>
      <c r="N71" s="18"/>
      <c r="O71" s="18"/>
      <c r="P71" s="13"/>
      <c r="Q71" s="13"/>
      <c r="R71" s="13"/>
      <c r="S71" s="13"/>
      <c r="T71" s="13"/>
      <c r="U71" s="18"/>
      <c r="V71" s="19"/>
      <c r="W71" s="19"/>
      <c r="X71" s="19"/>
      <c r="Y71" s="19"/>
      <c r="Z71" s="12"/>
      <c r="AA71" s="12"/>
      <c r="AB71" s="12"/>
      <c r="AC71" s="12"/>
      <c r="AD71" s="12"/>
      <c r="AF71" s="59"/>
    </row>
  </sheetData>
  <sheetProtection selectLockedCells="1" selectUnlockedCells="1"/>
  <mergeCells count="31">
    <mergeCell ref="O66:AA66"/>
    <mergeCell ref="O67:AA67"/>
    <mergeCell ref="AD6:AE6"/>
    <mergeCell ref="A7:AE7"/>
    <mergeCell ref="A9:AE9"/>
    <mergeCell ref="V17:AB17"/>
    <mergeCell ref="I17:K17"/>
    <mergeCell ref="P17:R18"/>
    <mergeCell ref="L17:N18"/>
    <mergeCell ref="U17:U18"/>
    <mergeCell ref="C17:E18"/>
    <mergeCell ref="F17:H18"/>
    <mergeCell ref="A55:R55"/>
    <mergeCell ref="A11:U11"/>
    <mergeCell ref="A12:U12"/>
    <mergeCell ref="O68:AA68"/>
    <mergeCell ref="V6:Z6"/>
    <mergeCell ref="B17:B18"/>
    <mergeCell ref="B59:K59"/>
    <mergeCell ref="B60:K60"/>
    <mergeCell ref="B66:K66"/>
    <mergeCell ref="B68:K68"/>
    <mergeCell ref="B64:K64"/>
    <mergeCell ref="B63:K63"/>
    <mergeCell ref="B61:K61"/>
    <mergeCell ref="B62:K62"/>
    <mergeCell ref="B65:K65"/>
    <mergeCell ref="B67:K67"/>
    <mergeCell ref="B57:K57"/>
    <mergeCell ref="B58:K58"/>
    <mergeCell ref="O65:AA65"/>
  </mergeCells>
  <phoneticPr fontId="18"/>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42"/>
    <pageSetUpPr fitToPage="1"/>
  </sheetPr>
  <dimension ref="A1:AI70"/>
  <sheetViews>
    <sheetView showGridLines="0" showZeros="0" view="pageBreakPreview" zoomScale="55" zoomScaleNormal="60" zoomScaleSheetLayoutView="55" workbookViewId="0">
      <selection activeCell="A7" sqref="A7:AE7"/>
    </sheetView>
  </sheetViews>
  <sheetFormatPr defaultColWidth="9" defaultRowHeight="30.75" customHeight="1"/>
  <cols>
    <col min="1" max="1" width="25.6640625" style="1" customWidth="1"/>
    <col min="2" max="2" width="10.6640625" style="1" customWidth="1"/>
    <col min="3" max="3" width="8.6640625" style="1" customWidth="1"/>
    <col min="4" max="4" width="3.6640625" style="1" customWidth="1"/>
    <col min="5" max="6" width="8.6640625" style="1" customWidth="1"/>
    <col min="7" max="7" width="3.6640625" style="1" customWidth="1"/>
    <col min="8" max="8" width="8.6640625" style="1" customWidth="1"/>
    <col min="9" max="11" width="8.44140625" style="1" customWidth="1"/>
    <col min="12" max="12" width="8.6640625" style="1" customWidth="1"/>
    <col min="13" max="13" width="3.6640625" style="1" customWidth="1"/>
    <col min="14" max="16" width="8.6640625" style="1" customWidth="1"/>
    <col min="17" max="17" width="3.6640625" style="1" customWidth="1"/>
    <col min="18" max="31" width="8.6640625" style="1" customWidth="1"/>
    <col min="32" max="32" width="15" style="1" customWidth="1"/>
    <col min="33" max="16384" width="9" style="1"/>
  </cols>
  <sheetData>
    <row r="1" spans="1:32" ht="15" customHeight="1">
      <c r="AF1" s="60"/>
    </row>
    <row r="2" spans="1:32" ht="15" customHeight="1">
      <c r="Q2" s="793" t="s">
        <v>88</v>
      </c>
      <c r="V2" s="2494" t="s">
        <v>5</v>
      </c>
      <c r="W2" s="20"/>
      <c r="AF2" s="60"/>
    </row>
    <row r="3" spans="1:32" ht="15" customHeight="1">
      <c r="Q3" s="793" t="s">
        <v>992</v>
      </c>
      <c r="V3" s="2494" t="s">
        <v>1757</v>
      </c>
      <c r="W3" s="20"/>
      <c r="AF3" s="60"/>
    </row>
    <row r="4" spans="1:32" ht="15" customHeight="1">
      <c r="Q4" s="1048" t="s">
        <v>993</v>
      </c>
      <c r="V4" s="2494" t="s">
        <v>1758</v>
      </c>
      <c r="W4" s="20"/>
      <c r="AF4" s="60"/>
    </row>
    <row r="5" spans="1:32" ht="15" customHeight="1">
      <c r="Q5" s="793" t="s">
        <v>994</v>
      </c>
      <c r="V5" s="2494" t="s">
        <v>1759</v>
      </c>
      <c r="W5" s="20"/>
      <c r="AF5" s="60"/>
    </row>
    <row r="6" spans="1:32" ht="15" customHeight="1">
      <c r="Q6" s="20"/>
      <c r="S6" s="21"/>
      <c r="T6" s="21"/>
      <c r="U6" s="21"/>
      <c r="AA6" s="3049">
        <f ca="1">TODAY()</f>
        <v>45261</v>
      </c>
      <c r="AB6" s="3030"/>
      <c r="AC6" s="3030"/>
      <c r="AD6" s="3030"/>
      <c r="AE6" s="3016"/>
      <c r="AF6" s="60"/>
    </row>
    <row r="7" spans="1:32" s="43" customFormat="1" ht="30" customHeight="1">
      <c r="A7" s="2994" t="s">
        <v>647</v>
      </c>
      <c r="B7" s="3039"/>
      <c r="C7" s="3039"/>
      <c r="D7" s="3039"/>
      <c r="E7" s="3039"/>
      <c r="F7" s="3039"/>
      <c r="G7" s="3039"/>
      <c r="H7" s="3039"/>
      <c r="I7" s="3039"/>
      <c r="J7" s="3039"/>
      <c r="K7" s="3039"/>
      <c r="L7" s="3039"/>
      <c r="M7" s="3039"/>
      <c r="N7" s="3039"/>
      <c r="O7" s="3039"/>
      <c r="P7" s="3039"/>
      <c r="Q7" s="3039"/>
      <c r="R7" s="3039"/>
      <c r="S7" s="3039"/>
      <c r="T7" s="3039"/>
      <c r="U7" s="3039"/>
      <c r="V7" s="3039"/>
      <c r="W7" s="3039"/>
      <c r="X7" s="3039"/>
      <c r="Y7" s="3039"/>
      <c r="Z7" s="3039"/>
      <c r="AA7" s="3039"/>
      <c r="AB7" s="3039"/>
      <c r="AC7" s="3039"/>
      <c r="AD7" s="3039"/>
      <c r="AE7" s="3015"/>
      <c r="AF7" s="62"/>
    </row>
    <row r="8" spans="1:32" ht="20.100000000000001" customHeight="1">
      <c r="AF8" s="60"/>
    </row>
    <row r="9" spans="1:32" ht="20.100000000000001" customHeight="1">
      <c r="A9" s="2913" t="s">
        <v>285</v>
      </c>
      <c r="B9" s="2913"/>
      <c r="C9" s="2913"/>
      <c r="D9" s="2913"/>
      <c r="E9" s="2913"/>
      <c r="F9" s="2913"/>
      <c r="G9" s="2913"/>
      <c r="H9" s="2913"/>
      <c r="I9" s="2913"/>
      <c r="J9" s="2913"/>
      <c r="K9" s="2913"/>
      <c r="L9" s="2913"/>
      <c r="M9" s="2913"/>
      <c r="N9" s="2913"/>
      <c r="O9" s="2913"/>
      <c r="P9" s="2913"/>
      <c r="Q9" s="2913"/>
      <c r="R9" s="2913"/>
      <c r="S9" s="2913"/>
      <c r="T9" s="2913"/>
      <c r="U9" s="2913"/>
      <c r="V9" s="2913"/>
      <c r="W9" s="3016"/>
      <c r="X9" s="3016"/>
      <c r="Y9" s="3016"/>
      <c r="Z9" s="3016"/>
      <c r="AA9" s="3016"/>
      <c r="AB9" s="6"/>
      <c r="AC9" s="6"/>
      <c r="AD9" s="6"/>
      <c r="AE9" s="6"/>
      <c r="AF9" s="60"/>
    </row>
    <row r="10" spans="1:32"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0"/>
      <c r="W10" s="1402"/>
      <c r="X10" s="1402"/>
      <c r="Y10" s="1402"/>
      <c r="Z10" s="1402"/>
      <c r="AA10" s="1402"/>
      <c r="AB10" s="1280"/>
      <c r="AC10" s="1280"/>
      <c r="AD10" s="1280"/>
      <c r="AE10" s="1280"/>
      <c r="AF10" s="792"/>
    </row>
    <row r="11" spans="1:32"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5"/>
      <c r="W11" s="1887"/>
      <c r="X11" s="1887"/>
      <c r="Y11" s="1887"/>
      <c r="Z11" s="1887"/>
      <c r="AA11" s="1887"/>
      <c r="AB11" s="1647"/>
      <c r="AC11" s="1647"/>
      <c r="AD11" s="1647"/>
      <c r="AE11" s="1647"/>
      <c r="AF11" s="792"/>
    </row>
    <row r="12" spans="1:32"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647"/>
      <c r="Y12" s="1647"/>
      <c r="Z12" s="1647"/>
      <c r="AA12" s="1647"/>
      <c r="AB12" s="1647"/>
      <c r="AC12" s="1647"/>
      <c r="AD12" s="1647"/>
      <c r="AE12" s="1647"/>
      <c r="AF12" s="60"/>
    </row>
    <row r="13" spans="1:32" s="921" customFormat="1" ht="20.100000000000001" hidden="1" customHeight="1">
      <c r="A13" s="1889"/>
      <c r="B13" s="1885"/>
      <c r="C13" s="1885"/>
      <c r="D13" s="1885"/>
      <c r="E13" s="1885"/>
      <c r="F13" s="1885"/>
      <c r="G13" s="1885"/>
      <c r="H13" s="1885"/>
      <c r="I13" s="1885"/>
      <c r="J13" s="1885"/>
      <c r="K13" s="1885"/>
      <c r="L13" s="1885"/>
      <c r="M13" s="1885"/>
      <c r="N13" s="1885"/>
      <c r="O13" s="1885"/>
      <c r="P13" s="1885"/>
      <c r="Q13" s="1885"/>
      <c r="R13" s="1885"/>
      <c r="S13" s="1885"/>
      <c r="T13" s="1885"/>
      <c r="U13" s="1885" t="s">
        <v>1082</v>
      </c>
      <c r="V13" s="1885">
        <v>36</v>
      </c>
      <c r="W13" s="1885">
        <v>31</v>
      </c>
      <c r="X13" s="1647">
        <v>32</v>
      </c>
      <c r="Y13" s="1647">
        <v>39</v>
      </c>
      <c r="Z13" s="1647">
        <v>37</v>
      </c>
      <c r="AA13" s="1647">
        <v>39</v>
      </c>
      <c r="AB13" s="1647">
        <v>44</v>
      </c>
      <c r="AC13" s="1647">
        <v>30</v>
      </c>
      <c r="AD13" s="1647">
        <v>36</v>
      </c>
      <c r="AE13" s="1647">
        <v>33</v>
      </c>
      <c r="AF13" s="792"/>
    </row>
    <row r="14" spans="1:32" ht="20.100000000000001" hidden="1" customHeight="1">
      <c r="A14" s="827"/>
      <c r="B14" s="1885"/>
      <c r="C14" s="1885"/>
      <c r="D14" s="1885"/>
      <c r="E14" s="1885"/>
      <c r="F14" s="1885"/>
      <c r="G14" s="1885"/>
      <c r="H14" s="1885"/>
      <c r="I14" s="1885"/>
      <c r="J14" s="1885"/>
      <c r="K14" s="1885"/>
      <c r="L14" s="1885"/>
      <c r="M14" s="1885"/>
      <c r="N14" s="1885"/>
      <c r="O14" s="1885"/>
      <c r="P14" s="1885"/>
      <c r="Q14" s="1885"/>
      <c r="R14" s="1885"/>
      <c r="S14" s="1885"/>
      <c r="T14" s="1885"/>
      <c r="U14" s="1885"/>
      <c r="V14" s="1885">
        <v>36</v>
      </c>
      <c r="W14" s="1885">
        <v>33</v>
      </c>
      <c r="X14" s="1647">
        <v>32</v>
      </c>
      <c r="Y14" s="528">
        <f>X14+7</f>
        <v>39</v>
      </c>
      <c r="Z14" s="1647">
        <v>34</v>
      </c>
      <c r="AA14" s="1647">
        <v>41</v>
      </c>
      <c r="AB14" s="1647">
        <v>44</v>
      </c>
      <c r="AC14" s="1647">
        <v>23</v>
      </c>
      <c r="AD14" s="528">
        <f>AC14+7</f>
        <v>30</v>
      </c>
      <c r="AE14" s="1647">
        <v>33</v>
      </c>
      <c r="AF14" s="60"/>
    </row>
    <row r="15" spans="1:32" ht="20.100000000000001" hidden="1" customHeight="1">
      <c r="A15" s="827"/>
      <c r="B15" s="1885"/>
      <c r="C15" s="1885"/>
      <c r="D15" s="1885"/>
      <c r="E15" s="1885"/>
      <c r="F15" s="1885"/>
      <c r="G15" s="1885"/>
      <c r="H15" s="1885"/>
      <c r="I15" s="1885"/>
      <c r="J15" s="1885"/>
      <c r="K15" s="1885"/>
      <c r="L15" s="1885"/>
      <c r="M15" s="1885"/>
      <c r="N15" s="1885"/>
      <c r="O15" s="1885"/>
      <c r="P15" s="1885"/>
      <c r="Q15" s="1885"/>
      <c r="R15" s="1885"/>
      <c r="S15" s="1885"/>
      <c r="T15" s="1885"/>
      <c r="U15" s="1885" t="s">
        <v>967</v>
      </c>
      <c r="V15" s="1885">
        <v>34</v>
      </c>
      <c r="W15" s="1885">
        <v>29</v>
      </c>
      <c r="X15" s="1647">
        <v>30</v>
      </c>
      <c r="Y15" s="528">
        <f>X15+7</f>
        <v>37</v>
      </c>
      <c r="Z15" s="1647">
        <v>35</v>
      </c>
      <c r="AA15" s="1647">
        <v>37</v>
      </c>
      <c r="AB15" s="1647">
        <v>42</v>
      </c>
      <c r="AC15" s="1647">
        <v>28</v>
      </c>
      <c r="AD15" s="528">
        <v>34</v>
      </c>
      <c r="AE15" s="1647">
        <v>31</v>
      </c>
      <c r="AF15" s="60"/>
    </row>
    <row r="16" spans="1:32" ht="15" hidden="1" customHeight="1" thickBot="1">
      <c r="A16" s="827"/>
      <c r="B16" s="1885"/>
      <c r="C16" s="1885"/>
      <c r="D16" s="1885"/>
      <c r="E16" s="1885"/>
      <c r="F16" s="1885"/>
      <c r="G16" s="1885"/>
      <c r="H16" s="1885"/>
      <c r="I16" s="1885"/>
      <c r="J16" s="1885"/>
      <c r="K16" s="1885"/>
      <c r="L16" s="1885"/>
      <c r="M16" s="1885"/>
      <c r="N16" s="1885"/>
      <c r="O16" s="1885"/>
      <c r="P16" s="1885"/>
      <c r="Q16" s="1885"/>
      <c r="R16" s="1885"/>
      <c r="S16" s="1885"/>
      <c r="T16" s="1885"/>
      <c r="U16" s="1885" t="s">
        <v>968</v>
      </c>
      <c r="V16" s="417">
        <v>31</v>
      </c>
      <c r="W16" s="417">
        <v>26</v>
      </c>
      <c r="X16" s="417">
        <v>34</v>
      </c>
      <c r="Y16" s="531">
        <f>X16+7</f>
        <v>41</v>
      </c>
      <c r="Z16" s="417">
        <v>39</v>
      </c>
      <c r="AA16" s="417">
        <v>34</v>
      </c>
      <c r="AB16" s="417">
        <v>39</v>
      </c>
      <c r="AC16" s="417">
        <v>32</v>
      </c>
      <c r="AD16" s="531">
        <v>38</v>
      </c>
      <c r="AE16" s="417">
        <v>35</v>
      </c>
      <c r="AF16" s="60"/>
    </row>
    <row r="17" spans="1:35"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5" t="s">
        <v>995</v>
      </c>
      <c r="V17" s="3050" t="s">
        <v>286</v>
      </c>
      <c r="W17" s="3043"/>
      <c r="X17" s="3041" t="s">
        <v>451</v>
      </c>
      <c r="Y17" s="3042"/>
      <c r="Z17" s="3043"/>
      <c r="AA17" s="3041" t="s">
        <v>608</v>
      </c>
      <c r="AB17" s="3020"/>
      <c r="AC17" s="3041" t="s">
        <v>287</v>
      </c>
      <c r="AD17" s="3020"/>
      <c r="AE17" s="1949" t="s">
        <v>452</v>
      </c>
      <c r="AF17" s="60"/>
    </row>
    <row r="18" spans="1:35" s="8" customFormat="1" ht="20.100000000000001" customHeight="1">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2996"/>
      <c r="V18" s="1264" t="s">
        <v>609</v>
      </c>
      <c r="W18" s="1265" t="s">
        <v>288</v>
      </c>
      <c r="X18" s="1922" t="s">
        <v>77</v>
      </c>
      <c r="Y18" s="1261" t="s">
        <v>289</v>
      </c>
      <c r="Z18" s="1265" t="s">
        <v>290</v>
      </c>
      <c r="AA18" s="1922" t="s">
        <v>291</v>
      </c>
      <c r="AB18" s="1265" t="s">
        <v>292</v>
      </c>
      <c r="AC18" s="1266" t="s">
        <v>0</v>
      </c>
      <c r="AD18" s="1265" t="s">
        <v>1</v>
      </c>
      <c r="AE18" s="1265" t="s">
        <v>766</v>
      </c>
      <c r="AF18" s="60"/>
      <c r="AI18"/>
    </row>
    <row r="19" spans="1:35" ht="26.2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71">
        <f>U19+$V$15</f>
        <v>45304</v>
      </c>
      <c r="W19" s="1933">
        <f>U19+$W$15</f>
        <v>45299</v>
      </c>
      <c r="X19" s="1934">
        <f>U19+$X$15</f>
        <v>45300</v>
      </c>
      <c r="Y19" s="1935">
        <f>U19+$Y$15</f>
        <v>45307</v>
      </c>
      <c r="Z19" s="1933">
        <f>U19+$Z$15</f>
        <v>45305</v>
      </c>
      <c r="AA19" s="1951">
        <f>U19+$AA$15</f>
        <v>45307</v>
      </c>
      <c r="AB19" s="1933">
        <f>U19+$AB$15</f>
        <v>45312</v>
      </c>
      <c r="AC19" s="1975">
        <f>U19+$AC$15</f>
        <v>45298</v>
      </c>
      <c r="AD19" s="1933">
        <f>U19+$AD$15</f>
        <v>45304</v>
      </c>
      <c r="AE19" s="1933">
        <f>U19+$AE$15</f>
        <v>45301</v>
      </c>
      <c r="AF19" s="60"/>
      <c r="AI19" s="34"/>
    </row>
    <row r="20" spans="1:35" ht="26.25"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71">
        <f>U20+$V$16</f>
        <v>45304</v>
      </c>
      <c r="W20" s="1933">
        <f>U20+$W$16</f>
        <v>45299</v>
      </c>
      <c r="X20" s="1934">
        <f>U20+$X$16</f>
        <v>45307</v>
      </c>
      <c r="Y20" s="1935">
        <f>U20+$Y$16</f>
        <v>45314</v>
      </c>
      <c r="Z20" s="1933">
        <f>U20+$Z$16</f>
        <v>45312</v>
      </c>
      <c r="AA20" s="1951">
        <f>U20+$AA$16</f>
        <v>45307</v>
      </c>
      <c r="AB20" s="1933">
        <f>U20+$AB$16</f>
        <v>45312</v>
      </c>
      <c r="AC20" s="1975">
        <f>U20+$AC$16</f>
        <v>45305</v>
      </c>
      <c r="AD20" s="1933">
        <f>U20+$AD$16</f>
        <v>45311</v>
      </c>
      <c r="AE20" s="1933">
        <f>U20+$AE$16</f>
        <v>45308</v>
      </c>
      <c r="AF20" s="60"/>
      <c r="AI20" s="34"/>
    </row>
    <row r="21" spans="1:35" ht="26.25"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72"/>
      <c r="W21" s="1939"/>
      <c r="X21" s="1940"/>
      <c r="Y21" s="1941"/>
      <c r="Z21" s="1939"/>
      <c r="AA21" s="1954"/>
      <c r="AB21" s="1939"/>
      <c r="AC21" s="1976"/>
      <c r="AD21" s="1939"/>
      <c r="AE21" s="1939"/>
      <c r="AF21" s="60"/>
      <c r="AI21" s="34"/>
    </row>
    <row r="22" spans="1:35" ht="26.25"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72">
        <f>U22+$V$13</f>
        <v>45311</v>
      </c>
      <c r="W22" s="1939">
        <f>U22+$W$13</f>
        <v>45306</v>
      </c>
      <c r="X22" s="1940">
        <f>U22+$X$13</f>
        <v>45307</v>
      </c>
      <c r="Y22" s="1941">
        <f>U22+$Y$13</f>
        <v>45314</v>
      </c>
      <c r="Z22" s="1939">
        <f>U22+$Z$13</f>
        <v>45312</v>
      </c>
      <c r="AA22" s="1954">
        <f>U22+$AA$13</f>
        <v>45314</v>
      </c>
      <c r="AB22" s="1939">
        <f>U22+$AB$13</f>
        <v>45319</v>
      </c>
      <c r="AC22" s="1976">
        <f>U22+$AC$13</f>
        <v>45305</v>
      </c>
      <c r="AD22" s="1939">
        <f>U22+$AD$13</f>
        <v>45311</v>
      </c>
      <c r="AE22" s="1939">
        <f>U22+$AE$13</f>
        <v>45308</v>
      </c>
      <c r="AF22" s="60"/>
      <c r="AI22" s="34"/>
    </row>
    <row r="23" spans="1:35" ht="26.25"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71">
        <f>U23+$V$15</f>
        <v>45311</v>
      </c>
      <c r="W23" s="1933">
        <f>U23+$W$15</f>
        <v>45306</v>
      </c>
      <c r="X23" s="1934">
        <f>U23+$X$15</f>
        <v>45307</v>
      </c>
      <c r="Y23" s="1935">
        <f>U23+$Y$15</f>
        <v>45314</v>
      </c>
      <c r="Z23" s="1933">
        <f>U23+$Z$15</f>
        <v>45312</v>
      </c>
      <c r="AA23" s="1951">
        <f>U23+$AA$15</f>
        <v>45314</v>
      </c>
      <c r="AB23" s="1933">
        <f>U23+$AB$15</f>
        <v>45319</v>
      </c>
      <c r="AC23" s="1975">
        <f>U23+$AC$15</f>
        <v>45305</v>
      </c>
      <c r="AD23" s="1933">
        <f>U23+$AD$15</f>
        <v>45311</v>
      </c>
      <c r="AE23" s="1933">
        <f>U23+$AE$15</f>
        <v>45308</v>
      </c>
      <c r="AF23" s="60"/>
    </row>
    <row r="24" spans="1:35" ht="26.25"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71">
        <f>U24+$V$16</f>
        <v>45311</v>
      </c>
      <c r="W24" s="1933">
        <f>U24+$W$16</f>
        <v>45306</v>
      </c>
      <c r="X24" s="1934">
        <f>U24+$X$16</f>
        <v>45314</v>
      </c>
      <c r="Y24" s="1935">
        <f>U24+$Y$16</f>
        <v>45321</v>
      </c>
      <c r="Z24" s="1933">
        <f>U24+$Z$16</f>
        <v>45319</v>
      </c>
      <c r="AA24" s="1951">
        <f>U24+$AA$16</f>
        <v>45314</v>
      </c>
      <c r="AB24" s="1933">
        <f>U24+$AB$16</f>
        <v>45319</v>
      </c>
      <c r="AC24" s="1975">
        <f>U24+$AC$16</f>
        <v>45312</v>
      </c>
      <c r="AD24" s="1933">
        <f>U24+$AD$16</f>
        <v>45318</v>
      </c>
      <c r="AE24" s="1933">
        <f>U24+$AE$16</f>
        <v>45315</v>
      </c>
      <c r="AF24" s="60"/>
    </row>
    <row r="25" spans="1:35" ht="26.25"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72"/>
      <c r="W25" s="1939"/>
      <c r="X25" s="1940"/>
      <c r="Y25" s="1941"/>
      <c r="Z25" s="1939"/>
      <c r="AA25" s="1954"/>
      <c r="AB25" s="1939"/>
      <c r="AC25" s="1976"/>
      <c r="AD25" s="1939"/>
      <c r="AE25" s="1939"/>
      <c r="AF25" s="60"/>
    </row>
    <row r="26" spans="1:35" ht="26.25"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72">
        <f>U26+$V$13</f>
        <v>45318</v>
      </c>
      <c r="W26" s="1939">
        <f>U26+$W$13</f>
        <v>45313</v>
      </c>
      <c r="X26" s="1940">
        <f>U26+$X$13</f>
        <v>45314</v>
      </c>
      <c r="Y26" s="1941">
        <f>U26+$Y$13</f>
        <v>45321</v>
      </c>
      <c r="Z26" s="1939">
        <f>U26+$Z$13</f>
        <v>45319</v>
      </c>
      <c r="AA26" s="1954">
        <f>U26+$AA$13</f>
        <v>45321</v>
      </c>
      <c r="AB26" s="1939">
        <f>U26+$AB$13</f>
        <v>45326</v>
      </c>
      <c r="AC26" s="1976">
        <f>U26+$AC$13</f>
        <v>45312</v>
      </c>
      <c r="AD26" s="1939">
        <f>U26+$AD$13</f>
        <v>45318</v>
      </c>
      <c r="AE26" s="1939">
        <f>U26+$AE$13</f>
        <v>45315</v>
      </c>
      <c r="AF26" s="60"/>
    </row>
    <row r="27" spans="1:35" ht="26.25"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71">
        <f>U27+$V$15</f>
        <v>45318</v>
      </c>
      <c r="W27" s="1933">
        <f>U27+$W$15</f>
        <v>45313</v>
      </c>
      <c r="X27" s="1934">
        <f>U27+$X$15</f>
        <v>45314</v>
      </c>
      <c r="Y27" s="1935">
        <f>U27+$Y$15</f>
        <v>45321</v>
      </c>
      <c r="Z27" s="1933">
        <f>U27+$Z$15</f>
        <v>45319</v>
      </c>
      <c r="AA27" s="1951">
        <f>U27+$AA$15</f>
        <v>45321</v>
      </c>
      <c r="AB27" s="1933">
        <f>U27+$AB$15</f>
        <v>45326</v>
      </c>
      <c r="AC27" s="1975">
        <f>U27+$AC$15</f>
        <v>45312</v>
      </c>
      <c r="AD27" s="1933">
        <f>U27+$AD$15</f>
        <v>45318</v>
      </c>
      <c r="AE27" s="1933">
        <f>U27+$AE$15</f>
        <v>45315</v>
      </c>
      <c r="AF27" s="60"/>
    </row>
    <row r="28" spans="1:35" ht="26.25"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71">
        <f>U28+$V$16</f>
        <v>45318</v>
      </c>
      <c r="W28" s="1933">
        <f>U28+$W$16</f>
        <v>45313</v>
      </c>
      <c r="X28" s="1934">
        <f>U28+$X$16</f>
        <v>45321</v>
      </c>
      <c r="Y28" s="1935">
        <f>U28+$Y$16</f>
        <v>45328</v>
      </c>
      <c r="Z28" s="1933">
        <f>U28+$Z$16</f>
        <v>45326</v>
      </c>
      <c r="AA28" s="1951">
        <f>U28+$AA$16</f>
        <v>45321</v>
      </c>
      <c r="AB28" s="1933">
        <f>U28+$AB$16</f>
        <v>45326</v>
      </c>
      <c r="AC28" s="1975">
        <f>U28+$AC$16</f>
        <v>45319</v>
      </c>
      <c r="AD28" s="1933">
        <f>U28+$AD$16</f>
        <v>45325</v>
      </c>
      <c r="AE28" s="1933">
        <f>U28+$AE$16</f>
        <v>45322</v>
      </c>
      <c r="AF28" s="60"/>
    </row>
    <row r="29" spans="1:35" ht="26.25"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72"/>
      <c r="W29" s="1939"/>
      <c r="X29" s="1940"/>
      <c r="Y29" s="1941"/>
      <c r="Z29" s="1939"/>
      <c r="AA29" s="1954"/>
      <c r="AB29" s="1939"/>
      <c r="AC29" s="1976"/>
      <c r="AD29" s="1939"/>
      <c r="AE29" s="1939"/>
      <c r="AF29" s="60"/>
    </row>
    <row r="30" spans="1:35" ht="26.25"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72">
        <f>U30+$V$13</f>
        <v>45325</v>
      </c>
      <c r="W30" s="1939">
        <f>U30+$W$13</f>
        <v>45320</v>
      </c>
      <c r="X30" s="1940">
        <f>U30+$X$13</f>
        <v>45321</v>
      </c>
      <c r="Y30" s="1941">
        <f>U30+$Y$13</f>
        <v>45328</v>
      </c>
      <c r="Z30" s="1939">
        <f>U30+$Z$13</f>
        <v>45326</v>
      </c>
      <c r="AA30" s="1954">
        <f>U30+$AA$13</f>
        <v>45328</v>
      </c>
      <c r="AB30" s="1939">
        <f>U30+$AB$13</f>
        <v>45333</v>
      </c>
      <c r="AC30" s="1976">
        <f>U30+$AC$13</f>
        <v>45319</v>
      </c>
      <c r="AD30" s="1939">
        <f>U30+$AD$13</f>
        <v>45325</v>
      </c>
      <c r="AE30" s="1939">
        <f>U30+$AE$13</f>
        <v>45322</v>
      </c>
      <c r="AF30" s="60"/>
    </row>
    <row r="31" spans="1:35" ht="26.25"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71">
        <f>U31+$V$15</f>
        <v>45325</v>
      </c>
      <c r="W31" s="1933">
        <f>U31+$W$15</f>
        <v>45320</v>
      </c>
      <c r="X31" s="1934">
        <f>U31+$X$15</f>
        <v>45321</v>
      </c>
      <c r="Y31" s="1935">
        <f>U31+$Y$15</f>
        <v>45328</v>
      </c>
      <c r="Z31" s="1933">
        <f>U31+$Z$15</f>
        <v>45326</v>
      </c>
      <c r="AA31" s="1951">
        <f>U31+$AA$15</f>
        <v>45328</v>
      </c>
      <c r="AB31" s="1933">
        <f>U31+$AB$15</f>
        <v>45333</v>
      </c>
      <c r="AC31" s="1975">
        <f>U31+$AC$15</f>
        <v>45319</v>
      </c>
      <c r="AD31" s="1933">
        <f>U31+$AD$15</f>
        <v>45325</v>
      </c>
      <c r="AE31" s="1933">
        <f>U31+$AE$15</f>
        <v>45322</v>
      </c>
      <c r="AF31" s="60"/>
    </row>
    <row r="32" spans="1:35" ht="26.25"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71">
        <f>U32+$V$16</f>
        <v>45325</v>
      </c>
      <c r="W32" s="1933">
        <f>U32+$W$16</f>
        <v>45320</v>
      </c>
      <c r="X32" s="1934">
        <f>U32+$X$16</f>
        <v>45328</v>
      </c>
      <c r="Y32" s="1935">
        <f>U32+$Y$16</f>
        <v>45335</v>
      </c>
      <c r="Z32" s="1933">
        <f>U32+$Z$16</f>
        <v>45333</v>
      </c>
      <c r="AA32" s="1951">
        <f>U32+$AA$16</f>
        <v>45328</v>
      </c>
      <c r="AB32" s="1933">
        <f>U32+$AB$16</f>
        <v>45333</v>
      </c>
      <c r="AC32" s="1975">
        <f>U32+$AC$16</f>
        <v>45326</v>
      </c>
      <c r="AD32" s="1933">
        <f>U32+$AD$16</f>
        <v>45332</v>
      </c>
      <c r="AE32" s="1933">
        <f>U32+$AE$16</f>
        <v>45329</v>
      </c>
      <c r="AF32" s="60"/>
    </row>
    <row r="33" spans="1:32" ht="26.25"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72"/>
      <c r="W33" s="1939"/>
      <c r="X33" s="1940"/>
      <c r="Y33" s="1941"/>
      <c r="Z33" s="1939"/>
      <c r="AA33" s="1954"/>
      <c r="AB33" s="1939"/>
      <c r="AC33" s="1976"/>
      <c r="AD33" s="1939"/>
      <c r="AE33" s="1939"/>
      <c r="AF33" s="60"/>
    </row>
    <row r="34" spans="1:32" ht="26.25"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72">
        <f>U34+$V$13</f>
        <v>45332</v>
      </c>
      <c r="W34" s="1939">
        <f>U34+$W$13</f>
        <v>45327</v>
      </c>
      <c r="X34" s="1940">
        <f>U34+$X$13</f>
        <v>45328</v>
      </c>
      <c r="Y34" s="1941">
        <f>U34+$Y$13</f>
        <v>45335</v>
      </c>
      <c r="Z34" s="1939">
        <f>U34+$Z$13</f>
        <v>45333</v>
      </c>
      <c r="AA34" s="1954">
        <f>U34+$AA$13</f>
        <v>45335</v>
      </c>
      <c r="AB34" s="1939">
        <f>U34+$AB$13</f>
        <v>45340</v>
      </c>
      <c r="AC34" s="1976">
        <f>U34+$AC$13</f>
        <v>45326</v>
      </c>
      <c r="AD34" s="1939">
        <f>U34+$AD$13</f>
        <v>45332</v>
      </c>
      <c r="AE34" s="1939">
        <f>U34+$AE$13</f>
        <v>45329</v>
      </c>
      <c r="AF34" s="60"/>
    </row>
    <row r="35" spans="1:32" ht="26.25"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71">
        <f>U35+$V$15</f>
        <v>45332</v>
      </c>
      <c r="W35" s="1933">
        <f>U35+$W$15</f>
        <v>45327</v>
      </c>
      <c r="X35" s="1934">
        <f>U35+$X$15</f>
        <v>45328</v>
      </c>
      <c r="Y35" s="1935">
        <f>U35+$Y$15</f>
        <v>45335</v>
      </c>
      <c r="Z35" s="1933">
        <f>U35+$Z$15</f>
        <v>45333</v>
      </c>
      <c r="AA35" s="1951">
        <f>U35+$AA$15</f>
        <v>45335</v>
      </c>
      <c r="AB35" s="1933">
        <f>U35+$AB$15</f>
        <v>45340</v>
      </c>
      <c r="AC35" s="1975">
        <f>U35+$AC$15</f>
        <v>45326</v>
      </c>
      <c r="AD35" s="1933">
        <f>U35+$AD$15</f>
        <v>45332</v>
      </c>
      <c r="AE35" s="1933">
        <f>U35+$AE$15</f>
        <v>45329</v>
      </c>
      <c r="AF35" s="60"/>
    </row>
    <row r="36" spans="1:32" ht="26.25"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77">
        <f>U36+$V$16</f>
        <v>45332</v>
      </c>
      <c r="W36" s="1945">
        <f>U36+$W$16</f>
        <v>45327</v>
      </c>
      <c r="X36" s="1946">
        <f>U36+$X$16</f>
        <v>45335</v>
      </c>
      <c r="Y36" s="1947">
        <f>U36+$Y$16</f>
        <v>45342</v>
      </c>
      <c r="Z36" s="1945">
        <f>U36+$Z$16</f>
        <v>45340</v>
      </c>
      <c r="AA36" s="1957">
        <f>U36+$AA$16</f>
        <v>45335</v>
      </c>
      <c r="AB36" s="1945">
        <f>U36+$AB$16</f>
        <v>45340</v>
      </c>
      <c r="AC36" s="1978">
        <f>U36+$AC$16</f>
        <v>45333</v>
      </c>
      <c r="AD36" s="1945">
        <f>U36+$AD$16</f>
        <v>45339</v>
      </c>
      <c r="AE36" s="1945">
        <f>U36+$AE$16</f>
        <v>45336</v>
      </c>
      <c r="AF36" s="60"/>
    </row>
    <row r="37" spans="1:32" ht="26.25"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77"/>
      <c r="W37" s="1945"/>
      <c r="X37" s="1946"/>
      <c r="Y37" s="1947"/>
      <c r="Z37" s="1945"/>
      <c r="AA37" s="1957"/>
      <c r="AB37" s="1945"/>
      <c r="AC37" s="1978"/>
      <c r="AD37" s="1945"/>
      <c r="AE37" s="1945"/>
      <c r="AF37" s="60"/>
    </row>
    <row r="38" spans="1:32" ht="26.25"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77">
        <f>U38+$V$13</f>
        <v>45339</v>
      </c>
      <c r="W38" s="1945">
        <f>U38+$W$13</f>
        <v>45334</v>
      </c>
      <c r="X38" s="1946">
        <f>U38+$X$13</f>
        <v>45335</v>
      </c>
      <c r="Y38" s="1947">
        <f>U38+$Y$13</f>
        <v>45342</v>
      </c>
      <c r="Z38" s="1945">
        <f>U38+$Z$13</f>
        <v>45340</v>
      </c>
      <c r="AA38" s="1957">
        <f>U38+$AA$13</f>
        <v>45342</v>
      </c>
      <c r="AB38" s="1945">
        <f>U38+$AB$13</f>
        <v>45347</v>
      </c>
      <c r="AC38" s="1978">
        <f>U38+$AC$13</f>
        <v>45333</v>
      </c>
      <c r="AD38" s="1945">
        <f>U38+$AD$13</f>
        <v>45339</v>
      </c>
      <c r="AE38" s="1945">
        <f>U38+$AE$13</f>
        <v>45336</v>
      </c>
      <c r="AF38" s="1267"/>
    </row>
    <row r="39" spans="1:32" s="921" customFormat="1" ht="26.25"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77">
        <f>U39+$V$15</f>
        <v>45339</v>
      </c>
      <c r="W39" s="1945">
        <f>U39+$W$15</f>
        <v>45334</v>
      </c>
      <c r="X39" s="1946">
        <f>U39+$X$15</f>
        <v>45335</v>
      </c>
      <c r="Y39" s="1947">
        <f>U39+$Y$15</f>
        <v>45342</v>
      </c>
      <c r="Z39" s="1945">
        <f>U39+$Z$15</f>
        <v>45340</v>
      </c>
      <c r="AA39" s="1957">
        <f>U39+$AA$15</f>
        <v>45342</v>
      </c>
      <c r="AB39" s="1945">
        <f>U39+$AB$15</f>
        <v>45347</v>
      </c>
      <c r="AC39" s="1978">
        <f>U39+$AC$15</f>
        <v>45333</v>
      </c>
      <c r="AD39" s="1945">
        <f>U39+$AD$15</f>
        <v>45339</v>
      </c>
      <c r="AE39" s="1945">
        <f>U39+$AE$15</f>
        <v>45336</v>
      </c>
      <c r="AF39" s="792"/>
    </row>
    <row r="40" spans="1:32" s="921" customFormat="1" ht="26.25"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77">
        <f>U40+$V$16</f>
        <v>45339</v>
      </c>
      <c r="W40" s="1945">
        <f>U40+$W$16</f>
        <v>45334</v>
      </c>
      <c r="X40" s="1946">
        <f>U40+$X$16</f>
        <v>45342</v>
      </c>
      <c r="Y40" s="1947">
        <f>U40+$Y$16</f>
        <v>45349</v>
      </c>
      <c r="Z40" s="1945">
        <f>U40+$Z$16</f>
        <v>45347</v>
      </c>
      <c r="AA40" s="1957">
        <f>U40+$AA$16</f>
        <v>45342</v>
      </c>
      <c r="AB40" s="1945">
        <f>U40+$AB$16</f>
        <v>45347</v>
      </c>
      <c r="AC40" s="1978">
        <f>U40+$AC$16</f>
        <v>45340</v>
      </c>
      <c r="AD40" s="1945">
        <f>U40+$AD$16</f>
        <v>45346</v>
      </c>
      <c r="AE40" s="1945">
        <f>U40+$AE$16</f>
        <v>45343</v>
      </c>
      <c r="AF40" s="792"/>
    </row>
    <row r="41" spans="1:32" s="921" customFormat="1" ht="26.25"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77"/>
      <c r="W41" s="1945"/>
      <c r="X41" s="1946"/>
      <c r="Y41" s="1947"/>
      <c r="Z41" s="1945"/>
      <c r="AA41" s="1957"/>
      <c r="AB41" s="1945"/>
      <c r="AC41" s="1978"/>
      <c r="AD41" s="1945"/>
      <c r="AE41" s="1945"/>
      <c r="AF41" s="792"/>
    </row>
    <row r="42" spans="1:32" s="921" customFormat="1" ht="26.25"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72">
        <f>U42+$V$13</f>
        <v>45346</v>
      </c>
      <c r="W42" s="1939">
        <f>U42+$W$13</f>
        <v>45341</v>
      </c>
      <c r="X42" s="1940">
        <f>U42+$X$13</f>
        <v>45342</v>
      </c>
      <c r="Y42" s="1941">
        <f>U42+$Y$13</f>
        <v>45349</v>
      </c>
      <c r="Z42" s="1939">
        <f>U42+$Z$13</f>
        <v>45347</v>
      </c>
      <c r="AA42" s="1954">
        <f>U42+$AA$13</f>
        <v>45349</v>
      </c>
      <c r="AB42" s="1939">
        <f>U42+$AB$13</f>
        <v>45354</v>
      </c>
      <c r="AC42" s="1976">
        <f>U42+$AC$13</f>
        <v>45340</v>
      </c>
      <c r="AD42" s="1939">
        <f>U42+$AD$13</f>
        <v>45346</v>
      </c>
      <c r="AE42" s="1939">
        <f>U42+$AE$13</f>
        <v>45343</v>
      </c>
      <c r="AF42" s="792"/>
    </row>
    <row r="43" spans="1:32" s="8" customFormat="1" ht="26.25"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71">
        <f>U43+$V$15</f>
        <v>45349</v>
      </c>
      <c r="W43" s="1933">
        <f>U43+$W$15</f>
        <v>45344</v>
      </c>
      <c r="X43" s="1934">
        <f>U43+$X$15</f>
        <v>45345</v>
      </c>
      <c r="Y43" s="1935">
        <f>U43+$Y$15</f>
        <v>45352</v>
      </c>
      <c r="Z43" s="1933">
        <f>U43+$Z$15</f>
        <v>45350</v>
      </c>
      <c r="AA43" s="1951">
        <f>U43+$AA$15</f>
        <v>45352</v>
      </c>
      <c r="AB43" s="1933">
        <f>U43+$AB$15</f>
        <v>45357</v>
      </c>
      <c r="AC43" s="1975">
        <f>U43+$AC$15</f>
        <v>45343</v>
      </c>
      <c r="AD43" s="1933">
        <f>U43+$AD$15</f>
        <v>45349</v>
      </c>
      <c r="AE43" s="1933">
        <f>U43+$AE$15</f>
        <v>45346</v>
      </c>
      <c r="AF43" s="60"/>
    </row>
    <row r="44" spans="1:32" ht="26.25"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71">
        <f>U44+$V$16</f>
        <v>45346</v>
      </c>
      <c r="W44" s="1933">
        <f>U44+$W$16</f>
        <v>45341</v>
      </c>
      <c r="X44" s="1934">
        <f>U44+$X$16</f>
        <v>45349</v>
      </c>
      <c r="Y44" s="1935">
        <f>U44+$Y$16</f>
        <v>45356</v>
      </c>
      <c r="Z44" s="1933">
        <f>U44+$Z$16</f>
        <v>45354</v>
      </c>
      <c r="AA44" s="1951">
        <f>U44+$AA$16</f>
        <v>45349</v>
      </c>
      <c r="AB44" s="1933">
        <f>U44+$AB$16</f>
        <v>45354</v>
      </c>
      <c r="AC44" s="1975">
        <f>U44+$AC$16</f>
        <v>45347</v>
      </c>
      <c r="AD44" s="1933">
        <f>U44+$AD$16</f>
        <v>45353</v>
      </c>
      <c r="AE44" s="1933">
        <f>U44+$AE$16</f>
        <v>45350</v>
      </c>
      <c r="AF44" s="60"/>
    </row>
    <row r="45" spans="1:32" ht="26.25"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72"/>
      <c r="W45" s="1939"/>
      <c r="X45" s="1940"/>
      <c r="Y45" s="1941"/>
      <c r="Z45" s="1939"/>
      <c r="AA45" s="1954"/>
      <c r="AB45" s="1939"/>
      <c r="AC45" s="1976"/>
      <c r="AD45" s="1939"/>
      <c r="AE45" s="1939"/>
      <c r="AF45" s="60"/>
    </row>
    <row r="46" spans="1:32" ht="26.25"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72">
        <f>U46+$V$13</f>
        <v>45353</v>
      </c>
      <c r="W46" s="1939">
        <f>U46+$W$13</f>
        <v>45348</v>
      </c>
      <c r="X46" s="1940">
        <f>U46+$X$13</f>
        <v>45349</v>
      </c>
      <c r="Y46" s="1941">
        <f>U46+$Y$13</f>
        <v>45356</v>
      </c>
      <c r="Z46" s="1939">
        <f>U46+$Z$13</f>
        <v>45354</v>
      </c>
      <c r="AA46" s="1954">
        <f>U46+$AA$13</f>
        <v>45356</v>
      </c>
      <c r="AB46" s="1939">
        <f>U46+$AB$13</f>
        <v>45361</v>
      </c>
      <c r="AC46" s="1976">
        <f>U46+$AC$13</f>
        <v>45347</v>
      </c>
      <c r="AD46" s="1939">
        <f>U46+$AD$13</f>
        <v>45353</v>
      </c>
      <c r="AE46" s="1939">
        <f>U46+$AE$13</f>
        <v>45350</v>
      </c>
      <c r="AF46" s="60"/>
    </row>
    <row r="47" spans="1:32" ht="26.25"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71">
        <f>U47+$V$15</f>
        <v>45353</v>
      </c>
      <c r="W47" s="1933">
        <f>U47+$W$15</f>
        <v>45348</v>
      </c>
      <c r="X47" s="1934">
        <f>U47+$X$15</f>
        <v>45349</v>
      </c>
      <c r="Y47" s="1935">
        <f>U47+$Y$15</f>
        <v>45356</v>
      </c>
      <c r="Z47" s="1933">
        <f>U47+$Z$15</f>
        <v>45354</v>
      </c>
      <c r="AA47" s="1951">
        <f>U47+$AA$15</f>
        <v>45356</v>
      </c>
      <c r="AB47" s="1933">
        <f>U47+$AB$15</f>
        <v>45361</v>
      </c>
      <c r="AC47" s="1975">
        <f>U47+$AC$15</f>
        <v>45347</v>
      </c>
      <c r="AD47" s="1933">
        <f>U47+$AD$15</f>
        <v>45353</v>
      </c>
      <c r="AE47" s="1933">
        <f>U47+$AE$15</f>
        <v>45350</v>
      </c>
      <c r="AF47" s="60"/>
    </row>
    <row r="48" spans="1:32" ht="26.25"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71">
        <f>U48+$V$16</f>
        <v>45353</v>
      </c>
      <c r="W48" s="1933">
        <f>U48+$W$16</f>
        <v>45348</v>
      </c>
      <c r="X48" s="1934">
        <f>U48+$X$16</f>
        <v>45356</v>
      </c>
      <c r="Y48" s="1935">
        <f>U48+$Y$16</f>
        <v>45363</v>
      </c>
      <c r="Z48" s="1933">
        <f>U48+$Z$16</f>
        <v>45361</v>
      </c>
      <c r="AA48" s="1951">
        <f>U48+$AA$16</f>
        <v>45356</v>
      </c>
      <c r="AB48" s="1933">
        <f>U48+$AB$16</f>
        <v>45361</v>
      </c>
      <c r="AC48" s="1975">
        <f>U48+$AC$16</f>
        <v>45354</v>
      </c>
      <c r="AD48" s="1933">
        <f>U48+$AD$16</f>
        <v>45360</v>
      </c>
      <c r="AE48" s="1933">
        <f>U48+$AE$16</f>
        <v>45357</v>
      </c>
      <c r="AF48" s="60"/>
    </row>
    <row r="49" spans="1:32" ht="26.25"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72"/>
      <c r="W49" s="1939"/>
      <c r="X49" s="1940"/>
      <c r="Y49" s="1941"/>
      <c r="Z49" s="1939"/>
      <c r="AA49" s="1954"/>
      <c r="AB49" s="1939"/>
      <c r="AC49" s="1976"/>
      <c r="AD49" s="1939"/>
      <c r="AE49" s="1939"/>
      <c r="AF49" s="60"/>
    </row>
    <row r="50" spans="1:32" s="921" customFormat="1" ht="26.25"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72">
        <f>U50+$V$13</f>
        <v>45360</v>
      </c>
      <c r="W50" s="1939">
        <f>U50+$W$13</f>
        <v>45355</v>
      </c>
      <c r="X50" s="1940">
        <f>U50+$X$13</f>
        <v>45356</v>
      </c>
      <c r="Y50" s="1941">
        <f>U50+$Y$13</f>
        <v>45363</v>
      </c>
      <c r="Z50" s="1939">
        <f>U50+$Z$13</f>
        <v>45361</v>
      </c>
      <c r="AA50" s="1954">
        <f>U50+$AA$13</f>
        <v>45363</v>
      </c>
      <c r="AB50" s="1939">
        <f>U50+$AB$13</f>
        <v>45368</v>
      </c>
      <c r="AC50" s="1976">
        <f>U50+$AC$13</f>
        <v>45354</v>
      </c>
      <c r="AD50" s="1939">
        <f>U50+$AD$13</f>
        <v>45360</v>
      </c>
      <c r="AE50" s="1939">
        <f>U50+$AE$13</f>
        <v>45357</v>
      </c>
      <c r="AF50" s="792"/>
    </row>
    <row r="51" spans="1:32" s="921" customFormat="1" ht="26.25"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479">
        <f>U51+$V$15</f>
        <v>45360</v>
      </c>
      <c r="W51" s="781">
        <f>U51+$W$15</f>
        <v>45355</v>
      </c>
      <c r="X51" s="1594">
        <f>U51+$X$15</f>
        <v>45356</v>
      </c>
      <c r="Y51" s="1595">
        <f>U51+$Y$15</f>
        <v>45363</v>
      </c>
      <c r="Z51" s="781">
        <f>U51+$Z$15</f>
        <v>45361</v>
      </c>
      <c r="AA51" s="1851">
        <f>U51+$AA$15</f>
        <v>45363</v>
      </c>
      <c r="AB51" s="781">
        <f>U51+$AB$15</f>
        <v>45368</v>
      </c>
      <c r="AC51" s="1852">
        <f>U51+$AC$15</f>
        <v>45354</v>
      </c>
      <c r="AD51" s="781">
        <f>U51+$AD$15</f>
        <v>45360</v>
      </c>
      <c r="AE51" s="781">
        <f>U51+$AE$15</f>
        <v>45357</v>
      </c>
      <c r="AF51" s="792"/>
    </row>
    <row r="52" spans="1:32" s="917" customFormat="1" ht="24" hidden="1" customHeight="1">
      <c r="A52" s="1089"/>
      <c r="B52" s="1204"/>
      <c r="C52" s="1205"/>
      <c r="D52" s="1206"/>
      <c r="E52" s="267"/>
      <c r="F52" s="1207"/>
      <c r="G52" s="1206"/>
      <c r="H52" s="1208"/>
      <c r="I52" s="1209"/>
      <c r="J52" s="1210"/>
      <c r="K52" s="1211"/>
      <c r="L52" s="265"/>
      <c r="M52" s="1206"/>
      <c r="N52" s="1208"/>
      <c r="O52" s="1212"/>
      <c r="P52" s="1205">
        <f>P48+7</f>
        <v>45322</v>
      </c>
      <c r="Q52" s="1206" t="s">
        <v>923</v>
      </c>
      <c r="R52" s="1208">
        <f>P52</f>
        <v>45322</v>
      </c>
      <c r="S52" s="1213">
        <f>P52-5-1</f>
        <v>45316</v>
      </c>
      <c r="T52" s="1214">
        <f>P52-2-3</f>
        <v>45317</v>
      </c>
      <c r="U52" s="1215">
        <f>R52+7</f>
        <v>45329</v>
      </c>
      <c r="V52" s="1080">
        <f>U52+$V$16</f>
        <v>45360</v>
      </c>
      <c r="W52" s="1074">
        <f>U52+$W$16</f>
        <v>45355</v>
      </c>
      <c r="X52" s="1075">
        <f>U52+$X$16</f>
        <v>45363</v>
      </c>
      <c r="Y52" s="1071">
        <f>U52+$Y$16</f>
        <v>45370</v>
      </c>
      <c r="Z52" s="1074">
        <f>U52+$Z$16</f>
        <v>45368</v>
      </c>
      <c r="AA52" s="1059">
        <f>U52+$AA$16</f>
        <v>45363</v>
      </c>
      <c r="AB52" s="1074">
        <f>U52+$AB$16</f>
        <v>45368</v>
      </c>
      <c r="AC52" s="1081">
        <f>U52+$AC$16</f>
        <v>45361</v>
      </c>
      <c r="AD52" s="1074">
        <f>U52+$AD$16</f>
        <v>45367</v>
      </c>
      <c r="AE52" s="1074">
        <f>U52+$AE$16</f>
        <v>45364</v>
      </c>
    </row>
    <row r="53" spans="1:32"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493" t="e">
        <f>U53+$V$14</f>
        <v>#VALUE!</v>
      </c>
      <c r="W53" s="492" t="e">
        <f>U53+$W$14</f>
        <v>#VALUE!</v>
      </c>
      <c r="X53" s="491" t="e">
        <f>U53+$X$14</f>
        <v>#VALUE!</v>
      </c>
      <c r="Y53" s="494" t="e">
        <f>U53+$Y$14</f>
        <v>#VALUE!</v>
      </c>
      <c r="Z53" s="492" t="e">
        <f>U53+$Z$14</f>
        <v>#VALUE!</v>
      </c>
      <c r="AA53" s="495" t="e">
        <f>U53+$AA$14</f>
        <v>#VALUE!</v>
      </c>
      <c r="AB53" s="492" t="e">
        <f>U53+$AB$14</f>
        <v>#VALUE!</v>
      </c>
      <c r="AC53" s="496" t="e">
        <f>U53+$AC$14</f>
        <v>#VALUE!</v>
      </c>
      <c r="AD53" s="492" t="e">
        <f>U53+$AD$14</f>
        <v>#VALUE!</v>
      </c>
      <c r="AE53" s="492" t="e">
        <f>U53+$AE$14</f>
        <v>#VALUE!</v>
      </c>
    </row>
    <row r="54" spans="1:32" ht="18" customHeight="1">
      <c r="A54" s="3010"/>
      <c r="B54" s="3010"/>
      <c r="C54" s="3010"/>
      <c r="D54" s="3010"/>
      <c r="E54" s="3010"/>
      <c r="F54" s="3010"/>
      <c r="G54" s="3010"/>
      <c r="H54" s="3010"/>
      <c r="I54" s="3010"/>
      <c r="J54" s="3010"/>
      <c r="K54" s="3010"/>
      <c r="L54" s="3010"/>
      <c r="M54" s="3010"/>
      <c r="N54" s="3010"/>
      <c r="O54" s="3010"/>
      <c r="P54" s="3010"/>
      <c r="Q54" s="3010"/>
      <c r="R54" s="3010"/>
      <c r="S54" s="4"/>
      <c r="T54" s="4"/>
      <c r="U54" s="4"/>
      <c r="V54" s="4"/>
      <c r="W54" s="4"/>
      <c r="X54" s="4"/>
      <c r="Y54" s="4"/>
      <c r="Z54" s="4"/>
      <c r="AA54" s="4"/>
      <c r="AB54" s="4"/>
      <c r="AC54" s="4"/>
      <c r="AD54" s="4"/>
      <c r="AE54" s="4"/>
      <c r="AF54" s="60"/>
    </row>
    <row r="55" spans="1:32" s="16" customFormat="1" ht="17.25" customHeight="1">
      <c r="A55" s="356" t="s">
        <v>212</v>
      </c>
      <c r="B55" s="488"/>
      <c r="L55" s="51"/>
      <c r="M55" s="51"/>
      <c r="N55" s="535"/>
      <c r="O55" s="324"/>
      <c r="P55" s="324"/>
      <c r="Q55" s="324"/>
      <c r="R55" s="536"/>
      <c r="S55" s="536"/>
      <c r="T55" s="324"/>
      <c r="U55" s="324"/>
      <c r="V55" s="37"/>
      <c r="W55" s="37"/>
      <c r="AF55" s="56"/>
    </row>
    <row r="56" spans="1:32" s="16" customFormat="1" ht="17.25" customHeight="1">
      <c r="A56" s="587" t="s">
        <v>213</v>
      </c>
      <c r="B56" s="2972" t="s">
        <v>501</v>
      </c>
      <c r="C56" s="2973"/>
      <c r="D56" s="2973"/>
      <c r="E56" s="2973"/>
      <c r="F56" s="2973"/>
      <c r="G56" s="2973"/>
      <c r="H56" s="2973"/>
      <c r="I56" s="2973"/>
      <c r="J56" s="2973"/>
      <c r="K56" s="2974"/>
      <c r="L56" s="261"/>
      <c r="M56" s="261"/>
      <c r="N56" s="1246" t="s">
        <v>983</v>
      </c>
      <c r="O56" s="196"/>
      <c r="P56" s="225"/>
      <c r="Q56" s="225"/>
      <c r="R56" s="225"/>
      <c r="S56" s="225"/>
      <c r="T56" s="225"/>
      <c r="U56" s="225"/>
      <c r="V56" s="379"/>
      <c r="W56" s="379"/>
      <c r="X56" s="14"/>
      <c r="Y56" s="14"/>
      <c r="Z56" s="14"/>
      <c r="AA56" s="14"/>
      <c r="AB56" s="14"/>
      <c r="AC56" s="14"/>
      <c r="AD56" s="14"/>
      <c r="AE56" s="14"/>
      <c r="AF56" s="56"/>
    </row>
    <row r="57" spans="1:32" s="16" customFormat="1" ht="17.25" customHeight="1">
      <c r="A57" s="588"/>
      <c r="B57" s="2962" t="s">
        <v>502</v>
      </c>
      <c r="C57" s="2963"/>
      <c r="D57" s="2963"/>
      <c r="E57" s="2963"/>
      <c r="F57" s="2963"/>
      <c r="G57" s="2963"/>
      <c r="H57" s="2963"/>
      <c r="I57" s="2963"/>
      <c r="J57" s="2963"/>
      <c r="K57" s="2964"/>
      <c r="L57" s="380"/>
      <c r="M57" s="380"/>
      <c r="N57" s="23" t="s">
        <v>276</v>
      </c>
      <c r="O57" s="196"/>
      <c r="P57" s="225"/>
      <c r="Q57" s="225"/>
      <c r="R57" s="225"/>
      <c r="S57" s="225"/>
      <c r="T57" s="225"/>
      <c r="U57" s="225"/>
      <c r="V57" s="379"/>
      <c r="W57" s="379"/>
      <c r="X57" s="14"/>
      <c r="Y57" s="14"/>
      <c r="Z57" s="14"/>
      <c r="AA57" s="14"/>
      <c r="AB57" s="14"/>
      <c r="AC57" s="14"/>
      <c r="AD57" s="14"/>
      <c r="AE57" s="14"/>
      <c r="AF57" s="56"/>
    </row>
    <row r="58" spans="1:32" s="16" customFormat="1" ht="17.25" customHeight="1">
      <c r="A58" s="587" t="s">
        <v>214</v>
      </c>
      <c r="B58" s="2972" t="s">
        <v>484</v>
      </c>
      <c r="C58" s="2973"/>
      <c r="D58" s="2973"/>
      <c r="E58" s="2973"/>
      <c r="F58" s="2973"/>
      <c r="G58" s="2973"/>
      <c r="H58" s="2973"/>
      <c r="I58" s="2973"/>
      <c r="J58" s="2973"/>
      <c r="K58" s="2974"/>
      <c r="L58" s="380"/>
      <c r="M58" s="380"/>
      <c r="N58" s="23" t="s">
        <v>282</v>
      </c>
      <c r="O58" s="196"/>
      <c r="P58" s="225"/>
      <c r="Q58" s="225"/>
      <c r="R58" s="225"/>
      <c r="S58" s="225"/>
      <c r="T58" s="225"/>
      <c r="U58" s="225"/>
      <c r="V58" s="379"/>
      <c r="W58" s="379"/>
      <c r="X58" s="14"/>
      <c r="Y58" s="14"/>
      <c r="Z58" s="14"/>
      <c r="AA58" s="14"/>
      <c r="AB58" s="14"/>
      <c r="AC58" s="14"/>
      <c r="AD58" s="14"/>
      <c r="AE58" s="14"/>
      <c r="AF58" s="56"/>
    </row>
    <row r="59" spans="1:32" s="16" customFormat="1" ht="17.25" customHeight="1">
      <c r="A59" s="589"/>
      <c r="B59" s="2962" t="s">
        <v>503</v>
      </c>
      <c r="C59" s="2963"/>
      <c r="D59" s="2963"/>
      <c r="E59" s="2963"/>
      <c r="F59" s="2963"/>
      <c r="G59" s="2963"/>
      <c r="H59" s="2963"/>
      <c r="I59" s="2963"/>
      <c r="J59" s="2963"/>
      <c r="K59" s="2964"/>
      <c r="L59" s="40"/>
      <c r="M59" s="40"/>
      <c r="N59" s="26" t="s">
        <v>363</v>
      </c>
      <c r="O59" s="196"/>
      <c r="P59" s="225"/>
      <c r="Q59" s="225"/>
      <c r="R59" s="225"/>
      <c r="S59" s="225"/>
      <c r="T59" s="225"/>
      <c r="U59" s="225"/>
      <c r="V59" s="379"/>
      <c r="W59" s="379"/>
      <c r="X59" s="14"/>
      <c r="Y59" s="14"/>
      <c r="Z59" s="14"/>
      <c r="AA59" s="14"/>
      <c r="AB59" s="14"/>
      <c r="AC59" s="14"/>
      <c r="AD59" s="14"/>
      <c r="AE59" s="14"/>
      <c r="AF59" s="56"/>
    </row>
    <row r="60" spans="1:32" s="16" customFormat="1" ht="17.25" customHeight="1">
      <c r="A60" s="358" t="s">
        <v>366</v>
      </c>
      <c r="B60" s="2977" t="s">
        <v>364</v>
      </c>
      <c r="C60" s="2978"/>
      <c r="D60" s="2978"/>
      <c r="E60" s="2978"/>
      <c r="F60" s="2978"/>
      <c r="G60" s="2978"/>
      <c r="H60" s="2978"/>
      <c r="I60" s="2978"/>
      <c r="J60" s="2978"/>
      <c r="K60" s="2979"/>
      <c r="L60" s="149"/>
      <c r="M60" s="149"/>
      <c r="N60" s="23" t="s">
        <v>1760</v>
      </c>
      <c r="O60" s="37"/>
      <c r="P60" s="13"/>
      <c r="Q60" s="13"/>
      <c r="R60" s="14"/>
      <c r="S60" s="165"/>
      <c r="T60" s="36"/>
      <c r="U60" s="14"/>
      <c r="V60" s="14"/>
      <c r="W60" s="14"/>
      <c r="X60" s="14"/>
      <c r="Y60" s="14"/>
      <c r="Z60" s="14"/>
      <c r="AA60" s="14"/>
      <c r="AB60" s="14"/>
      <c r="AC60" s="14"/>
      <c r="AD60" s="14"/>
      <c r="AE60" s="14"/>
      <c r="AF60" s="56"/>
    </row>
    <row r="61" spans="1:32" s="16" customFormat="1" ht="17.25" customHeight="1">
      <c r="A61" s="358"/>
      <c r="B61" s="2980" t="s">
        <v>322</v>
      </c>
      <c r="C61" s="2981"/>
      <c r="D61" s="2981"/>
      <c r="E61" s="2981"/>
      <c r="F61" s="2981"/>
      <c r="G61" s="2981"/>
      <c r="H61" s="2981"/>
      <c r="I61" s="2981"/>
      <c r="J61" s="2981"/>
      <c r="K61" s="2982"/>
      <c r="L61" s="149"/>
      <c r="M61" s="149"/>
      <c r="N61" s="23"/>
      <c r="O61" s="37"/>
      <c r="P61" s="23"/>
      <c r="Q61" s="165"/>
      <c r="R61" s="14"/>
      <c r="S61" s="165"/>
      <c r="T61" s="36"/>
      <c r="U61" s="13"/>
      <c r="V61" s="165"/>
      <c r="W61" s="13"/>
      <c r="X61" s="13"/>
      <c r="Y61" s="13"/>
      <c r="Z61" s="13"/>
      <c r="AA61" s="13"/>
      <c r="AB61" s="13"/>
      <c r="AC61" s="13"/>
      <c r="AD61" s="13"/>
      <c r="AE61" s="13"/>
      <c r="AF61" s="56"/>
    </row>
    <row r="62" spans="1:32" s="16" customFormat="1" ht="17.25" customHeight="1">
      <c r="A62" s="357" t="s">
        <v>360</v>
      </c>
      <c r="B62" s="2986" t="s">
        <v>361</v>
      </c>
      <c r="C62" s="2987"/>
      <c r="D62" s="2987"/>
      <c r="E62" s="2987"/>
      <c r="F62" s="2987"/>
      <c r="G62" s="2987"/>
      <c r="H62" s="2987"/>
      <c r="I62" s="2988"/>
      <c r="J62" s="2988"/>
      <c r="K62" s="2989"/>
      <c r="L62" s="13"/>
      <c r="M62" s="36"/>
      <c r="O62" s="37"/>
      <c r="P62" s="23"/>
      <c r="Q62" s="23"/>
      <c r="R62" s="23"/>
      <c r="S62" s="165"/>
      <c r="T62" s="36"/>
      <c r="U62" s="13"/>
      <c r="V62" s="165"/>
      <c r="W62" s="13"/>
      <c r="X62" s="14"/>
      <c r="Y62" s="14"/>
      <c r="Z62" s="14"/>
      <c r="AA62" s="14"/>
      <c r="AB62" s="14"/>
      <c r="AC62" s="14"/>
      <c r="AD62" s="14"/>
      <c r="AE62" s="14"/>
      <c r="AF62" s="56"/>
    </row>
    <row r="63" spans="1:32" s="16" customFormat="1" ht="17.25" customHeight="1">
      <c r="A63" s="359"/>
      <c r="B63" s="2990" t="s">
        <v>1304</v>
      </c>
      <c r="C63" s="2991"/>
      <c r="D63" s="2991"/>
      <c r="E63" s="2991"/>
      <c r="F63" s="2991"/>
      <c r="G63" s="2991"/>
      <c r="H63" s="2991"/>
      <c r="I63" s="2991"/>
      <c r="J63" s="2991"/>
      <c r="K63" s="2992"/>
      <c r="L63" s="13"/>
      <c r="M63" s="36"/>
      <c r="N63" s="769"/>
      <c r="O63" s="150"/>
      <c r="P63" s="768"/>
      <c r="Q63" s="256"/>
      <c r="R63" s="768"/>
      <c r="S63" s="256"/>
      <c r="T63" s="197"/>
      <c r="U63" s="149"/>
      <c r="V63" s="256"/>
      <c r="W63" s="13"/>
      <c r="X63" s="14"/>
      <c r="Y63" s="14"/>
      <c r="Z63" s="14"/>
      <c r="AA63" s="14"/>
      <c r="AB63" s="14"/>
      <c r="AC63" s="14"/>
      <c r="AD63" s="14"/>
      <c r="AE63" s="14"/>
      <c r="AF63" s="56"/>
    </row>
    <row r="64" spans="1:32" s="16" customFormat="1" ht="17.25" customHeight="1">
      <c r="A64" s="358" t="s">
        <v>215</v>
      </c>
      <c r="B64" s="2965" t="s">
        <v>640</v>
      </c>
      <c r="C64" s="2966"/>
      <c r="D64" s="2966"/>
      <c r="E64" s="2966"/>
      <c r="F64" s="2966"/>
      <c r="G64" s="2966"/>
      <c r="H64" s="2966"/>
      <c r="I64" s="2967"/>
      <c r="J64" s="2967"/>
      <c r="K64" s="2968"/>
      <c r="L64" s="13"/>
      <c r="N64" s="770"/>
      <c r="O64" s="2975"/>
      <c r="P64" s="2976"/>
      <c r="Q64" s="2976"/>
      <c r="R64" s="2976"/>
      <c r="S64" s="2976"/>
      <c r="T64" s="2976"/>
      <c r="U64" s="2976"/>
      <c r="V64" s="2976"/>
      <c r="W64" s="14"/>
      <c r="X64" s="14"/>
      <c r="Y64" s="14"/>
      <c r="Z64" s="14"/>
      <c r="AA64" s="14"/>
      <c r="AB64" s="14"/>
      <c r="AC64" s="14"/>
      <c r="AD64" s="14"/>
      <c r="AE64" s="14"/>
      <c r="AF64" s="56"/>
    </row>
    <row r="65" spans="1:32" s="16" customFormat="1" ht="17.25" customHeight="1">
      <c r="A65" s="359"/>
      <c r="B65" s="2962" t="s">
        <v>824</v>
      </c>
      <c r="C65" s="2969"/>
      <c r="D65" s="2969"/>
      <c r="E65" s="2969"/>
      <c r="F65" s="2969"/>
      <c r="G65" s="2969"/>
      <c r="H65" s="2969"/>
      <c r="I65" s="2970"/>
      <c r="J65" s="2970"/>
      <c r="K65" s="2971"/>
      <c r="L65" s="28"/>
      <c r="N65" s="770"/>
      <c r="O65" s="2975"/>
      <c r="P65" s="2976"/>
      <c r="Q65" s="2976"/>
      <c r="R65" s="2976"/>
      <c r="S65" s="2976"/>
      <c r="T65" s="2976"/>
      <c r="U65" s="2976"/>
      <c r="V65" s="2976"/>
      <c r="W65" s="14"/>
      <c r="X65" s="18"/>
      <c r="Y65" s="18"/>
      <c r="Z65" s="18"/>
      <c r="AA65" s="18"/>
      <c r="AB65" s="18"/>
      <c r="AC65" s="18"/>
      <c r="AD65" s="18"/>
      <c r="AE65" s="18"/>
      <c r="AF65" s="56"/>
    </row>
    <row r="66" spans="1:32" s="16" customFormat="1" ht="17.25" customHeight="1">
      <c r="A66" s="358" t="s">
        <v>216</v>
      </c>
      <c r="B66" s="2972" t="s">
        <v>641</v>
      </c>
      <c r="C66" s="2983"/>
      <c r="D66" s="2983"/>
      <c r="E66" s="2983"/>
      <c r="F66" s="2983"/>
      <c r="G66" s="2983"/>
      <c r="H66" s="2983"/>
      <c r="I66" s="2984"/>
      <c r="J66" s="2984"/>
      <c r="K66" s="2985"/>
      <c r="L66" s="13"/>
      <c r="N66" s="770"/>
      <c r="O66" s="2975"/>
      <c r="P66" s="2976"/>
      <c r="Q66" s="2976"/>
      <c r="R66" s="2976"/>
      <c r="S66" s="2976"/>
      <c r="T66" s="2976"/>
      <c r="U66" s="2976"/>
      <c r="V66" s="2976"/>
      <c r="W66" s="14"/>
      <c r="AF66" s="56"/>
    </row>
    <row r="67" spans="1:32" s="16" customFormat="1" ht="17.25" customHeight="1">
      <c r="A67" s="359"/>
      <c r="B67" s="2962" t="s">
        <v>642</v>
      </c>
      <c r="C67" s="2969"/>
      <c r="D67" s="2969"/>
      <c r="E67" s="2969"/>
      <c r="F67" s="2969"/>
      <c r="G67" s="2969"/>
      <c r="H67" s="2969"/>
      <c r="I67" s="2970"/>
      <c r="J67" s="2970"/>
      <c r="K67" s="2971"/>
      <c r="L67" s="13"/>
      <c r="N67" s="770"/>
      <c r="O67" s="2975"/>
      <c r="P67" s="2976"/>
      <c r="Q67" s="2976"/>
      <c r="R67" s="2976"/>
      <c r="S67" s="2976"/>
      <c r="T67" s="2976"/>
      <c r="U67" s="2976"/>
      <c r="V67" s="2976"/>
      <c r="W67" s="165"/>
      <c r="AF67" s="56"/>
    </row>
    <row r="68" spans="1:32" s="59" customFormat="1" ht="18" customHeight="1">
      <c r="A68" s="418"/>
      <c r="B68" s="419"/>
      <c r="C68" s="419"/>
      <c r="D68" s="419"/>
      <c r="E68" s="419"/>
      <c r="F68" s="419"/>
      <c r="G68" s="419"/>
      <c r="H68" s="419"/>
      <c r="I68" s="419"/>
      <c r="J68" s="419"/>
      <c r="K68" s="419"/>
      <c r="L68" s="419"/>
      <c r="M68" s="419"/>
      <c r="N68" s="419"/>
      <c r="O68" s="419"/>
      <c r="P68" s="57"/>
      <c r="Q68" s="58"/>
      <c r="R68" s="58"/>
      <c r="S68" s="58"/>
      <c r="T68" s="58"/>
      <c r="U68" s="421"/>
      <c r="V68" s="421"/>
      <c r="W68" s="421"/>
    </row>
    <row r="69" spans="1:32" s="11" customFormat="1" ht="18" customHeight="1">
      <c r="A69" s="16"/>
      <c r="B69" s="16"/>
      <c r="C69" s="16"/>
      <c r="D69" s="16"/>
      <c r="E69" s="16"/>
      <c r="F69" s="16"/>
      <c r="G69" s="16"/>
      <c r="H69" s="16"/>
      <c r="I69" s="16"/>
      <c r="J69" s="16"/>
      <c r="K69" s="16"/>
      <c r="L69" s="16"/>
      <c r="M69" s="16"/>
      <c r="N69" s="16"/>
      <c r="O69" s="16"/>
      <c r="P69" s="17"/>
      <c r="Q69" s="17"/>
      <c r="R69" s="17"/>
      <c r="S69" s="17"/>
      <c r="T69" s="17"/>
      <c r="U69" s="16"/>
      <c r="V69" s="16"/>
      <c r="W69" s="16"/>
    </row>
    <row r="70" spans="1:32" s="11" customFormat="1" ht="18" customHeight="1">
      <c r="A70" s="26"/>
      <c r="B70" s="18"/>
      <c r="C70" s="18"/>
      <c r="D70" s="18"/>
      <c r="E70" s="18"/>
      <c r="F70" s="18"/>
      <c r="G70" s="18"/>
      <c r="H70" s="18"/>
      <c r="I70" s="18"/>
      <c r="J70" s="18"/>
      <c r="K70" s="18"/>
      <c r="L70" s="18"/>
      <c r="M70" s="18"/>
      <c r="N70" s="18"/>
      <c r="O70" s="18"/>
      <c r="P70" s="13"/>
      <c r="Q70" s="13"/>
      <c r="R70" s="13"/>
      <c r="S70" s="13"/>
      <c r="T70" s="13"/>
      <c r="U70" s="18"/>
      <c r="V70" s="19"/>
      <c r="W70" s="19"/>
      <c r="X70" s="12"/>
      <c r="Y70" s="12"/>
      <c r="Z70" s="12"/>
      <c r="AA70" s="12"/>
      <c r="AB70" s="12"/>
      <c r="AC70" s="12"/>
      <c r="AD70" s="12"/>
      <c r="AE70" s="12"/>
    </row>
  </sheetData>
  <sheetProtection selectLockedCells="1" selectUnlockedCells="1"/>
  <mergeCells count="33">
    <mergeCell ref="AA6:AE6"/>
    <mergeCell ref="A7:AE7"/>
    <mergeCell ref="A9:AA9"/>
    <mergeCell ref="V17:W17"/>
    <mergeCell ref="X17:Z17"/>
    <mergeCell ref="AA17:AB17"/>
    <mergeCell ref="AC17:AD17"/>
    <mergeCell ref="L17:N18"/>
    <mergeCell ref="P17:R18"/>
    <mergeCell ref="B17:B18"/>
    <mergeCell ref="A11:U11"/>
    <mergeCell ref="A12:U12"/>
    <mergeCell ref="O66:V66"/>
    <mergeCell ref="B63:K63"/>
    <mergeCell ref="B64:K64"/>
    <mergeCell ref="B58:K58"/>
    <mergeCell ref="B59:K59"/>
    <mergeCell ref="B57:K57"/>
    <mergeCell ref="O67:V67"/>
    <mergeCell ref="U17:U18"/>
    <mergeCell ref="C17:E18"/>
    <mergeCell ref="F17:H18"/>
    <mergeCell ref="I17:K17"/>
    <mergeCell ref="O64:V64"/>
    <mergeCell ref="O65:V65"/>
    <mergeCell ref="B66:K66"/>
    <mergeCell ref="B67:K67"/>
    <mergeCell ref="B65:K65"/>
    <mergeCell ref="B60:K60"/>
    <mergeCell ref="B61:K61"/>
    <mergeCell ref="B62:K62"/>
    <mergeCell ref="B56:K56"/>
    <mergeCell ref="A54:R54"/>
  </mergeCells>
  <phoneticPr fontId="18"/>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42"/>
    <pageSetUpPr fitToPage="1"/>
  </sheetPr>
  <dimension ref="A1:AJ71"/>
  <sheetViews>
    <sheetView showGridLines="0" showZeros="0" view="pageBreakPreview" zoomScale="55" zoomScaleNormal="60" zoomScaleSheetLayoutView="55" workbookViewId="0">
      <selection activeCell="A7" sqref="A7:AI7"/>
    </sheetView>
  </sheetViews>
  <sheetFormatPr defaultColWidth="9" defaultRowHeight="21.75" customHeight="1"/>
  <cols>
    <col min="1" max="1" width="25.6640625" style="1" customWidth="1"/>
    <col min="2" max="2" width="10.6640625" style="1" customWidth="1"/>
    <col min="3" max="3" width="8.6640625" style="1" customWidth="1"/>
    <col min="4" max="4" width="3.6640625" style="1" customWidth="1"/>
    <col min="5" max="6" width="8.44140625" style="1" customWidth="1"/>
    <col min="7" max="7" width="3.6640625" style="1" customWidth="1"/>
    <col min="8" max="11" width="8.44140625" style="1" customWidth="1"/>
    <col min="12" max="12" width="8.6640625" style="1" customWidth="1"/>
    <col min="13" max="13" width="3.6640625" style="1" customWidth="1"/>
    <col min="14" max="16" width="8.6640625" style="1" customWidth="1"/>
    <col min="17" max="17" width="3.6640625" style="1" customWidth="1"/>
    <col min="18" max="21" width="8.6640625" style="1" customWidth="1"/>
    <col min="22" max="25" width="8.6640625" style="921" customWidth="1"/>
    <col min="26" max="34" width="8.6640625" style="1" hidden="1" customWidth="1"/>
    <col min="35" max="35" width="8.6640625" style="1" customWidth="1"/>
    <col min="36" max="36" width="9" style="60"/>
    <col min="37" max="16384" width="9" style="1"/>
  </cols>
  <sheetData>
    <row r="1" spans="1:36" ht="15" customHeight="1">
      <c r="AJ1" s="61"/>
    </row>
    <row r="2" spans="1:36" ht="15" customHeight="1">
      <c r="L2" s="793" t="s">
        <v>88</v>
      </c>
      <c r="M2" s="793"/>
      <c r="Q2" s="20"/>
      <c r="R2" s="2494" t="s">
        <v>5</v>
      </c>
      <c r="AG2" s="20"/>
      <c r="AH2" s="20"/>
      <c r="AJ2" s="61"/>
    </row>
    <row r="3" spans="1:36" ht="15" customHeight="1">
      <c r="L3" s="793" t="s">
        <v>992</v>
      </c>
      <c r="M3" s="793"/>
      <c r="Q3" s="20"/>
      <c r="R3" s="2494" t="s">
        <v>1757</v>
      </c>
      <c r="AG3" s="20"/>
      <c r="AH3" s="20"/>
      <c r="AJ3" s="61"/>
    </row>
    <row r="4" spans="1:36" ht="15" customHeight="1">
      <c r="L4" s="1048" t="s">
        <v>993</v>
      </c>
      <c r="M4" s="1048"/>
      <c r="Q4" s="22"/>
      <c r="R4" s="2494" t="s">
        <v>1758</v>
      </c>
      <c r="AG4" s="20"/>
      <c r="AH4" s="20"/>
      <c r="AJ4" s="61"/>
    </row>
    <row r="5" spans="1:36" ht="15" customHeight="1">
      <c r="L5" s="793" t="s">
        <v>994</v>
      </c>
      <c r="M5" s="793"/>
      <c r="Q5" s="20"/>
      <c r="R5" s="2494" t="s">
        <v>1759</v>
      </c>
      <c r="AG5" s="20"/>
      <c r="AH5" s="20"/>
      <c r="AJ5" s="61"/>
    </row>
    <row r="6" spans="1:36" ht="15" customHeight="1">
      <c r="V6" s="1094"/>
      <c r="W6" s="1270"/>
      <c r="X6" s="1270"/>
      <c r="Y6" s="3051">
        <f ca="1">TODAY()</f>
        <v>45261</v>
      </c>
      <c r="Z6" s="3051"/>
      <c r="AA6" s="3051"/>
      <c r="AB6" s="3051"/>
      <c r="AC6" s="3051"/>
      <c r="AD6" s="3051"/>
      <c r="AE6" s="3051"/>
      <c r="AF6" s="3051"/>
      <c r="AG6" s="3051"/>
      <c r="AH6" s="3051"/>
      <c r="AI6" s="3051"/>
    </row>
    <row r="7" spans="1:36" s="43" customFormat="1" ht="30" customHeight="1">
      <c r="A7" s="2994" t="s">
        <v>688</v>
      </c>
      <c r="B7" s="3039"/>
      <c r="C7" s="3039"/>
      <c r="D7" s="3039"/>
      <c r="E7" s="3039"/>
      <c r="F7" s="3039"/>
      <c r="G7" s="3039"/>
      <c r="H7" s="3039"/>
      <c r="I7" s="3039"/>
      <c r="J7" s="3039"/>
      <c r="K7" s="3039"/>
      <c r="L7" s="3039"/>
      <c r="M7" s="3039"/>
      <c r="N7" s="3039"/>
      <c r="O7" s="3039"/>
      <c r="P7" s="3039"/>
      <c r="Q7" s="3039"/>
      <c r="R7" s="3039"/>
      <c r="S7" s="3039"/>
      <c r="T7" s="3039"/>
      <c r="U7" s="3039"/>
      <c r="V7" s="3039"/>
      <c r="W7" s="3039"/>
      <c r="X7" s="3039"/>
      <c r="Y7" s="3039"/>
      <c r="Z7" s="3039"/>
      <c r="AA7" s="3039"/>
      <c r="AB7" s="3039"/>
      <c r="AC7" s="3039"/>
      <c r="AD7" s="3039"/>
      <c r="AE7" s="3039"/>
      <c r="AF7" s="3039"/>
      <c r="AG7" s="3039"/>
      <c r="AH7" s="3039"/>
      <c r="AI7" s="3039"/>
      <c r="AJ7" s="62"/>
    </row>
    <row r="8" spans="1:36" ht="20.100000000000001" customHeight="1"/>
    <row r="9" spans="1:36" ht="20.100000000000001" customHeight="1">
      <c r="A9" s="2913" t="s">
        <v>283</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2913"/>
      <c r="Z9" s="2913"/>
      <c r="AA9" s="2913"/>
      <c r="AB9" s="2913"/>
      <c r="AC9" s="2913"/>
      <c r="AD9" s="2913"/>
      <c r="AE9" s="2913"/>
      <c r="AF9" s="2913"/>
      <c r="AG9" s="2913"/>
      <c r="AH9" s="2913"/>
      <c r="AI9" s="3016"/>
    </row>
    <row r="10" spans="1:36" s="921" customFormat="1" ht="20.100000000000001" customHeight="1">
      <c r="A10" s="2001" t="s">
        <v>1649</v>
      </c>
      <c r="B10" s="1759"/>
      <c r="C10" s="1759"/>
      <c r="D10" s="1759"/>
      <c r="E10" s="1759"/>
      <c r="F10" s="1759"/>
      <c r="G10" s="1759"/>
      <c r="H10" s="1759"/>
      <c r="I10" s="1759"/>
      <c r="J10" s="1759"/>
      <c r="K10" s="1759"/>
      <c r="L10" s="1759"/>
      <c r="M10" s="1759"/>
      <c r="N10" s="1759"/>
      <c r="O10" s="1759"/>
      <c r="P10" s="1759"/>
      <c r="Q10" s="1759"/>
      <c r="R10" s="1759"/>
      <c r="S10" s="1759"/>
      <c r="T10" s="1759"/>
      <c r="U10" s="1759"/>
      <c r="V10" s="1400"/>
      <c r="W10" s="1400"/>
      <c r="X10" s="1400"/>
      <c r="Y10" s="1400"/>
      <c r="Z10" s="1400"/>
      <c r="AA10" s="1400"/>
      <c r="AB10" s="1400"/>
      <c r="AC10" s="1400"/>
      <c r="AD10" s="1400"/>
      <c r="AE10" s="1400"/>
      <c r="AF10" s="1400"/>
      <c r="AG10" s="1400"/>
      <c r="AH10" s="1400"/>
      <c r="AI10" s="1402"/>
      <c r="AJ10" s="792"/>
    </row>
    <row r="11" spans="1:36" s="921" customFormat="1" ht="20.100000000000001" customHeight="1">
      <c r="A11" s="3008" t="s">
        <v>2062</v>
      </c>
      <c r="B11" s="3008"/>
      <c r="C11" s="3008"/>
      <c r="D11" s="3008"/>
      <c r="E11" s="3008"/>
      <c r="F11" s="3008"/>
      <c r="G11" s="3008"/>
      <c r="H11" s="3008"/>
      <c r="I11" s="3008"/>
      <c r="J11" s="3008"/>
      <c r="K11" s="3008"/>
      <c r="L11" s="3008"/>
      <c r="M11" s="3008"/>
      <c r="N11" s="3008"/>
      <c r="O11" s="3008"/>
      <c r="P11" s="3008"/>
      <c r="Q11" s="3008"/>
      <c r="R11" s="3008"/>
      <c r="S11" s="3008"/>
      <c r="T11" s="3008"/>
      <c r="U11" s="3008"/>
      <c r="V11" s="1885"/>
      <c r="W11" s="1885"/>
      <c r="X11" s="1885"/>
      <c r="Y11" s="1885"/>
      <c r="Z11" s="1885"/>
      <c r="AA11" s="1885"/>
      <c r="AB11" s="1885"/>
      <c r="AC11" s="1885"/>
      <c r="AD11" s="1885"/>
      <c r="AE11" s="1885"/>
      <c r="AF11" s="1885"/>
      <c r="AG11" s="1885"/>
      <c r="AH11" s="1885"/>
      <c r="AI11" s="1887"/>
      <c r="AJ11" s="792"/>
    </row>
    <row r="12" spans="1:36" ht="20.100000000000001" customHeight="1" thickBot="1">
      <c r="A12" s="3009"/>
      <c r="B12" s="3008"/>
      <c r="C12" s="3008"/>
      <c r="D12" s="3008"/>
      <c r="E12" s="3008"/>
      <c r="F12" s="3008"/>
      <c r="G12" s="3008"/>
      <c r="H12" s="3008"/>
      <c r="I12" s="3008"/>
      <c r="J12" s="3008"/>
      <c r="K12" s="3008"/>
      <c r="L12" s="3008"/>
      <c r="M12" s="3008"/>
      <c r="N12" s="3008"/>
      <c r="O12" s="3008"/>
      <c r="P12" s="3008"/>
      <c r="Q12" s="3008"/>
      <c r="R12" s="3008"/>
      <c r="S12" s="3008"/>
      <c r="T12" s="3008"/>
      <c r="U12" s="3008"/>
      <c r="V12" s="1885"/>
      <c r="W12" s="1885"/>
      <c r="X12" s="1885"/>
      <c r="Y12" s="1885"/>
      <c r="Z12" s="1885"/>
      <c r="AA12" s="1647"/>
      <c r="AB12" s="1647"/>
      <c r="AC12" s="1647"/>
      <c r="AD12" s="1647"/>
      <c r="AE12" s="1647"/>
      <c r="AF12" s="1647"/>
      <c r="AG12" s="1885"/>
      <c r="AH12" s="1885"/>
      <c r="AI12" s="1647"/>
    </row>
    <row r="13" spans="1:36" s="921" customFormat="1" ht="20.100000000000001" hidden="1" customHeight="1">
      <c r="A13" s="1889"/>
      <c r="B13" s="1885"/>
      <c r="C13" s="1885"/>
      <c r="D13" s="1885"/>
      <c r="E13" s="1885"/>
      <c r="F13" s="1885"/>
      <c r="G13" s="1885"/>
      <c r="H13" s="1885"/>
      <c r="I13" s="1885"/>
      <c r="J13" s="1885"/>
      <c r="K13" s="1885"/>
      <c r="L13" s="1885"/>
      <c r="M13" s="1885"/>
      <c r="N13" s="1885"/>
      <c r="O13" s="1885"/>
      <c r="P13" s="1885"/>
      <c r="Q13" s="1885"/>
      <c r="R13" s="1885"/>
      <c r="S13" s="1885"/>
      <c r="T13" s="1885"/>
      <c r="U13" s="1885" t="s">
        <v>1082</v>
      </c>
      <c r="V13" s="1885">
        <v>48</v>
      </c>
      <c r="W13" s="1885">
        <v>53</v>
      </c>
      <c r="X13" s="1885">
        <v>56</v>
      </c>
      <c r="Y13" s="1885">
        <v>56</v>
      </c>
      <c r="Z13" s="1885">
        <v>37</v>
      </c>
      <c r="AA13" s="1647"/>
      <c r="AB13" s="1647">
        <v>43</v>
      </c>
      <c r="AC13" s="1647"/>
      <c r="AD13" s="1647"/>
      <c r="AE13" s="1647"/>
      <c r="AF13" s="1647"/>
      <c r="AG13" s="1885"/>
      <c r="AH13" s="1885"/>
      <c r="AI13" s="1647">
        <v>52</v>
      </c>
      <c r="AJ13" s="792"/>
    </row>
    <row r="14" spans="1:36" ht="20.100000000000001" hidden="1" customHeight="1">
      <c r="A14" s="827"/>
      <c r="B14" s="1885"/>
      <c r="C14" s="1885"/>
      <c r="D14" s="1885"/>
      <c r="E14" s="1885"/>
      <c r="F14" s="1885"/>
      <c r="G14" s="1885"/>
      <c r="H14" s="1885"/>
      <c r="I14" s="1885"/>
      <c r="J14" s="1885"/>
      <c r="K14" s="1885"/>
      <c r="L14" s="1885"/>
      <c r="M14" s="1885"/>
      <c r="N14" s="1885"/>
      <c r="O14" s="1885"/>
      <c r="P14" s="1885"/>
      <c r="Q14" s="1885"/>
      <c r="R14" s="1885"/>
      <c r="S14" s="1885"/>
      <c r="T14" s="1885"/>
      <c r="U14" s="1885"/>
      <c r="V14" s="1885">
        <v>48</v>
      </c>
      <c r="W14" s="1885">
        <v>53</v>
      </c>
      <c r="X14" s="1885">
        <v>55</v>
      </c>
      <c r="Y14" s="1885">
        <v>55</v>
      </c>
      <c r="Z14" s="1885">
        <v>38</v>
      </c>
      <c r="AA14" s="1647"/>
      <c r="AB14" s="1647">
        <v>34</v>
      </c>
      <c r="AC14" s="1647"/>
      <c r="AD14" s="1647"/>
      <c r="AE14" s="1647"/>
      <c r="AF14" s="1647"/>
      <c r="AG14" s="1885">
        <v>48</v>
      </c>
      <c r="AH14" s="1885">
        <v>48</v>
      </c>
      <c r="AI14" s="1647">
        <v>39</v>
      </c>
    </row>
    <row r="15" spans="1:36" ht="20.100000000000001" hidden="1" customHeight="1">
      <c r="A15" s="827"/>
      <c r="B15" s="1885"/>
      <c r="C15" s="1885"/>
      <c r="D15" s="1885"/>
      <c r="E15" s="1885"/>
      <c r="F15" s="1885"/>
      <c r="G15" s="1885"/>
      <c r="H15" s="1885"/>
      <c r="I15" s="1885"/>
      <c r="J15" s="1885"/>
      <c r="K15" s="1885"/>
      <c r="L15" s="1885"/>
      <c r="M15" s="1885"/>
      <c r="N15" s="1885"/>
      <c r="O15" s="1885"/>
      <c r="P15" s="1885"/>
      <c r="Q15" s="1885"/>
      <c r="R15" s="1885"/>
      <c r="S15" s="1885"/>
      <c r="T15" s="1885"/>
      <c r="U15" s="1885" t="s">
        <v>967</v>
      </c>
      <c r="V15" s="1885">
        <v>46</v>
      </c>
      <c r="W15" s="1885">
        <v>51</v>
      </c>
      <c r="X15" s="1885">
        <v>54</v>
      </c>
      <c r="Y15" s="1885">
        <v>54</v>
      </c>
      <c r="Z15" s="1885">
        <v>36</v>
      </c>
      <c r="AA15" s="1647"/>
      <c r="AB15" s="1647">
        <v>42</v>
      </c>
      <c r="AC15" s="1647"/>
      <c r="AD15" s="1647"/>
      <c r="AE15" s="1647"/>
      <c r="AF15" s="1647"/>
      <c r="AG15" s="1885">
        <v>47</v>
      </c>
      <c r="AH15" s="1885">
        <v>47</v>
      </c>
      <c r="AI15" s="1647">
        <v>50</v>
      </c>
    </row>
    <row r="16" spans="1:36" ht="15" hidden="1" customHeight="1" thickBot="1">
      <c r="A16" s="827"/>
      <c r="B16" s="1885"/>
      <c r="C16" s="1885"/>
      <c r="D16" s="1885"/>
      <c r="E16" s="1885"/>
      <c r="F16" s="1885"/>
      <c r="G16" s="1885"/>
      <c r="H16" s="1885"/>
      <c r="I16" s="1885"/>
      <c r="J16" s="1885"/>
      <c r="K16" s="1885"/>
      <c r="L16" s="1885"/>
      <c r="M16" s="1885"/>
      <c r="N16" s="1885"/>
      <c r="O16" s="1885"/>
      <c r="P16" s="1885"/>
      <c r="Q16" s="1885"/>
      <c r="R16" s="1885"/>
      <c r="S16" s="1885"/>
      <c r="T16" s="1885"/>
      <c r="U16" s="1885" t="s">
        <v>968</v>
      </c>
      <c r="V16" s="417">
        <v>50</v>
      </c>
      <c r="W16" s="417">
        <v>55</v>
      </c>
      <c r="X16" s="417">
        <v>58</v>
      </c>
      <c r="Y16" s="417">
        <v>58</v>
      </c>
      <c r="Z16" s="417">
        <v>45</v>
      </c>
      <c r="AA16" s="417"/>
      <c r="AB16" s="417">
        <v>45</v>
      </c>
      <c r="AC16" s="417"/>
      <c r="AD16" s="417"/>
      <c r="AE16" s="417"/>
      <c r="AF16" s="417"/>
      <c r="AG16" s="417">
        <v>45</v>
      </c>
      <c r="AH16" s="417">
        <v>45</v>
      </c>
      <c r="AI16" s="417">
        <v>47</v>
      </c>
    </row>
    <row r="17" spans="1:36" ht="20.100000000000001" customHeight="1">
      <c r="A17" s="1449"/>
      <c r="B17" s="3003" t="s">
        <v>682</v>
      </c>
      <c r="C17" s="2997" t="s">
        <v>987</v>
      </c>
      <c r="D17" s="2998"/>
      <c r="E17" s="2999"/>
      <c r="F17" s="3003" t="s">
        <v>817</v>
      </c>
      <c r="G17" s="2998"/>
      <c r="H17" s="2999"/>
      <c r="I17" s="3005" t="s">
        <v>683</v>
      </c>
      <c r="J17" s="3006"/>
      <c r="K17" s="3007"/>
      <c r="L17" s="2997" t="s">
        <v>981</v>
      </c>
      <c r="M17" s="2998"/>
      <c r="N17" s="2999"/>
      <c r="O17" s="1450" t="s">
        <v>683</v>
      </c>
      <c r="P17" s="2997" t="s">
        <v>973</v>
      </c>
      <c r="Q17" s="2998"/>
      <c r="R17" s="2999"/>
      <c r="S17" s="1451" t="s">
        <v>683</v>
      </c>
      <c r="T17" s="1452"/>
      <c r="U17" s="2997" t="s">
        <v>995</v>
      </c>
      <c r="V17" s="3041" t="s">
        <v>957</v>
      </c>
      <c r="W17" s="3043"/>
      <c r="X17" s="3041" t="s">
        <v>1002</v>
      </c>
      <c r="Y17" s="3043"/>
      <c r="Z17" s="1925" t="s">
        <v>265</v>
      </c>
      <c r="AA17" s="1949" t="s">
        <v>610</v>
      </c>
      <c r="AB17" s="1949" t="s">
        <v>317</v>
      </c>
      <c r="AC17" s="3041" t="s">
        <v>611</v>
      </c>
      <c r="AD17" s="3043"/>
      <c r="AE17" s="1949" t="s">
        <v>612</v>
      </c>
      <c r="AF17" s="1949" t="s">
        <v>613</v>
      </c>
      <c r="AG17" s="3041" t="s">
        <v>266</v>
      </c>
      <c r="AH17" s="3043"/>
      <c r="AI17" s="1949" t="s">
        <v>268</v>
      </c>
    </row>
    <row r="18" spans="1:36" s="8" customFormat="1" ht="20.100000000000001" customHeight="1">
      <c r="A18" s="1891"/>
      <c r="B18" s="3004"/>
      <c r="C18" s="3000"/>
      <c r="D18" s="3001"/>
      <c r="E18" s="3002"/>
      <c r="F18" s="3004"/>
      <c r="G18" s="3001"/>
      <c r="H18" s="3002"/>
      <c r="I18" s="1892" t="s">
        <v>820</v>
      </c>
      <c r="J18" s="1446" t="s">
        <v>818</v>
      </c>
      <c r="K18" s="1447" t="s">
        <v>819</v>
      </c>
      <c r="L18" s="3000"/>
      <c r="M18" s="3001"/>
      <c r="N18" s="3002"/>
      <c r="O18" s="1893" t="s">
        <v>996</v>
      </c>
      <c r="P18" s="3000"/>
      <c r="Q18" s="3001"/>
      <c r="R18" s="3002"/>
      <c r="S18" s="1894" t="s">
        <v>976</v>
      </c>
      <c r="T18" s="1448" t="s">
        <v>977</v>
      </c>
      <c r="U18" s="3000"/>
      <c r="V18" s="1949" t="s">
        <v>958</v>
      </c>
      <c r="W18" s="1924" t="s">
        <v>1001</v>
      </c>
      <c r="X18" s="1949" t="s">
        <v>1003</v>
      </c>
      <c r="Y18" s="1925" t="s">
        <v>1004</v>
      </c>
      <c r="Z18" s="1925" t="s">
        <v>269</v>
      </c>
      <c r="AA18" s="1949" t="s">
        <v>614</v>
      </c>
      <c r="AB18" s="1949" t="s">
        <v>318</v>
      </c>
      <c r="AC18" s="1979" t="s">
        <v>615</v>
      </c>
      <c r="AD18" s="1925" t="s">
        <v>616</v>
      </c>
      <c r="AE18" s="1949" t="s">
        <v>617</v>
      </c>
      <c r="AF18" s="1949" t="s">
        <v>618</v>
      </c>
      <c r="AG18" s="1922" t="s">
        <v>619</v>
      </c>
      <c r="AH18" s="1263" t="s">
        <v>270</v>
      </c>
      <c r="AI18" s="1930" t="s">
        <v>272</v>
      </c>
      <c r="AJ18" s="60"/>
    </row>
    <row r="19" spans="1:36" s="41" customFormat="1" ht="26.25" customHeight="1">
      <c r="A19" s="2310" t="s">
        <v>2063</v>
      </c>
      <c r="B19" s="2311" t="s">
        <v>1764</v>
      </c>
      <c r="C19" s="2266">
        <v>45263</v>
      </c>
      <c r="D19" s="2420" t="s">
        <v>831</v>
      </c>
      <c r="E19" s="4320">
        <f>C19+1</f>
        <v>45264</v>
      </c>
      <c r="F19" s="4321"/>
      <c r="G19" s="2420"/>
      <c r="H19" s="4322"/>
      <c r="I19" s="4323">
        <f>C19-5</f>
        <v>45258</v>
      </c>
      <c r="J19" s="2426">
        <f>C19-4</f>
        <v>45259</v>
      </c>
      <c r="K19" s="1801">
        <f>C19-3</f>
        <v>45260</v>
      </c>
      <c r="L19" s="4324"/>
      <c r="M19" s="4325"/>
      <c r="N19" s="4326"/>
      <c r="O19" s="4327"/>
      <c r="P19" s="4328"/>
      <c r="Q19" s="4325"/>
      <c r="R19" s="4326"/>
      <c r="S19" s="2312"/>
      <c r="T19" s="1455"/>
      <c r="U19" s="1895">
        <f>E19+6</f>
        <v>45270</v>
      </c>
      <c r="V19" s="1936">
        <f>U19+$V$15</f>
        <v>45316</v>
      </c>
      <c r="W19" s="1935">
        <f>U19+$W$15</f>
        <v>45321</v>
      </c>
      <c r="X19" s="1936">
        <f>U19+$X$15</f>
        <v>45324</v>
      </c>
      <c r="Y19" s="1952">
        <f>U19+$Y$15</f>
        <v>45324</v>
      </c>
      <c r="Z19" s="1952">
        <f>U19+$V$16</f>
        <v>45320</v>
      </c>
      <c r="AA19" s="1936"/>
      <c r="AB19" s="1936">
        <f>U19+$AB$15</f>
        <v>45312</v>
      </c>
      <c r="AC19" s="1934"/>
      <c r="AD19" s="1933"/>
      <c r="AE19" s="1936"/>
      <c r="AF19" s="1936"/>
      <c r="AG19" s="1934">
        <f>U19+$AG$16</f>
        <v>45315</v>
      </c>
      <c r="AH19" s="1933">
        <f>U19+$AH$16</f>
        <v>45315</v>
      </c>
      <c r="AI19" s="1936">
        <f>U19+$AI$15</f>
        <v>45320</v>
      </c>
      <c r="AJ19" s="63"/>
    </row>
    <row r="20" spans="1:36" s="41" customFormat="1" ht="26.25" customHeight="1">
      <c r="A20" s="2313" t="s">
        <v>1761</v>
      </c>
      <c r="B20" s="2319" t="s">
        <v>1762</v>
      </c>
      <c r="C20" s="2266"/>
      <c r="D20" s="2420"/>
      <c r="E20" s="4320"/>
      <c r="F20" s="4321"/>
      <c r="G20" s="2420"/>
      <c r="H20" s="4322"/>
      <c r="I20" s="4329"/>
      <c r="J20" s="4330"/>
      <c r="K20" s="4331"/>
      <c r="L20" s="4332"/>
      <c r="M20" s="2420"/>
      <c r="N20" s="4322"/>
      <c r="O20" s="2314"/>
      <c r="P20" s="4328">
        <v>45266</v>
      </c>
      <c r="Q20" s="4325" t="s">
        <v>831</v>
      </c>
      <c r="R20" s="4326">
        <f>P20</f>
        <v>45266</v>
      </c>
      <c r="S20" s="4333">
        <f>P20-5</f>
        <v>45261</v>
      </c>
      <c r="T20" s="1454">
        <f>P20-2</f>
        <v>45264</v>
      </c>
      <c r="U20" s="1895">
        <f>R20+7</f>
        <v>45273</v>
      </c>
      <c r="V20" s="1936">
        <f>U20+$V$16</f>
        <v>45323</v>
      </c>
      <c r="W20" s="1935">
        <f>U20+$W$16</f>
        <v>45328</v>
      </c>
      <c r="X20" s="1936">
        <f>U20+$X$16</f>
        <v>45331</v>
      </c>
      <c r="Y20" s="1952">
        <f>U20+$Y$16</f>
        <v>45331</v>
      </c>
      <c r="Z20" s="1952">
        <f>U20+$Z$16</f>
        <v>45318</v>
      </c>
      <c r="AA20" s="1936"/>
      <c r="AB20" s="1936">
        <f>U20+$AB$16</f>
        <v>45318</v>
      </c>
      <c r="AC20" s="1934"/>
      <c r="AD20" s="1933"/>
      <c r="AE20" s="1936"/>
      <c r="AF20" s="1936"/>
      <c r="AG20" s="1934">
        <f>U20+$AG$16</f>
        <v>45318</v>
      </c>
      <c r="AH20" s="1933">
        <f>U20+$AH$16</f>
        <v>45318</v>
      </c>
      <c r="AI20" s="1936">
        <f>U20+$AI$16</f>
        <v>45320</v>
      </c>
      <c r="AJ20" s="63"/>
    </row>
    <row r="21" spans="1:36" s="41" customFormat="1" ht="26.25" customHeight="1">
      <c r="A21" s="1773" t="s">
        <v>963</v>
      </c>
      <c r="B21" s="4334"/>
      <c r="C21" s="4335"/>
      <c r="D21" s="4336"/>
      <c r="E21" s="4337"/>
      <c r="F21" s="4338" t="e">
        <f>F17+7</f>
        <v>#VALUE!</v>
      </c>
      <c r="G21" s="4339" t="s">
        <v>831</v>
      </c>
      <c r="H21" s="4340" t="e">
        <f>F21+1</f>
        <v>#VALUE!</v>
      </c>
      <c r="I21" s="4341" t="e">
        <f>F21-5</f>
        <v>#VALUE!</v>
      </c>
      <c r="J21" s="1465" t="e">
        <f>F21-4</f>
        <v>#VALUE!</v>
      </c>
      <c r="K21" s="1466" t="e">
        <f>J21</f>
        <v>#VALUE!</v>
      </c>
      <c r="L21" s="4342"/>
      <c r="M21" s="4339"/>
      <c r="N21" s="4340"/>
      <c r="O21" s="4343"/>
      <c r="P21" s="4344"/>
      <c r="Q21" s="4339"/>
      <c r="R21" s="4340"/>
      <c r="S21" s="4345"/>
      <c r="T21" s="1466"/>
      <c r="U21" s="1896" t="e">
        <f>H21+11</f>
        <v>#VALUE!</v>
      </c>
      <c r="V21" s="1942"/>
      <c r="W21" s="1941"/>
      <c r="X21" s="1942"/>
      <c r="Y21" s="1955"/>
      <c r="Z21" s="1955"/>
      <c r="AA21" s="1942"/>
      <c r="AB21" s="1942"/>
      <c r="AC21" s="1940"/>
      <c r="AD21" s="1939"/>
      <c r="AE21" s="1942"/>
      <c r="AF21" s="1942"/>
      <c r="AG21" s="1940"/>
      <c r="AH21" s="1939"/>
      <c r="AI21" s="1942"/>
      <c r="AJ21" s="925"/>
    </row>
    <row r="22" spans="1:36" s="41" customFormat="1" ht="26.25" customHeight="1">
      <c r="A22" s="2263" t="s">
        <v>2064</v>
      </c>
      <c r="B22" s="4346" t="s">
        <v>1763</v>
      </c>
      <c r="C22" s="1868"/>
      <c r="D22" s="1461"/>
      <c r="E22" s="4347"/>
      <c r="F22" s="4348"/>
      <c r="G22" s="1461"/>
      <c r="H22" s="4349"/>
      <c r="I22" s="4350"/>
      <c r="J22" s="1462"/>
      <c r="K22" s="1463"/>
      <c r="L22" s="4351">
        <v>45267</v>
      </c>
      <c r="M22" s="1460" t="s">
        <v>831</v>
      </c>
      <c r="N22" s="4352">
        <f>L22</f>
        <v>45267</v>
      </c>
      <c r="O22" s="2315">
        <f>L22-2</f>
        <v>45265</v>
      </c>
      <c r="P22" s="1869">
        <v>45268</v>
      </c>
      <c r="Q22" s="1460" t="s">
        <v>831</v>
      </c>
      <c r="R22" s="4352">
        <f>P22</f>
        <v>45268</v>
      </c>
      <c r="S22" s="4353">
        <f>P22-3</f>
        <v>45265</v>
      </c>
      <c r="T22" s="1459">
        <f>P22-2</f>
        <v>45266</v>
      </c>
      <c r="U22" s="1897">
        <f>R22+7</f>
        <v>45275</v>
      </c>
      <c r="V22" s="1942">
        <f>V16</f>
        <v>50</v>
      </c>
      <c r="W22" s="1941">
        <f>U22+$W$13</f>
        <v>45328</v>
      </c>
      <c r="X22" s="1942">
        <f>U22+$X$13</f>
        <v>45331</v>
      </c>
      <c r="Y22" s="1955">
        <f>U22+$Y$13</f>
        <v>45331</v>
      </c>
      <c r="Z22" s="1955">
        <f>U22+$Z$13</f>
        <v>45312</v>
      </c>
      <c r="AA22" s="1942"/>
      <c r="AB22" s="1942">
        <f>U22+$AB$13</f>
        <v>45318</v>
      </c>
      <c r="AC22" s="1940"/>
      <c r="AD22" s="1939"/>
      <c r="AE22" s="1942"/>
      <c r="AF22" s="1942"/>
      <c r="AG22" s="1940">
        <f>U22+$AG$14</f>
        <v>45323</v>
      </c>
      <c r="AH22" s="1939">
        <f>U22+$AH$14</f>
        <v>45323</v>
      </c>
      <c r="AI22" s="1942">
        <f>U22+$AI$13</f>
        <v>45327</v>
      </c>
      <c r="AJ22" s="63"/>
    </row>
    <row r="23" spans="1:36" s="41" customFormat="1" ht="26.25" customHeight="1">
      <c r="A23" s="2310" t="s">
        <v>2065</v>
      </c>
      <c r="B23" s="2311" t="s">
        <v>1767</v>
      </c>
      <c r="C23" s="2266">
        <f>C19+7</f>
        <v>45270</v>
      </c>
      <c r="D23" s="2420" t="s">
        <v>831</v>
      </c>
      <c r="E23" s="4320">
        <f>C23+1</f>
        <v>45271</v>
      </c>
      <c r="F23" s="4321"/>
      <c r="G23" s="2420"/>
      <c r="H23" s="4322"/>
      <c r="I23" s="4323">
        <f>C23-5</f>
        <v>45265</v>
      </c>
      <c r="J23" s="2426">
        <f>C23-4</f>
        <v>45266</v>
      </c>
      <c r="K23" s="1801">
        <f>C23-3</f>
        <v>45267</v>
      </c>
      <c r="L23" s="4324"/>
      <c r="M23" s="4325"/>
      <c r="N23" s="4326"/>
      <c r="O23" s="4327"/>
      <c r="P23" s="4328"/>
      <c r="Q23" s="4325"/>
      <c r="R23" s="4326"/>
      <c r="S23" s="2312"/>
      <c r="T23" s="1455"/>
      <c r="U23" s="1895">
        <f>E23+6</f>
        <v>45277</v>
      </c>
      <c r="V23" s="1936">
        <f>U23+$V$15</f>
        <v>45323</v>
      </c>
      <c r="W23" s="1935">
        <f>U23+$W$15</f>
        <v>45328</v>
      </c>
      <c r="X23" s="1936">
        <f>U23+$X$15</f>
        <v>45331</v>
      </c>
      <c r="Y23" s="1952">
        <f>U23+$Y$15</f>
        <v>45331</v>
      </c>
      <c r="Z23" s="1952">
        <f>U23+$V$16</f>
        <v>45327</v>
      </c>
      <c r="AA23" s="1936"/>
      <c r="AB23" s="1936">
        <f>U23+$AB$15</f>
        <v>45319</v>
      </c>
      <c r="AC23" s="1934"/>
      <c r="AD23" s="1933"/>
      <c r="AE23" s="1936"/>
      <c r="AF23" s="1936"/>
      <c r="AG23" s="1934">
        <f>U23+$AG$16</f>
        <v>45322</v>
      </c>
      <c r="AH23" s="1933">
        <f>U23+$AH$16</f>
        <v>45322</v>
      </c>
      <c r="AI23" s="1936">
        <f>U23+$AI$15</f>
        <v>45327</v>
      </c>
      <c r="AJ23" s="63"/>
    </row>
    <row r="24" spans="1:36" s="41" customFormat="1" ht="26.25" customHeight="1">
      <c r="A24" s="2313" t="s">
        <v>1734</v>
      </c>
      <c r="B24" s="2319" t="s">
        <v>1765</v>
      </c>
      <c r="C24" s="2266"/>
      <c r="D24" s="2420"/>
      <c r="E24" s="4320"/>
      <c r="F24" s="4321"/>
      <c r="G24" s="2420"/>
      <c r="H24" s="4322"/>
      <c r="I24" s="4329"/>
      <c r="J24" s="4330"/>
      <c r="K24" s="4331"/>
      <c r="L24" s="4332"/>
      <c r="M24" s="2420"/>
      <c r="N24" s="4322"/>
      <c r="O24" s="2314"/>
      <c r="P24" s="4328">
        <f>P20+7</f>
        <v>45273</v>
      </c>
      <c r="Q24" s="4325" t="s">
        <v>831</v>
      </c>
      <c r="R24" s="4326">
        <f>P24</f>
        <v>45273</v>
      </c>
      <c r="S24" s="4333">
        <f>P24-5</f>
        <v>45268</v>
      </c>
      <c r="T24" s="1454">
        <f>P24-2</f>
        <v>45271</v>
      </c>
      <c r="U24" s="1895">
        <f>R24+7</f>
        <v>45280</v>
      </c>
      <c r="V24" s="1936">
        <f>U24+$V$16</f>
        <v>45330</v>
      </c>
      <c r="W24" s="1935">
        <f>U24+$W$16</f>
        <v>45335</v>
      </c>
      <c r="X24" s="1936">
        <f>U24+$X$16</f>
        <v>45338</v>
      </c>
      <c r="Y24" s="1952">
        <f>U24+$Y$16</f>
        <v>45338</v>
      </c>
      <c r="Z24" s="1952">
        <f>U24+$Z$16</f>
        <v>45325</v>
      </c>
      <c r="AA24" s="1936"/>
      <c r="AB24" s="1936">
        <f>U24+$AB$16</f>
        <v>45325</v>
      </c>
      <c r="AC24" s="1934"/>
      <c r="AD24" s="1933"/>
      <c r="AE24" s="1936"/>
      <c r="AF24" s="1936"/>
      <c r="AG24" s="1934">
        <f>U24+$AG$16</f>
        <v>45325</v>
      </c>
      <c r="AH24" s="1933">
        <f>U24+$AH$16</f>
        <v>45325</v>
      </c>
      <c r="AI24" s="1936">
        <f>U24+$AI$16</f>
        <v>45327</v>
      </c>
      <c r="AJ24" s="63"/>
    </row>
    <row r="25" spans="1:36" s="41" customFormat="1" ht="26.25" customHeight="1">
      <c r="A25" s="1773" t="s">
        <v>963</v>
      </c>
      <c r="B25" s="4334"/>
      <c r="C25" s="4335"/>
      <c r="D25" s="4336"/>
      <c r="E25" s="4337"/>
      <c r="F25" s="4338" t="e">
        <f>F21+7</f>
        <v>#VALUE!</v>
      </c>
      <c r="G25" s="4339" t="s">
        <v>831</v>
      </c>
      <c r="H25" s="4340" t="e">
        <f>F25+1</f>
        <v>#VALUE!</v>
      </c>
      <c r="I25" s="4341" t="e">
        <f>F25-5</f>
        <v>#VALUE!</v>
      </c>
      <c r="J25" s="1465" t="e">
        <f>F25-4</f>
        <v>#VALUE!</v>
      </c>
      <c r="K25" s="1466" t="e">
        <f>J25</f>
        <v>#VALUE!</v>
      </c>
      <c r="L25" s="4342"/>
      <c r="M25" s="4339"/>
      <c r="N25" s="4340"/>
      <c r="O25" s="4343"/>
      <c r="P25" s="4344"/>
      <c r="Q25" s="4339"/>
      <c r="R25" s="4340"/>
      <c r="S25" s="4345"/>
      <c r="T25" s="1466"/>
      <c r="U25" s="1896" t="e">
        <f>H25+11</f>
        <v>#VALUE!</v>
      </c>
      <c r="V25" s="1942"/>
      <c r="W25" s="1941"/>
      <c r="X25" s="1942"/>
      <c r="Y25" s="1955"/>
      <c r="Z25" s="1955"/>
      <c r="AA25" s="1942"/>
      <c r="AB25" s="1942"/>
      <c r="AC25" s="1940"/>
      <c r="AD25" s="1939"/>
      <c r="AE25" s="1942"/>
      <c r="AF25" s="1942"/>
      <c r="AG25" s="1940"/>
      <c r="AH25" s="1939"/>
      <c r="AI25" s="1942"/>
      <c r="AJ25" s="63"/>
    </row>
    <row r="26" spans="1:36" s="41" customFormat="1" ht="26.25" customHeight="1">
      <c r="A26" s="1850" t="s">
        <v>1735</v>
      </c>
      <c r="B26" s="4354" t="s">
        <v>1766</v>
      </c>
      <c r="C26" s="1868"/>
      <c r="D26" s="1461"/>
      <c r="E26" s="4347"/>
      <c r="F26" s="4348"/>
      <c r="G26" s="1461"/>
      <c r="H26" s="4349"/>
      <c r="I26" s="4350"/>
      <c r="J26" s="1462"/>
      <c r="K26" s="1463"/>
      <c r="L26" s="4351">
        <f>L22+7</f>
        <v>45274</v>
      </c>
      <c r="M26" s="1460" t="s">
        <v>831</v>
      </c>
      <c r="N26" s="4352">
        <f>L26</f>
        <v>45274</v>
      </c>
      <c r="O26" s="2315">
        <f>L26-2</f>
        <v>45272</v>
      </c>
      <c r="P26" s="1869">
        <f>P22+7</f>
        <v>45275</v>
      </c>
      <c r="Q26" s="1460" t="s">
        <v>831</v>
      </c>
      <c r="R26" s="4352">
        <f>P26</f>
        <v>45275</v>
      </c>
      <c r="S26" s="4353">
        <f>P26-3</f>
        <v>45272</v>
      </c>
      <c r="T26" s="1459">
        <f>P26-2</f>
        <v>45273</v>
      </c>
      <c r="U26" s="1897">
        <f>R26+7</f>
        <v>45282</v>
      </c>
      <c r="V26" s="1942">
        <f>V20</f>
        <v>45323</v>
      </c>
      <c r="W26" s="1941">
        <f>U26+$W$13</f>
        <v>45335</v>
      </c>
      <c r="X26" s="1942">
        <f>U26+$X$13</f>
        <v>45338</v>
      </c>
      <c r="Y26" s="1955">
        <f>U26+$Y$13</f>
        <v>45338</v>
      </c>
      <c r="Z26" s="1955">
        <f>U26+$Z$13</f>
        <v>45319</v>
      </c>
      <c r="AA26" s="1942"/>
      <c r="AB26" s="1942">
        <f>U26+$AB$13</f>
        <v>45325</v>
      </c>
      <c r="AC26" s="1940"/>
      <c r="AD26" s="1939"/>
      <c r="AE26" s="1942"/>
      <c r="AF26" s="1942"/>
      <c r="AG26" s="1940">
        <f>U26+$AG$14</f>
        <v>45330</v>
      </c>
      <c r="AH26" s="1939">
        <f>U26+$AH$14</f>
        <v>45330</v>
      </c>
      <c r="AI26" s="1942">
        <f>U26+$AI$13</f>
        <v>45334</v>
      </c>
      <c r="AJ26" s="63"/>
    </row>
    <row r="27" spans="1:36" s="41" customFormat="1" ht="26.25" customHeight="1">
      <c r="A27" s="2310" t="s">
        <v>2066</v>
      </c>
      <c r="B27" s="2311" t="s">
        <v>1924</v>
      </c>
      <c r="C27" s="2266">
        <f>C23+7</f>
        <v>45277</v>
      </c>
      <c r="D27" s="2420" t="s">
        <v>831</v>
      </c>
      <c r="E27" s="4320">
        <f>C27+1</f>
        <v>45278</v>
      </c>
      <c r="F27" s="4321"/>
      <c r="G27" s="2420"/>
      <c r="H27" s="4322"/>
      <c r="I27" s="4323">
        <f>C27-5</f>
        <v>45272</v>
      </c>
      <c r="J27" s="4355">
        <f>C27-4</f>
        <v>45273</v>
      </c>
      <c r="K27" s="4356">
        <f>C27-3</f>
        <v>45274</v>
      </c>
      <c r="L27" s="4324"/>
      <c r="M27" s="4325"/>
      <c r="N27" s="4326"/>
      <c r="O27" s="4327"/>
      <c r="P27" s="4328"/>
      <c r="Q27" s="4325"/>
      <c r="R27" s="4326"/>
      <c r="S27" s="2312"/>
      <c r="T27" s="1455"/>
      <c r="U27" s="1895">
        <f>E27+6</f>
        <v>45284</v>
      </c>
      <c r="V27" s="1936">
        <f>U27+$V$15</f>
        <v>45330</v>
      </c>
      <c r="W27" s="1935">
        <f>U27+$W$15</f>
        <v>45335</v>
      </c>
      <c r="X27" s="1936">
        <f>U27+$X$15</f>
        <v>45338</v>
      </c>
      <c r="Y27" s="1952">
        <f>U27+$Y$15</f>
        <v>45338</v>
      </c>
      <c r="Z27" s="1952">
        <f>U27+$V$16</f>
        <v>45334</v>
      </c>
      <c r="AA27" s="1936"/>
      <c r="AB27" s="1936">
        <f>U27+$AB$15</f>
        <v>45326</v>
      </c>
      <c r="AC27" s="1934"/>
      <c r="AD27" s="1933"/>
      <c r="AE27" s="1936"/>
      <c r="AF27" s="1936"/>
      <c r="AG27" s="1934">
        <f>U27+$AG$16</f>
        <v>45329</v>
      </c>
      <c r="AH27" s="1933">
        <f>U27+$AH$16</f>
        <v>45329</v>
      </c>
      <c r="AI27" s="1936">
        <f>U27+$AI$15</f>
        <v>45334</v>
      </c>
      <c r="AJ27" s="63"/>
    </row>
    <row r="28" spans="1:36" s="41" customFormat="1" ht="26.25" customHeight="1">
      <c r="A28" s="2313" t="s">
        <v>1623</v>
      </c>
      <c r="B28" s="2319" t="s">
        <v>1768</v>
      </c>
      <c r="C28" s="2266"/>
      <c r="D28" s="2420"/>
      <c r="E28" s="4320"/>
      <c r="F28" s="4321"/>
      <c r="G28" s="2420"/>
      <c r="H28" s="4322"/>
      <c r="I28" s="4329"/>
      <c r="J28" s="4330"/>
      <c r="K28" s="4331"/>
      <c r="L28" s="4332"/>
      <c r="M28" s="2420"/>
      <c r="N28" s="4322"/>
      <c r="O28" s="2314"/>
      <c r="P28" s="4328">
        <f>P24+7</f>
        <v>45280</v>
      </c>
      <c r="Q28" s="4325" t="s">
        <v>831</v>
      </c>
      <c r="R28" s="4326">
        <f>P28</f>
        <v>45280</v>
      </c>
      <c r="S28" s="4333">
        <f>P28-5</f>
        <v>45275</v>
      </c>
      <c r="T28" s="1454">
        <f>P28-2</f>
        <v>45278</v>
      </c>
      <c r="U28" s="1895">
        <f>R28+7</f>
        <v>45287</v>
      </c>
      <c r="V28" s="1936">
        <f>U28+$V$16</f>
        <v>45337</v>
      </c>
      <c r="W28" s="1935">
        <f>U28+$W$16</f>
        <v>45342</v>
      </c>
      <c r="X28" s="1936">
        <f>U28+$X$16</f>
        <v>45345</v>
      </c>
      <c r="Y28" s="1952">
        <f>U28+$Y$16</f>
        <v>45345</v>
      </c>
      <c r="Z28" s="1952">
        <f>U28+$Z$16</f>
        <v>45332</v>
      </c>
      <c r="AA28" s="1936"/>
      <c r="AB28" s="1936">
        <f>U28+$AB$16</f>
        <v>45332</v>
      </c>
      <c r="AC28" s="1934"/>
      <c r="AD28" s="1933"/>
      <c r="AE28" s="1936"/>
      <c r="AF28" s="1936"/>
      <c r="AG28" s="1934">
        <f>U28+$AG$16</f>
        <v>45332</v>
      </c>
      <c r="AH28" s="1933">
        <f>U28+$AH$16</f>
        <v>45332</v>
      </c>
      <c r="AI28" s="1936">
        <f>U28+$AI$16</f>
        <v>45334</v>
      </c>
      <c r="AJ28" s="63"/>
    </row>
    <row r="29" spans="1:36" s="41" customFormat="1" ht="26.25" customHeight="1">
      <c r="A29" s="1773" t="s">
        <v>963</v>
      </c>
      <c r="B29" s="4334"/>
      <c r="C29" s="4335"/>
      <c r="D29" s="4336"/>
      <c r="E29" s="4337"/>
      <c r="F29" s="4338" t="e">
        <f>F25+7</f>
        <v>#VALUE!</v>
      </c>
      <c r="G29" s="4339" t="s">
        <v>831</v>
      </c>
      <c r="H29" s="4340" t="e">
        <f>F29+1</f>
        <v>#VALUE!</v>
      </c>
      <c r="I29" s="4341" t="e">
        <f>F29-5</f>
        <v>#VALUE!</v>
      </c>
      <c r="J29" s="1465" t="e">
        <f>F29-4</f>
        <v>#VALUE!</v>
      </c>
      <c r="K29" s="1466" t="e">
        <f>J29</f>
        <v>#VALUE!</v>
      </c>
      <c r="L29" s="4342"/>
      <c r="M29" s="4339"/>
      <c r="N29" s="4340"/>
      <c r="O29" s="4343"/>
      <c r="P29" s="4344"/>
      <c r="Q29" s="4339"/>
      <c r="R29" s="4340"/>
      <c r="S29" s="4345"/>
      <c r="T29" s="1466"/>
      <c r="U29" s="1896" t="e">
        <f>H29+11</f>
        <v>#VALUE!</v>
      </c>
      <c r="V29" s="1942"/>
      <c r="W29" s="1941"/>
      <c r="X29" s="1942"/>
      <c r="Y29" s="1955"/>
      <c r="Z29" s="1955"/>
      <c r="AA29" s="1942"/>
      <c r="AB29" s="1942"/>
      <c r="AC29" s="1940"/>
      <c r="AD29" s="1939"/>
      <c r="AE29" s="1942"/>
      <c r="AF29" s="1942"/>
      <c r="AG29" s="1940"/>
      <c r="AH29" s="1939"/>
      <c r="AI29" s="1942"/>
      <c r="AJ29" s="63"/>
    </row>
    <row r="30" spans="1:36" s="41" customFormat="1" ht="26.25" customHeight="1">
      <c r="A30" s="1850" t="s">
        <v>1697</v>
      </c>
      <c r="B30" s="4354" t="s">
        <v>1769</v>
      </c>
      <c r="C30" s="1868"/>
      <c r="D30" s="1461"/>
      <c r="E30" s="4347"/>
      <c r="F30" s="4348"/>
      <c r="G30" s="1461"/>
      <c r="H30" s="4349"/>
      <c r="I30" s="4350"/>
      <c r="J30" s="1462"/>
      <c r="K30" s="1463"/>
      <c r="L30" s="4351">
        <f>L26+7</f>
        <v>45281</v>
      </c>
      <c r="M30" s="1460" t="s">
        <v>831</v>
      </c>
      <c r="N30" s="4352">
        <f>L30</f>
        <v>45281</v>
      </c>
      <c r="O30" s="2315">
        <f>L30-2</f>
        <v>45279</v>
      </c>
      <c r="P30" s="1869">
        <f>P26+7</f>
        <v>45282</v>
      </c>
      <c r="Q30" s="1460" t="s">
        <v>831</v>
      </c>
      <c r="R30" s="4352">
        <f>P30</f>
        <v>45282</v>
      </c>
      <c r="S30" s="4353">
        <f>P30-3</f>
        <v>45279</v>
      </c>
      <c r="T30" s="1459">
        <f>P30-2</f>
        <v>45280</v>
      </c>
      <c r="U30" s="1897">
        <f>R30+7</f>
        <v>45289</v>
      </c>
      <c r="V30" s="1942">
        <f>V28</f>
        <v>45337</v>
      </c>
      <c r="W30" s="1941">
        <f>U30+$W$13</f>
        <v>45342</v>
      </c>
      <c r="X30" s="1942">
        <f>U30+$X$13</f>
        <v>45345</v>
      </c>
      <c r="Y30" s="1955">
        <f>U30+$Y$13</f>
        <v>45345</v>
      </c>
      <c r="Z30" s="1955">
        <f>U30+$Z$13</f>
        <v>45326</v>
      </c>
      <c r="AA30" s="1942"/>
      <c r="AB30" s="1942">
        <f>U30+$AB$13</f>
        <v>45332</v>
      </c>
      <c r="AC30" s="1940"/>
      <c r="AD30" s="1939"/>
      <c r="AE30" s="1942"/>
      <c r="AF30" s="1942"/>
      <c r="AG30" s="1940">
        <f>U30+$AG$14</f>
        <v>45337</v>
      </c>
      <c r="AH30" s="1939">
        <f>U30+$AH$14</f>
        <v>45337</v>
      </c>
      <c r="AI30" s="1942">
        <f>U30+$AI$13</f>
        <v>45341</v>
      </c>
      <c r="AJ30" s="63"/>
    </row>
    <row r="31" spans="1:36" s="41" customFormat="1" ht="26.25" customHeight="1">
      <c r="A31" s="2310" t="s">
        <v>2067</v>
      </c>
      <c r="B31" s="2311" t="s">
        <v>1772</v>
      </c>
      <c r="C31" s="2266">
        <f>C27+7</f>
        <v>45284</v>
      </c>
      <c r="D31" s="2420" t="s">
        <v>831</v>
      </c>
      <c r="E31" s="4320">
        <f>C31+1</f>
        <v>45285</v>
      </c>
      <c r="F31" s="4321"/>
      <c r="G31" s="2420"/>
      <c r="H31" s="4322"/>
      <c r="I31" s="4323">
        <f>C31-5</f>
        <v>45279</v>
      </c>
      <c r="J31" s="2426">
        <f>C31-4</f>
        <v>45280</v>
      </c>
      <c r="K31" s="1801">
        <f>C31-3</f>
        <v>45281</v>
      </c>
      <c r="L31" s="4324"/>
      <c r="M31" s="4325"/>
      <c r="N31" s="4326"/>
      <c r="O31" s="4327"/>
      <c r="P31" s="4328"/>
      <c r="Q31" s="4325"/>
      <c r="R31" s="4326"/>
      <c r="S31" s="2312"/>
      <c r="T31" s="1455"/>
      <c r="U31" s="1895">
        <f>E31+6</f>
        <v>45291</v>
      </c>
      <c r="V31" s="1936">
        <f>U31+$V$15</f>
        <v>45337</v>
      </c>
      <c r="W31" s="1935">
        <f>U31+$W$15</f>
        <v>45342</v>
      </c>
      <c r="X31" s="1936">
        <f>U31+$X$15</f>
        <v>45345</v>
      </c>
      <c r="Y31" s="1952">
        <f>U31+$Y$15</f>
        <v>45345</v>
      </c>
      <c r="Z31" s="1952">
        <f>U31+$V$16</f>
        <v>45341</v>
      </c>
      <c r="AA31" s="1936"/>
      <c r="AB31" s="1936">
        <f>U31+$AB$15</f>
        <v>45333</v>
      </c>
      <c r="AC31" s="1934"/>
      <c r="AD31" s="1933"/>
      <c r="AE31" s="1936"/>
      <c r="AF31" s="1936"/>
      <c r="AG31" s="1934">
        <f>U31+$AG$16</f>
        <v>45336</v>
      </c>
      <c r="AH31" s="1933">
        <f>U31+$AH$16</f>
        <v>45336</v>
      </c>
      <c r="AI31" s="1936">
        <f>U31+$AI$15</f>
        <v>45341</v>
      </c>
      <c r="AJ31" s="63"/>
    </row>
    <row r="32" spans="1:36" s="41" customFormat="1" ht="26.25" customHeight="1">
      <c r="A32" s="2313" t="s">
        <v>1729</v>
      </c>
      <c r="B32" s="2319" t="s">
        <v>1770</v>
      </c>
      <c r="C32" s="2266"/>
      <c r="D32" s="2420"/>
      <c r="E32" s="4320"/>
      <c r="F32" s="4321"/>
      <c r="G32" s="2420"/>
      <c r="H32" s="4322"/>
      <c r="I32" s="4329"/>
      <c r="J32" s="4330"/>
      <c r="K32" s="4331"/>
      <c r="L32" s="4332"/>
      <c r="M32" s="2420"/>
      <c r="N32" s="4322"/>
      <c r="O32" s="2314"/>
      <c r="P32" s="4328">
        <f>P28+7</f>
        <v>45287</v>
      </c>
      <c r="Q32" s="4325" t="s">
        <v>831</v>
      </c>
      <c r="R32" s="4326">
        <f>P32</f>
        <v>45287</v>
      </c>
      <c r="S32" s="4333">
        <f>P32-5</f>
        <v>45282</v>
      </c>
      <c r="T32" s="1454">
        <f>P32-2</f>
        <v>45285</v>
      </c>
      <c r="U32" s="1895">
        <f>R32+7</f>
        <v>45294</v>
      </c>
      <c r="V32" s="1936">
        <f>U32+$V$16</f>
        <v>45344</v>
      </c>
      <c r="W32" s="1935">
        <f>U32+$W$16</f>
        <v>45349</v>
      </c>
      <c r="X32" s="1936">
        <f>U32+$X$16</f>
        <v>45352</v>
      </c>
      <c r="Y32" s="1952">
        <f>U32+$Y$16</f>
        <v>45352</v>
      </c>
      <c r="Z32" s="1952">
        <f>U32+$Z$16</f>
        <v>45339</v>
      </c>
      <c r="AA32" s="1936"/>
      <c r="AB32" s="1936">
        <f>U32+$AB$16</f>
        <v>45339</v>
      </c>
      <c r="AC32" s="1934"/>
      <c r="AD32" s="1933"/>
      <c r="AE32" s="1936"/>
      <c r="AF32" s="1936"/>
      <c r="AG32" s="1934">
        <f>U32+$AG$16</f>
        <v>45339</v>
      </c>
      <c r="AH32" s="1933">
        <f>U32+$AH$16</f>
        <v>45339</v>
      </c>
      <c r="AI32" s="1936">
        <f>U32+$AI$16</f>
        <v>45341</v>
      </c>
      <c r="AJ32" s="63"/>
    </row>
    <row r="33" spans="1:36" s="41" customFormat="1" ht="26.25" customHeight="1">
      <c r="A33" s="1773" t="s">
        <v>963</v>
      </c>
      <c r="B33" s="4334"/>
      <c r="C33" s="4335"/>
      <c r="D33" s="4336"/>
      <c r="E33" s="4337"/>
      <c r="F33" s="4338" t="e">
        <f>F29+7</f>
        <v>#VALUE!</v>
      </c>
      <c r="G33" s="4339" t="s">
        <v>831</v>
      </c>
      <c r="H33" s="4340" t="e">
        <f>F33+1</f>
        <v>#VALUE!</v>
      </c>
      <c r="I33" s="4341" t="e">
        <f>F33-5</f>
        <v>#VALUE!</v>
      </c>
      <c r="J33" s="1465" t="e">
        <f>F33-4</f>
        <v>#VALUE!</v>
      </c>
      <c r="K33" s="1466" t="e">
        <f>J33</f>
        <v>#VALUE!</v>
      </c>
      <c r="L33" s="4342"/>
      <c r="M33" s="4339"/>
      <c r="N33" s="4340"/>
      <c r="O33" s="4343"/>
      <c r="P33" s="4344"/>
      <c r="Q33" s="4339"/>
      <c r="R33" s="4340"/>
      <c r="S33" s="4345"/>
      <c r="T33" s="1466"/>
      <c r="U33" s="1896" t="e">
        <f>H33+11</f>
        <v>#VALUE!</v>
      </c>
      <c r="V33" s="1942"/>
      <c r="W33" s="1941"/>
      <c r="X33" s="1942"/>
      <c r="Y33" s="1955"/>
      <c r="Z33" s="1955"/>
      <c r="AA33" s="1942"/>
      <c r="AB33" s="1942"/>
      <c r="AC33" s="1940"/>
      <c r="AD33" s="1939"/>
      <c r="AE33" s="1942"/>
      <c r="AF33" s="1942"/>
      <c r="AG33" s="1940"/>
      <c r="AH33" s="1939"/>
      <c r="AI33" s="1942"/>
      <c r="AJ33" s="63"/>
    </row>
    <row r="34" spans="1:36" s="41" customFormat="1" ht="26.25" customHeight="1">
      <c r="A34" s="1850" t="s">
        <v>1726</v>
      </c>
      <c r="B34" s="4354" t="s">
        <v>1771</v>
      </c>
      <c r="C34" s="1868"/>
      <c r="D34" s="1461"/>
      <c r="E34" s="4347"/>
      <c r="F34" s="4348"/>
      <c r="G34" s="1461"/>
      <c r="H34" s="4349"/>
      <c r="I34" s="4350"/>
      <c r="J34" s="1462"/>
      <c r="K34" s="1463"/>
      <c r="L34" s="4351">
        <f>L30+7</f>
        <v>45288</v>
      </c>
      <c r="M34" s="1460" t="s">
        <v>831</v>
      </c>
      <c r="N34" s="4352">
        <f>L34</f>
        <v>45288</v>
      </c>
      <c r="O34" s="2315">
        <f>L34-2</f>
        <v>45286</v>
      </c>
      <c r="P34" s="1869">
        <f>P30+7</f>
        <v>45289</v>
      </c>
      <c r="Q34" s="1460" t="s">
        <v>831</v>
      </c>
      <c r="R34" s="4352">
        <f>P34</f>
        <v>45289</v>
      </c>
      <c r="S34" s="4353">
        <f>P34-3</f>
        <v>45286</v>
      </c>
      <c r="T34" s="1459">
        <f>P34-2</f>
        <v>45287</v>
      </c>
      <c r="U34" s="1897">
        <f>R34+7</f>
        <v>45296</v>
      </c>
      <c r="V34" s="1942">
        <f>V28</f>
        <v>45337</v>
      </c>
      <c r="W34" s="1941">
        <f>U34+$W$13</f>
        <v>45349</v>
      </c>
      <c r="X34" s="1942">
        <f>U34+$X$13</f>
        <v>45352</v>
      </c>
      <c r="Y34" s="1955">
        <f>U34+$Y$13</f>
        <v>45352</v>
      </c>
      <c r="Z34" s="1955">
        <f>U34+$Z$13</f>
        <v>45333</v>
      </c>
      <c r="AA34" s="1942"/>
      <c r="AB34" s="1942">
        <f>U34+$AB$13</f>
        <v>45339</v>
      </c>
      <c r="AC34" s="1940"/>
      <c r="AD34" s="1939"/>
      <c r="AE34" s="1942"/>
      <c r="AF34" s="1942"/>
      <c r="AG34" s="1940">
        <f>U34+$AG$14</f>
        <v>45344</v>
      </c>
      <c r="AH34" s="1939">
        <f>U34+$AH$14</f>
        <v>45344</v>
      </c>
      <c r="AI34" s="1942">
        <f>U34+$AI$13</f>
        <v>45348</v>
      </c>
      <c r="AJ34" s="63"/>
    </row>
    <row r="35" spans="1:36" s="41" customFormat="1" ht="26.25" customHeight="1">
      <c r="A35" s="4357" t="s">
        <v>2068</v>
      </c>
      <c r="B35" s="4358" t="s">
        <v>1925</v>
      </c>
      <c r="C35" s="2266">
        <f>C31+7</f>
        <v>45291</v>
      </c>
      <c r="D35" s="2420" t="s">
        <v>831</v>
      </c>
      <c r="E35" s="4320">
        <f>C35+1</f>
        <v>45292</v>
      </c>
      <c r="F35" s="4321"/>
      <c r="G35" s="2420"/>
      <c r="H35" s="4322"/>
      <c r="I35" s="4359">
        <f>C35-5</f>
        <v>45286</v>
      </c>
      <c r="J35" s="2317">
        <f>C35-4-1</f>
        <v>45286</v>
      </c>
      <c r="K35" s="2318">
        <f>C35-3-1</f>
        <v>45287</v>
      </c>
      <c r="L35" s="4332"/>
      <c r="M35" s="2420"/>
      <c r="N35" s="4322"/>
      <c r="O35" s="2314"/>
      <c r="P35" s="2266"/>
      <c r="Q35" s="2420"/>
      <c r="R35" s="4322"/>
      <c r="S35" s="2312"/>
      <c r="T35" s="1593"/>
      <c r="U35" s="1895">
        <f>E35+6</f>
        <v>45298</v>
      </c>
      <c r="V35" s="1936">
        <f>U35+$V$15</f>
        <v>45344</v>
      </c>
      <c r="W35" s="1935">
        <f>U35+$W$15</f>
        <v>45349</v>
      </c>
      <c r="X35" s="1936">
        <f>U35+$X$15</f>
        <v>45352</v>
      </c>
      <c r="Y35" s="1952">
        <f>U35+$Y$15</f>
        <v>45352</v>
      </c>
      <c r="Z35" s="1952">
        <f>U35+$V$16</f>
        <v>45348</v>
      </c>
      <c r="AA35" s="1936"/>
      <c r="AB35" s="1936">
        <f>U35+$AB$15</f>
        <v>45340</v>
      </c>
      <c r="AC35" s="1934"/>
      <c r="AD35" s="1933"/>
      <c r="AE35" s="1936"/>
      <c r="AF35" s="1936"/>
      <c r="AG35" s="1934">
        <f>U35+$AG$16</f>
        <v>45343</v>
      </c>
      <c r="AH35" s="1933">
        <f>U35+$AH$16</f>
        <v>45343</v>
      </c>
      <c r="AI35" s="1936">
        <f>U35+$AI$15</f>
        <v>45348</v>
      </c>
      <c r="AJ35" s="63"/>
    </row>
    <row r="36" spans="1:36" s="41" customFormat="1" ht="26.25" customHeight="1">
      <c r="A36" s="4360" t="s">
        <v>963</v>
      </c>
      <c r="B36" s="2474"/>
      <c r="C36" s="4361"/>
      <c r="D36" s="4362"/>
      <c r="E36" s="4363"/>
      <c r="F36" s="4364"/>
      <c r="G36" s="4362"/>
      <c r="H36" s="4365"/>
      <c r="I36" s="4366"/>
      <c r="J36" s="4367"/>
      <c r="K36" s="4368"/>
      <c r="L36" s="4369"/>
      <c r="M36" s="4362"/>
      <c r="N36" s="4365"/>
      <c r="O36" s="4370"/>
      <c r="P36" s="4371">
        <f>P32+7</f>
        <v>45294</v>
      </c>
      <c r="Q36" s="4372" t="s">
        <v>831</v>
      </c>
      <c r="R36" s="4373">
        <f>P36</f>
        <v>45294</v>
      </c>
      <c r="S36" s="4374">
        <f>P36-5</f>
        <v>45289</v>
      </c>
      <c r="T36" s="1756">
        <f>P36-2</f>
        <v>45292</v>
      </c>
      <c r="U36" s="1898">
        <f>R36+7</f>
        <v>45301</v>
      </c>
      <c r="V36" s="1948">
        <f>U36+$V$16</f>
        <v>45351</v>
      </c>
      <c r="W36" s="1947">
        <f>U36+$W$16</f>
        <v>45356</v>
      </c>
      <c r="X36" s="1948">
        <f>U36+$X$16</f>
        <v>45359</v>
      </c>
      <c r="Y36" s="1958">
        <f>U36+$Y$16</f>
        <v>45359</v>
      </c>
      <c r="Z36" s="1958">
        <f>U36+$Z$16</f>
        <v>45346</v>
      </c>
      <c r="AA36" s="1948"/>
      <c r="AB36" s="1948">
        <f>U36+$AB$16</f>
        <v>45346</v>
      </c>
      <c r="AC36" s="1946"/>
      <c r="AD36" s="1945"/>
      <c r="AE36" s="1948"/>
      <c r="AF36" s="1948"/>
      <c r="AG36" s="1946">
        <f>U36+$AG$16</f>
        <v>45346</v>
      </c>
      <c r="AH36" s="1945">
        <f>U36+$AH$16</f>
        <v>45346</v>
      </c>
      <c r="AI36" s="1948">
        <f>U36+$AI$16</f>
        <v>45348</v>
      </c>
      <c r="AJ36" s="63"/>
    </row>
    <row r="37" spans="1:36" s="41" customFormat="1" ht="26.25" customHeight="1">
      <c r="A37" s="4375" t="s">
        <v>963</v>
      </c>
      <c r="B37" s="4376"/>
      <c r="C37" s="4371"/>
      <c r="D37" s="4372"/>
      <c r="E37" s="4377"/>
      <c r="F37" s="4378" t="e">
        <f>F33+7</f>
        <v>#VALUE!</v>
      </c>
      <c r="G37" s="4372" t="s">
        <v>831</v>
      </c>
      <c r="H37" s="4373" t="e">
        <f>F37+1</f>
        <v>#VALUE!</v>
      </c>
      <c r="I37" s="4374" t="e">
        <f>F37-5</f>
        <v>#VALUE!</v>
      </c>
      <c r="J37" s="4379" t="e">
        <f>F37-4</f>
        <v>#VALUE!</v>
      </c>
      <c r="K37" s="1756" t="e">
        <f>J37</f>
        <v>#VALUE!</v>
      </c>
      <c r="L37" s="4380"/>
      <c r="M37" s="4372"/>
      <c r="N37" s="4373"/>
      <c r="O37" s="4381"/>
      <c r="P37" s="4371"/>
      <c r="Q37" s="4372"/>
      <c r="R37" s="4373"/>
      <c r="S37" s="4382"/>
      <c r="T37" s="1756"/>
      <c r="U37" s="1898" t="e">
        <f>H37+11</f>
        <v>#VALUE!</v>
      </c>
      <c r="V37" s="1948"/>
      <c r="W37" s="1947"/>
      <c r="X37" s="1948"/>
      <c r="Y37" s="1958"/>
      <c r="Z37" s="1958"/>
      <c r="AA37" s="1948"/>
      <c r="AB37" s="1948"/>
      <c r="AC37" s="1946"/>
      <c r="AD37" s="1945"/>
      <c r="AE37" s="1948"/>
      <c r="AF37" s="1948"/>
      <c r="AG37" s="1946"/>
      <c r="AH37" s="1945"/>
      <c r="AI37" s="1948"/>
      <c r="AJ37" s="63"/>
    </row>
    <row r="38" spans="1:36" s="41" customFormat="1" ht="26.25" customHeight="1">
      <c r="A38" s="4375" t="s">
        <v>963</v>
      </c>
      <c r="B38" s="4383"/>
      <c r="C38" s="4384"/>
      <c r="D38" s="4385"/>
      <c r="E38" s="4386"/>
      <c r="F38" s="4387"/>
      <c r="G38" s="4385"/>
      <c r="H38" s="4388"/>
      <c r="I38" s="4389"/>
      <c r="J38" s="4390"/>
      <c r="K38" s="4391"/>
      <c r="L38" s="4369">
        <f>L34+7</f>
        <v>45295</v>
      </c>
      <c r="M38" s="4362" t="s">
        <v>831</v>
      </c>
      <c r="N38" s="4365">
        <f>L38</f>
        <v>45295</v>
      </c>
      <c r="O38" s="4370">
        <f>L38-2</f>
        <v>45293</v>
      </c>
      <c r="P38" s="4361">
        <f>P34+7</f>
        <v>45296</v>
      </c>
      <c r="Q38" s="4362" t="s">
        <v>831</v>
      </c>
      <c r="R38" s="4365">
        <f>P38</f>
        <v>45296</v>
      </c>
      <c r="S38" s="4374">
        <f>P38-3</f>
        <v>45293</v>
      </c>
      <c r="T38" s="1756">
        <f>P38-2</f>
        <v>45294</v>
      </c>
      <c r="U38" s="1898">
        <f>R38+7</f>
        <v>45303</v>
      </c>
      <c r="V38" s="1948">
        <f>V36</f>
        <v>45351</v>
      </c>
      <c r="W38" s="1947">
        <f>U38+$W$13</f>
        <v>45356</v>
      </c>
      <c r="X38" s="1948">
        <f>U38+$X$13</f>
        <v>45359</v>
      </c>
      <c r="Y38" s="1958">
        <f>U38+$Y$13</f>
        <v>45359</v>
      </c>
      <c r="Z38" s="1958">
        <f>U38+$Z$13</f>
        <v>45340</v>
      </c>
      <c r="AA38" s="1948"/>
      <c r="AB38" s="1948">
        <f>U38+$AB$13</f>
        <v>45346</v>
      </c>
      <c r="AC38" s="1946"/>
      <c r="AD38" s="1945"/>
      <c r="AE38" s="1948"/>
      <c r="AF38" s="1948"/>
      <c r="AG38" s="1946">
        <f>U38+$AG$14</f>
        <v>45351</v>
      </c>
      <c r="AH38" s="1945">
        <f>U38+$AH$14</f>
        <v>45351</v>
      </c>
      <c r="AI38" s="1948">
        <f>U38+$AI$13</f>
        <v>45355</v>
      </c>
      <c r="AJ38" s="63"/>
    </row>
    <row r="39" spans="1:36" s="41" customFormat="1" ht="26.25" customHeight="1">
      <c r="A39" s="4360" t="s">
        <v>963</v>
      </c>
      <c r="B39" s="4392"/>
      <c r="C39" s="4361">
        <f>C35+7</f>
        <v>45298</v>
      </c>
      <c r="D39" s="4362" t="s">
        <v>831</v>
      </c>
      <c r="E39" s="4363">
        <f>C39+1</f>
        <v>45299</v>
      </c>
      <c r="F39" s="4364"/>
      <c r="G39" s="4362"/>
      <c r="H39" s="4365"/>
      <c r="I39" s="4393">
        <f>C39-5</f>
        <v>45293</v>
      </c>
      <c r="J39" s="4394">
        <f>C39-4</f>
        <v>45294</v>
      </c>
      <c r="K39" s="4395">
        <f>C39-3</f>
        <v>45295</v>
      </c>
      <c r="L39" s="4369"/>
      <c r="M39" s="4362"/>
      <c r="N39" s="4365"/>
      <c r="O39" s="4370"/>
      <c r="P39" s="4361"/>
      <c r="Q39" s="4362"/>
      <c r="R39" s="4365"/>
      <c r="S39" s="4396"/>
      <c r="T39" s="4397"/>
      <c r="U39" s="1898">
        <f>E39+6</f>
        <v>45305</v>
      </c>
      <c r="V39" s="1948">
        <f>U39+$V$15</f>
        <v>45351</v>
      </c>
      <c r="W39" s="1947">
        <f>U39+$W$15</f>
        <v>45356</v>
      </c>
      <c r="X39" s="1948">
        <f>U39+$X$15</f>
        <v>45359</v>
      </c>
      <c r="Y39" s="1958">
        <f>U39+$Y$15</f>
        <v>45359</v>
      </c>
      <c r="Z39" s="1958">
        <f>U39+$V$16</f>
        <v>45355</v>
      </c>
      <c r="AA39" s="1948"/>
      <c r="AB39" s="1948">
        <f>U39+$AB$15</f>
        <v>45347</v>
      </c>
      <c r="AC39" s="1946"/>
      <c r="AD39" s="1945"/>
      <c r="AE39" s="1948"/>
      <c r="AF39" s="1948"/>
      <c r="AG39" s="1946">
        <f>U39+$AG$16</f>
        <v>45350</v>
      </c>
      <c r="AH39" s="1945">
        <f>U39+$AH$16</f>
        <v>45350</v>
      </c>
      <c r="AI39" s="1948">
        <f>U39+$AI$15</f>
        <v>45355</v>
      </c>
      <c r="AJ39" s="63"/>
    </row>
    <row r="40" spans="1:36" s="41" customFormat="1" ht="26.25" customHeight="1">
      <c r="A40" s="4360" t="s">
        <v>963</v>
      </c>
      <c r="B40" s="2474"/>
      <c r="C40" s="4361"/>
      <c r="D40" s="4362"/>
      <c r="E40" s="4363"/>
      <c r="F40" s="4364"/>
      <c r="G40" s="4362"/>
      <c r="H40" s="4365"/>
      <c r="I40" s="4366"/>
      <c r="J40" s="4367"/>
      <c r="K40" s="4368"/>
      <c r="L40" s="4369"/>
      <c r="M40" s="4362"/>
      <c r="N40" s="4365"/>
      <c r="O40" s="4370"/>
      <c r="P40" s="4371">
        <f>P36+7</f>
        <v>45301</v>
      </c>
      <c r="Q40" s="4372" t="s">
        <v>831</v>
      </c>
      <c r="R40" s="4373">
        <f>P40</f>
        <v>45301</v>
      </c>
      <c r="S40" s="4374">
        <f>P40-5</f>
        <v>45296</v>
      </c>
      <c r="T40" s="1756">
        <f>P40-2</f>
        <v>45299</v>
      </c>
      <c r="U40" s="1898">
        <f>R40+7</f>
        <v>45308</v>
      </c>
      <c r="V40" s="1948">
        <f>U40+$V$16</f>
        <v>45358</v>
      </c>
      <c r="W40" s="1947">
        <f>U40+$W$16</f>
        <v>45363</v>
      </c>
      <c r="X40" s="1948">
        <f>U40+$X$16</f>
        <v>45366</v>
      </c>
      <c r="Y40" s="1958">
        <f>U40+$Y$16</f>
        <v>45366</v>
      </c>
      <c r="Z40" s="1958">
        <f>U40+$Z$16</f>
        <v>45353</v>
      </c>
      <c r="AA40" s="1948"/>
      <c r="AB40" s="1948">
        <f>U40+$AB$16</f>
        <v>45353</v>
      </c>
      <c r="AC40" s="1946"/>
      <c r="AD40" s="1945"/>
      <c r="AE40" s="1948"/>
      <c r="AF40" s="1948"/>
      <c r="AG40" s="1946">
        <f>U40+$AG$16</f>
        <v>45353</v>
      </c>
      <c r="AH40" s="1945">
        <f>U40+$AH$16</f>
        <v>45353</v>
      </c>
      <c r="AI40" s="1948">
        <f>U40+$AI$16</f>
        <v>45355</v>
      </c>
      <c r="AJ40" s="63"/>
    </row>
    <row r="41" spans="1:36" s="41" customFormat="1" ht="26.25" customHeight="1">
      <c r="A41" s="4375" t="s">
        <v>963</v>
      </c>
      <c r="B41" s="4376"/>
      <c r="C41" s="4371"/>
      <c r="D41" s="4372"/>
      <c r="E41" s="4377"/>
      <c r="F41" s="4378" t="e">
        <f>F37+7</f>
        <v>#VALUE!</v>
      </c>
      <c r="G41" s="4372" t="s">
        <v>831</v>
      </c>
      <c r="H41" s="4373" t="e">
        <f>F41+1</f>
        <v>#VALUE!</v>
      </c>
      <c r="I41" s="4374" t="e">
        <f>F41-5</f>
        <v>#VALUE!</v>
      </c>
      <c r="J41" s="4379" t="e">
        <f>F41-4</f>
        <v>#VALUE!</v>
      </c>
      <c r="K41" s="1756" t="e">
        <f>J41</f>
        <v>#VALUE!</v>
      </c>
      <c r="L41" s="4380"/>
      <c r="M41" s="4372"/>
      <c r="N41" s="4373"/>
      <c r="O41" s="4381"/>
      <c r="P41" s="4371"/>
      <c r="Q41" s="4372"/>
      <c r="R41" s="4373"/>
      <c r="S41" s="4382"/>
      <c r="T41" s="1756"/>
      <c r="U41" s="1898" t="e">
        <f>H41+11</f>
        <v>#VALUE!</v>
      </c>
      <c r="V41" s="1948"/>
      <c r="W41" s="1947"/>
      <c r="X41" s="1948"/>
      <c r="Y41" s="1958"/>
      <c r="Z41" s="1958"/>
      <c r="AA41" s="1948"/>
      <c r="AB41" s="1948"/>
      <c r="AC41" s="1946"/>
      <c r="AD41" s="1945"/>
      <c r="AE41" s="1948"/>
      <c r="AF41" s="1948"/>
      <c r="AG41" s="1946"/>
      <c r="AH41" s="1945"/>
      <c r="AI41" s="1948"/>
      <c r="AJ41" s="63"/>
    </row>
    <row r="42" spans="1:36" s="41" customFormat="1" ht="26.25" customHeight="1">
      <c r="A42" s="1850" t="s">
        <v>1735</v>
      </c>
      <c r="B42" s="4354" t="s">
        <v>2069</v>
      </c>
      <c r="C42" s="1868"/>
      <c r="D42" s="1461"/>
      <c r="E42" s="4347"/>
      <c r="F42" s="4348"/>
      <c r="G42" s="1461"/>
      <c r="H42" s="4349"/>
      <c r="I42" s="4350"/>
      <c r="J42" s="1462"/>
      <c r="K42" s="1463"/>
      <c r="L42" s="4351">
        <f>L38+7</f>
        <v>45302</v>
      </c>
      <c r="M42" s="1460" t="s">
        <v>831</v>
      </c>
      <c r="N42" s="4352">
        <f>L42</f>
        <v>45302</v>
      </c>
      <c r="O42" s="2315">
        <f>L42-2</f>
        <v>45300</v>
      </c>
      <c r="P42" s="1869">
        <f>P38+7</f>
        <v>45303</v>
      </c>
      <c r="Q42" s="1460" t="s">
        <v>831</v>
      </c>
      <c r="R42" s="4352">
        <f>P42</f>
        <v>45303</v>
      </c>
      <c r="S42" s="4353">
        <f>P42-3</f>
        <v>45300</v>
      </c>
      <c r="T42" s="1459">
        <f>P42-2</f>
        <v>45301</v>
      </c>
      <c r="U42" s="1897">
        <f>R42+7</f>
        <v>45310</v>
      </c>
      <c r="V42" s="1942">
        <f>V36</f>
        <v>45351</v>
      </c>
      <c r="W42" s="1941">
        <f>U42+$W$13</f>
        <v>45363</v>
      </c>
      <c r="X42" s="1942">
        <f>U42+$X$13</f>
        <v>45366</v>
      </c>
      <c r="Y42" s="1955">
        <f>U42+$Y$13</f>
        <v>45366</v>
      </c>
      <c r="Z42" s="1955">
        <f>U42+$Z$13</f>
        <v>45347</v>
      </c>
      <c r="AA42" s="1942"/>
      <c r="AB42" s="1942">
        <f>U42+$AB$13</f>
        <v>45353</v>
      </c>
      <c r="AC42" s="1940"/>
      <c r="AD42" s="1939"/>
      <c r="AE42" s="1942"/>
      <c r="AF42" s="1942"/>
      <c r="AG42" s="1940">
        <f>U42+$AG$14</f>
        <v>45358</v>
      </c>
      <c r="AH42" s="1939">
        <f>U42+$AH$14</f>
        <v>45358</v>
      </c>
      <c r="AI42" s="1942">
        <f>U42+$AI$13</f>
        <v>45362</v>
      </c>
      <c r="AJ42" s="63"/>
    </row>
    <row r="43" spans="1:36" s="41" customFormat="1" ht="26.25" customHeight="1">
      <c r="A43" s="2313" t="s">
        <v>1623</v>
      </c>
      <c r="B43" s="2319" t="s">
        <v>2070</v>
      </c>
      <c r="C43" s="2266">
        <f>C39+7</f>
        <v>45305</v>
      </c>
      <c r="D43" s="2420" t="s">
        <v>831</v>
      </c>
      <c r="E43" s="4320">
        <f>C43+1</f>
        <v>45306</v>
      </c>
      <c r="F43" s="4321"/>
      <c r="G43" s="2420"/>
      <c r="H43" s="4322"/>
      <c r="I43" s="4359">
        <f>C43-5</f>
        <v>45300</v>
      </c>
      <c r="J43" s="2426">
        <f>C43-4</f>
        <v>45301</v>
      </c>
      <c r="K43" s="1801">
        <f>C43-3</f>
        <v>45302</v>
      </c>
      <c r="L43" s="4332"/>
      <c r="M43" s="2420"/>
      <c r="N43" s="4322"/>
      <c r="O43" s="2314"/>
      <c r="P43" s="2266"/>
      <c r="Q43" s="2420"/>
      <c r="R43" s="4322"/>
      <c r="S43" s="2312"/>
      <c r="T43" s="1593"/>
      <c r="U43" s="2316">
        <f>E43+6+3</f>
        <v>45315</v>
      </c>
      <c r="V43" s="1936">
        <f>U43+$V$15</f>
        <v>45361</v>
      </c>
      <c r="W43" s="1935">
        <f>U43+$W$15</f>
        <v>45366</v>
      </c>
      <c r="X43" s="1936">
        <f>U43+$X$15</f>
        <v>45369</v>
      </c>
      <c r="Y43" s="1952">
        <f>U43+$Y$15</f>
        <v>45369</v>
      </c>
      <c r="Z43" s="1952">
        <f>U43+$V$16</f>
        <v>45365</v>
      </c>
      <c r="AA43" s="1936"/>
      <c r="AB43" s="1936">
        <f>U43+$AB$15</f>
        <v>45357</v>
      </c>
      <c r="AC43" s="1934"/>
      <c r="AD43" s="1933"/>
      <c r="AE43" s="1936"/>
      <c r="AF43" s="1936"/>
      <c r="AG43" s="1934">
        <f>U43+$AG$16</f>
        <v>45360</v>
      </c>
      <c r="AH43" s="1933">
        <f>U43+$AH$16</f>
        <v>45360</v>
      </c>
      <c r="AI43" s="1936">
        <f>U43+$AI$15</f>
        <v>45365</v>
      </c>
      <c r="AJ43" s="63"/>
    </row>
    <row r="44" spans="1:36" s="42" customFormat="1" ht="26.25" customHeight="1">
      <c r="A44" s="2313" t="s">
        <v>1623</v>
      </c>
      <c r="B44" s="2319" t="s">
        <v>2070</v>
      </c>
      <c r="C44" s="2266"/>
      <c r="D44" s="2420"/>
      <c r="E44" s="4320"/>
      <c r="F44" s="4321"/>
      <c r="G44" s="2420"/>
      <c r="H44" s="4322"/>
      <c r="I44" s="4329"/>
      <c r="J44" s="4330"/>
      <c r="K44" s="4331"/>
      <c r="L44" s="4332"/>
      <c r="M44" s="2420"/>
      <c r="N44" s="4322"/>
      <c r="O44" s="2314"/>
      <c r="P44" s="4328">
        <f>P40+7</f>
        <v>45308</v>
      </c>
      <c r="Q44" s="4325" t="s">
        <v>831</v>
      </c>
      <c r="R44" s="4326">
        <f>P44</f>
        <v>45308</v>
      </c>
      <c r="S44" s="4333">
        <f>P44-5</f>
        <v>45303</v>
      </c>
      <c r="T44" s="1454">
        <f>P44-2</f>
        <v>45306</v>
      </c>
      <c r="U44" s="1895">
        <f>R44+7</f>
        <v>45315</v>
      </c>
      <c r="V44" s="1936">
        <f>U44+$V$16</f>
        <v>45365</v>
      </c>
      <c r="W44" s="1935">
        <f>U44+$W$16</f>
        <v>45370</v>
      </c>
      <c r="X44" s="1936">
        <f>U44+$X$16</f>
        <v>45373</v>
      </c>
      <c r="Y44" s="1952">
        <f>U44+$Y$16</f>
        <v>45373</v>
      </c>
      <c r="Z44" s="1952">
        <f>U44+$Z$16</f>
        <v>45360</v>
      </c>
      <c r="AA44" s="1936"/>
      <c r="AB44" s="1936">
        <f>U44+$AB$16</f>
        <v>45360</v>
      </c>
      <c r="AC44" s="1934"/>
      <c r="AD44" s="1933"/>
      <c r="AE44" s="1936"/>
      <c r="AF44" s="1936"/>
      <c r="AG44" s="1934">
        <f>U44+$AG$16</f>
        <v>45360</v>
      </c>
      <c r="AH44" s="1933">
        <f>U44+$AH$16</f>
        <v>45360</v>
      </c>
      <c r="AI44" s="1936">
        <f>U44+$AI$16</f>
        <v>45362</v>
      </c>
      <c r="AJ44" s="63"/>
    </row>
    <row r="45" spans="1:36" s="42" customFormat="1" ht="26.25" customHeight="1">
      <c r="A45" s="1773" t="s">
        <v>963</v>
      </c>
      <c r="B45" s="4398"/>
      <c r="C45" s="4335"/>
      <c r="D45" s="4336"/>
      <c r="E45" s="4337"/>
      <c r="F45" s="4338" t="e">
        <f>F41+7</f>
        <v>#VALUE!</v>
      </c>
      <c r="G45" s="4339" t="s">
        <v>831</v>
      </c>
      <c r="H45" s="4340" t="e">
        <f>F45+1</f>
        <v>#VALUE!</v>
      </c>
      <c r="I45" s="4341" t="e">
        <f>F45-5</f>
        <v>#VALUE!</v>
      </c>
      <c r="J45" s="1465" t="e">
        <f>F45-4</f>
        <v>#VALUE!</v>
      </c>
      <c r="K45" s="1466" t="e">
        <f>J45</f>
        <v>#VALUE!</v>
      </c>
      <c r="L45" s="4342"/>
      <c r="M45" s="4339"/>
      <c r="N45" s="4340"/>
      <c r="O45" s="4343"/>
      <c r="P45" s="4344"/>
      <c r="Q45" s="4339"/>
      <c r="R45" s="4340"/>
      <c r="S45" s="4345"/>
      <c r="T45" s="1466"/>
      <c r="U45" s="1896" t="e">
        <f>H45+11</f>
        <v>#VALUE!</v>
      </c>
      <c r="V45" s="1942"/>
      <c r="W45" s="1941"/>
      <c r="X45" s="1942"/>
      <c r="Y45" s="1955"/>
      <c r="Z45" s="1955"/>
      <c r="AA45" s="1942"/>
      <c r="AB45" s="1942"/>
      <c r="AC45" s="1940"/>
      <c r="AD45" s="1939"/>
      <c r="AE45" s="1942"/>
      <c r="AF45" s="1942"/>
      <c r="AG45" s="1940"/>
      <c r="AH45" s="1939"/>
      <c r="AI45" s="1942"/>
      <c r="AJ45" s="63"/>
    </row>
    <row r="46" spans="1:36" s="42" customFormat="1" ht="26.25" customHeight="1">
      <c r="A46" s="1850" t="s">
        <v>1697</v>
      </c>
      <c r="B46" s="4354" t="s">
        <v>2071</v>
      </c>
      <c r="C46" s="1868"/>
      <c r="D46" s="1461"/>
      <c r="E46" s="4347"/>
      <c r="F46" s="4348"/>
      <c r="G46" s="1461"/>
      <c r="H46" s="4349"/>
      <c r="I46" s="4350"/>
      <c r="J46" s="1462"/>
      <c r="K46" s="1463"/>
      <c r="L46" s="4351">
        <f>L42+7</f>
        <v>45309</v>
      </c>
      <c r="M46" s="1460" t="s">
        <v>831</v>
      </c>
      <c r="N46" s="4352">
        <f>L46</f>
        <v>45309</v>
      </c>
      <c r="O46" s="2315">
        <f>L46-2</f>
        <v>45307</v>
      </c>
      <c r="P46" s="1869">
        <f>P42+7</f>
        <v>45310</v>
      </c>
      <c r="Q46" s="1460" t="s">
        <v>831</v>
      </c>
      <c r="R46" s="4352">
        <f>P46</f>
        <v>45310</v>
      </c>
      <c r="S46" s="4353">
        <f>P46-3</f>
        <v>45307</v>
      </c>
      <c r="T46" s="1459">
        <f>P46-2</f>
        <v>45308</v>
      </c>
      <c r="U46" s="1897">
        <f>R46+7</f>
        <v>45317</v>
      </c>
      <c r="V46" s="1942">
        <f>V40</f>
        <v>45358</v>
      </c>
      <c r="W46" s="1941">
        <f>U46+$W$13</f>
        <v>45370</v>
      </c>
      <c r="X46" s="1942">
        <f>U46+$X$13</f>
        <v>45373</v>
      </c>
      <c r="Y46" s="1955">
        <f>U46+$Y$13</f>
        <v>45373</v>
      </c>
      <c r="Z46" s="1955">
        <f>U46+$Z$13</f>
        <v>45354</v>
      </c>
      <c r="AA46" s="1942"/>
      <c r="AB46" s="1942">
        <f>U46+$AB$13</f>
        <v>45360</v>
      </c>
      <c r="AC46" s="1940"/>
      <c r="AD46" s="1939"/>
      <c r="AE46" s="1942"/>
      <c r="AF46" s="1942"/>
      <c r="AG46" s="1940">
        <f>U46+$AG$14</f>
        <v>45365</v>
      </c>
      <c r="AH46" s="1939">
        <f>U46+$AH$14</f>
        <v>45365</v>
      </c>
      <c r="AI46" s="1942">
        <f>U46+$AI$13</f>
        <v>45369</v>
      </c>
      <c r="AJ46" s="63"/>
    </row>
    <row r="47" spans="1:36" s="42" customFormat="1" ht="26.25" customHeight="1">
      <c r="A47" s="2313" t="s">
        <v>1818</v>
      </c>
      <c r="B47" s="2319" t="s">
        <v>2072</v>
      </c>
      <c r="C47" s="2266">
        <f>C43+7</f>
        <v>45312</v>
      </c>
      <c r="D47" s="2420" t="s">
        <v>831</v>
      </c>
      <c r="E47" s="4320">
        <f>C47+1</f>
        <v>45313</v>
      </c>
      <c r="F47" s="4321"/>
      <c r="G47" s="2420"/>
      <c r="H47" s="4322"/>
      <c r="I47" s="4323">
        <f>C47-5</f>
        <v>45307</v>
      </c>
      <c r="J47" s="2426">
        <f>C47-4</f>
        <v>45308</v>
      </c>
      <c r="K47" s="1801">
        <f>C47-3</f>
        <v>45309</v>
      </c>
      <c r="L47" s="4332"/>
      <c r="M47" s="2420"/>
      <c r="N47" s="4322"/>
      <c r="O47" s="2314"/>
      <c r="P47" s="2266"/>
      <c r="Q47" s="2420"/>
      <c r="R47" s="4322"/>
      <c r="S47" s="2312"/>
      <c r="T47" s="1593"/>
      <c r="U47" s="1895">
        <f>E47+6</f>
        <v>45319</v>
      </c>
      <c r="V47" s="1936">
        <f>U47+$V$15</f>
        <v>45365</v>
      </c>
      <c r="W47" s="1935">
        <f>U47+$W$15</f>
        <v>45370</v>
      </c>
      <c r="X47" s="1936">
        <f>U47+$X$15</f>
        <v>45373</v>
      </c>
      <c r="Y47" s="1952">
        <f>U47+$Y$15</f>
        <v>45373</v>
      </c>
      <c r="Z47" s="1952">
        <f>U47+$V$16</f>
        <v>45369</v>
      </c>
      <c r="AA47" s="1936"/>
      <c r="AB47" s="1936">
        <f>U47+$AB$15</f>
        <v>45361</v>
      </c>
      <c r="AC47" s="1934"/>
      <c r="AD47" s="1933"/>
      <c r="AE47" s="1936"/>
      <c r="AF47" s="1936"/>
      <c r="AG47" s="1934">
        <f>U47+$AG$16</f>
        <v>45364</v>
      </c>
      <c r="AH47" s="1933">
        <f>U47+$AH$16</f>
        <v>45364</v>
      </c>
      <c r="AI47" s="1936">
        <f>U47+$AI$15</f>
        <v>45369</v>
      </c>
      <c r="AJ47" s="63"/>
    </row>
    <row r="48" spans="1:36" s="42" customFormat="1" ht="26.25" customHeight="1">
      <c r="A48" s="2313" t="s">
        <v>1729</v>
      </c>
      <c r="B48" s="2319" t="s">
        <v>2073</v>
      </c>
      <c r="C48" s="2266"/>
      <c r="D48" s="2420"/>
      <c r="E48" s="4320"/>
      <c r="F48" s="4321"/>
      <c r="G48" s="2420"/>
      <c r="H48" s="4322"/>
      <c r="I48" s="4329"/>
      <c r="J48" s="4330"/>
      <c r="K48" s="4331"/>
      <c r="L48" s="4332"/>
      <c r="M48" s="2420"/>
      <c r="N48" s="4322"/>
      <c r="O48" s="2314"/>
      <c r="P48" s="4328">
        <f>P44+7</f>
        <v>45315</v>
      </c>
      <c r="Q48" s="4325" t="s">
        <v>831</v>
      </c>
      <c r="R48" s="4326">
        <f>P48</f>
        <v>45315</v>
      </c>
      <c r="S48" s="4333">
        <f>P48-5</f>
        <v>45310</v>
      </c>
      <c r="T48" s="1454">
        <f>P48-2</f>
        <v>45313</v>
      </c>
      <c r="U48" s="1895">
        <f>R48+7</f>
        <v>45322</v>
      </c>
      <c r="V48" s="1936">
        <f>U48+$V$16</f>
        <v>45372</v>
      </c>
      <c r="W48" s="1935">
        <f>U48+$W$16</f>
        <v>45377</v>
      </c>
      <c r="X48" s="1936">
        <f>U48+$X$16</f>
        <v>45380</v>
      </c>
      <c r="Y48" s="1952">
        <f>U48+$Y$16</f>
        <v>45380</v>
      </c>
      <c r="Z48" s="1952">
        <f>U48+$Z$16</f>
        <v>45367</v>
      </c>
      <c r="AA48" s="1936"/>
      <c r="AB48" s="1936">
        <f>U48+$AB$16</f>
        <v>45367</v>
      </c>
      <c r="AC48" s="1934"/>
      <c r="AD48" s="1933"/>
      <c r="AE48" s="1936"/>
      <c r="AF48" s="1936"/>
      <c r="AG48" s="1934">
        <f>U48+$AG$16</f>
        <v>45367</v>
      </c>
      <c r="AH48" s="1933">
        <f>U48+$AH$16</f>
        <v>45367</v>
      </c>
      <c r="AI48" s="1936">
        <f>U48+$AI$16</f>
        <v>45369</v>
      </c>
      <c r="AJ48" s="63"/>
    </row>
    <row r="49" spans="1:36" s="42" customFormat="1" ht="26.25" customHeight="1">
      <c r="A49" s="1773" t="s">
        <v>963</v>
      </c>
      <c r="B49" s="4398"/>
      <c r="C49" s="4335"/>
      <c r="D49" s="4336"/>
      <c r="E49" s="4337"/>
      <c r="F49" s="4338" t="e">
        <f>F45+7</f>
        <v>#VALUE!</v>
      </c>
      <c r="G49" s="4339" t="s">
        <v>831</v>
      </c>
      <c r="H49" s="4340" t="e">
        <f>F49+1</f>
        <v>#VALUE!</v>
      </c>
      <c r="I49" s="4341" t="e">
        <f>F49-5</f>
        <v>#VALUE!</v>
      </c>
      <c r="J49" s="1465" t="e">
        <f>F49-4</f>
        <v>#VALUE!</v>
      </c>
      <c r="K49" s="1466" t="e">
        <f>J49</f>
        <v>#VALUE!</v>
      </c>
      <c r="L49" s="4342"/>
      <c r="M49" s="4339"/>
      <c r="N49" s="4340"/>
      <c r="O49" s="4343"/>
      <c r="P49" s="4344"/>
      <c r="Q49" s="4339"/>
      <c r="R49" s="4340"/>
      <c r="S49" s="4345"/>
      <c r="T49" s="1466"/>
      <c r="U49" s="1896" t="e">
        <f>H49+11</f>
        <v>#VALUE!</v>
      </c>
      <c r="V49" s="1942"/>
      <c r="W49" s="1941"/>
      <c r="X49" s="1942"/>
      <c r="Y49" s="1955"/>
      <c r="Z49" s="1955"/>
      <c r="AA49" s="1942"/>
      <c r="AB49" s="1942"/>
      <c r="AC49" s="1940"/>
      <c r="AD49" s="1939"/>
      <c r="AE49" s="1942"/>
      <c r="AF49" s="1942"/>
      <c r="AG49" s="1940"/>
      <c r="AH49" s="1939"/>
      <c r="AI49" s="1942"/>
      <c r="AJ49" s="63"/>
    </row>
    <row r="50" spans="1:36" s="42" customFormat="1" ht="26.25" customHeight="1">
      <c r="A50" s="1850" t="s">
        <v>1726</v>
      </c>
      <c r="B50" s="4354" t="s">
        <v>2074</v>
      </c>
      <c r="C50" s="1868"/>
      <c r="D50" s="1461"/>
      <c r="E50" s="4347"/>
      <c r="F50" s="4348"/>
      <c r="G50" s="1461"/>
      <c r="H50" s="4349"/>
      <c r="I50" s="4350"/>
      <c r="J50" s="1462"/>
      <c r="K50" s="1463"/>
      <c r="L50" s="4351">
        <f>L46+7</f>
        <v>45316</v>
      </c>
      <c r="M50" s="1460" t="s">
        <v>831</v>
      </c>
      <c r="N50" s="4352">
        <f>L50</f>
        <v>45316</v>
      </c>
      <c r="O50" s="2315">
        <f>L50-2</f>
        <v>45314</v>
      </c>
      <c r="P50" s="1869">
        <f>P46+7</f>
        <v>45317</v>
      </c>
      <c r="Q50" s="1460" t="s">
        <v>831</v>
      </c>
      <c r="R50" s="4352">
        <f>P50</f>
        <v>45317</v>
      </c>
      <c r="S50" s="4353">
        <f>P50-3</f>
        <v>45314</v>
      </c>
      <c r="T50" s="1459">
        <f>P50-2</f>
        <v>45315</v>
      </c>
      <c r="U50" s="1897">
        <f>R50+7</f>
        <v>45324</v>
      </c>
      <c r="V50" s="1942">
        <f>V44</f>
        <v>45365</v>
      </c>
      <c r="W50" s="1941">
        <f>U50+$W$13</f>
        <v>45377</v>
      </c>
      <c r="X50" s="1942">
        <f>U50+$X$13</f>
        <v>45380</v>
      </c>
      <c r="Y50" s="1955">
        <f>U50+$Y$13</f>
        <v>45380</v>
      </c>
      <c r="Z50" s="1955">
        <f>U50+$Z$13</f>
        <v>45361</v>
      </c>
      <c r="AA50" s="1942"/>
      <c r="AB50" s="1942">
        <f>U50+$AB$13</f>
        <v>45367</v>
      </c>
      <c r="AC50" s="1940"/>
      <c r="AD50" s="1939"/>
      <c r="AE50" s="1942"/>
      <c r="AF50" s="1942"/>
      <c r="AG50" s="1940">
        <f>U50+$AG$14</f>
        <v>45372</v>
      </c>
      <c r="AH50" s="1939">
        <f>U50+$AH$14</f>
        <v>45372</v>
      </c>
      <c r="AI50" s="1942">
        <f>U50+$AI$13</f>
        <v>45376</v>
      </c>
      <c r="AJ50" s="63"/>
    </row>
    <row r="51" spans="1:36" s="42" customFormat="1" ht="25.5" customHeight="1">
      <c r="A51" s="4399" t="s">
        <v>1820</v>
      </c>
      <c r="B51" s="4400" t="s">
        <v>2075</v>
      </c>
      <c r="C51" s="2266">
        <f>C47+7</f>
        <v>45319</v>
      </c>
      <c r="D51" s="2420" t="s">
        <v>831</v>
      </c>
      <c r="E51" s="4320">
        <f>C51+1</f>
        <v>45320</v>
      </c>
      <c r="F51" s="4321"/>
      <c r="G51" s="2420"/>
      <c r="H51" s="4322"/>
      <c r="I51" s="4359">
        <f>C51-5</f>
        <v>45314</v>
      </c>
      <c r="J51" s="2426">
        <f>C51-4</f>
        <v>45315</v>
      </c>
      <c r="K51" s="1801">
        <f>C51-3</f>
        <v>45316</v>
      </c>
      <c r="L51" s="4332"/>
      <c r="M51" s="2420"/>
      <c r="N51" s="4322"/>
      <c r="O51" s="2314"/>
      <c r="P51" s="2266"/>
      <c r="Q51" s="2420"/>
      <c r="R51" s="4322"/>
      <c r="S51" s="2312"/>
      <c r="T51" s="1593"/>
      <c r="U51" s="1895">
        <f>E51+6</f>
        <v>45326</v>
      </c>
      <c r="V51" s="1853">
        <f>U51+$V$15</f>
        <v>45372</v>
      </c>
      <c r="W51" s="1595">
        <f>U51+$W$15</f>
        <v>45377</v>
      </c>
      <c r="X51" s="1854">
        <f>U51+$X$15</f>
        <v>45380</v>
      </c>
      <c r="Y51" s="1596">
        <f>U51+$Y$15</f>
        <v>45380</v>
      </c>
      <c r="Z51" s="1596">
        <f>U51+$V$16</f>
        <v>45376</v>
      </c>
      <c r="AA51" s="1854"/>
      <c r="AB51" s="1854">
        <f>U51+$AB$15</f>
        <v>45368</v>
      </c>
      <c r="AC51" s="1594"/>
      <c r="AD51" s="781"/>
      <c r="AE51" s="1854"/>
      <c r="AF51" s="1854"/>
      <c r="AG51" s="1594">
        <f>U51+$AG$16</f>
        <v>45371</v>
      </c>
      <c r="AH51" s="781">
        <f>U51+$AH$16</f>
        <v>45371</v>
      </c>
      <c r="AI51" s="1854">
        <f>U51+$AI$15</f>
        <v>45376</v>
      </c>
      <c r="AJ51" s="63"/>
    </row>
    <row r="52" spans="1:36" s="917" customFormat="1" ht="24" hidden="1" customHeight="1">
      <c r="A52" s="1089"/>
      <c r="B52" s="1204"/>
      <c r="C52" s="1205"/>
      <c r="D52" s="1206"/>
      <c r="E52" s="267"/>
      <c r="F52" s="1207"/>
      <c r="G52" s="1206"/>
      <c r="H52" s="1208"/>
      <c r="I52" s="1209"/>
      <c r="J52" s="1210"/>
      <c r="K52" s="1211"/>
      <c r="L52" s="265"/>
      <c r="M52" s="1206"/>
      <c r="N52" s="1208"/>
      <c r="O52" s="1212"/>
      <c r="P52" s="1205">
        <f>P48+7</f>
        <v>45322</v>
      </c>
      <c r="Q52" s="1206" t="s">
        <v>923</v>
      </c>
      <c r="R52" s="1208">
        <f>P52</f>
        <v>45322</v>
      </c>
      <c r="S52" s="1213">
        <f>P52-5-1</f>
        <v>45316</v>
      </c>
      <c r="T52" s="1214">
        <f>P52-2-3</f>
        <v>45317</v>
      </c>
      <c r="U52" s="1215">
        <f>R52+7</f>
        <v>45329</v>
      </c>
      <c r="V52" s="1077">
        <f>V48</f>
        <v>45372</v>
      </c>
      <c r="W52" s="1077">
        <f>W48</f>
        <v>45377</v>
      </c>
      <c r="X52" s="1077">
        <f>X48</f>
        <v>45380</v>
      </c>
      <c r="Y52" s="1077">
        <f>Y48</f>
        <v>45380</v>
      </c>
      <c r="Z52" s="1077">
        <f>U52+$Z$16</f>
        <v>45374</v>
      </c>
      <c r="AA52" s="1076"/>
      <c r="AB52" s="1076">
        <f>U52+$AB$16</f>
        <v>45374</v>
      </c>
      <c r="AC52" s="1075"/>
      <c r="AD52" s="1074"/>
      <c r="AE52" s="1076"/>
      <c r="AF52" s="1076"/>
      <c r="AG52" s="1075">
        <f>U52+$AG$16</f>
        <v>45374</v>
      </c>
      <c r="AH52" s="1074">
        <f>U52+$AH$16</f>
        <v>45374</v>
      </c>
      <c r="AI52" s="1076">
        <f>U52+$AI$16</f>
        <v>45376</v>
      </c>
    </row>
    <row r="53" spans="1:36" s="917" customFormat="1" ht="24" hidden="1" customHeight="1">
      <c r="A53" s="976" t="s">
        <v>832</v>
      </c>
      <c r="B53" s="1033" t="s">
        <v>857</v>
      </c>
      <c r="C53" s="927"/>
      <c r="D53" s="929"/>
      <c r="E53" s="930"/>
      <c r="F53" s="931" t="e">
        <f>F49+7</f>
        <v>#VALUE!</v>
      </c>
      <c r="G53" s="929" t="s">
        <v>833</v>
      </c>
      <c r="H53" s="928" t="e">
        <f>F53</f>
        <v>#VALUE!</v>
      </c>
      <c r="I53" s="932" t="e">
        <f>F53-5</f>
        <v>#VALUE!</v>
      </c>
      <c r="J53" s="933" t="e">
        <f>F53-4</f>
        <v>#VALUE!</v>
      </c>
      <c r="K53" s="934" t="e">
        <f>J53</f>
        <v>#VALUE!</v>
      </c>
      <c r="L53" s="935"/>
      <c r="M53" s="929"/>
      <c r="N53" s="928"/>
      <c r="O53" s="936"/>
      <c r="P53" s="927"/>
      <c r="Q53" s="929"/>
      <c r="R53" s="928"/>
      <c r="S53" s="977"/>
      <c r="T53" s="934"/>
      <c r="U53" s="937" t="e">
        <f>H53+9</f>
        <v>#VALUE!</v>
      </c>
      <c r="V53" s="489">
        <f>V48</f>
        <v>45372</v>
      </c>
      <c r="W53" s="489">
        <f>W48</f>
        <v>45377</v>
      </c>
      <c r="X53" s="489">
        <f>X48</f>
        <v>45380</v>
      </c>
      <c r="Y53" s="489">
        <f>Y48</f>
        <v>45380</v>
      </c>
      <c r="Z53" s="489" t="e">
        <f>U53+$Z$14</f>
        <v>#VALUE!</v>
      </c>
      <c r="AA53" s="490"/>
      <c r="AB53" s="490" t="e">
        <f>U53+$AB$14</f>
        <v>#VALUE!</v>
      </c>
      <c r="AC53" s="491"/>
      <c r="AD53" s="492"/>
      <c r="AE53" s="490"/>
      <c r="AF53" s="490"/>
      <c r="AG53" s="491" t="e">
        <f>U53+$AG$14</f>
        <v>#VALUE!</v>
      </c>
      <c r="AH53" s="492" t="e">
        <f>U53+$AH$14</f>
        <v>#VALUE!</v>
      </c>
      <c r="AI53" s="490" t="e">
        <f>U53+$AI$14</f>
        <v>#VALUE!</v>
      </c>
    </row>
    <row r="54" spans="1:36" ht="18" customHeight="1">
      <c r="A54" s="35" t="s">
        <v>542</v>
      </c>
      <c r="R54" s="21"/>
      <c r="S54" s="21"/>
      <c r="T54" s="29"/>
      <c r="U54" s="21"/>
      <c r="V54" s="1095"/>
      <c r="W54" s="1271"/>
      <c r="X54" s="1271"/>
      <c r="Y54" s="1271"/>
      <c r="Z54" s="21"/>
      <c r="AA54" s="4"/>
      <c r="AB54" s="4"/>
      <c r="AC54" s="4"/>
      <c r="AD54" s="4"/>
      <c r="AE54" s="4"/>
      <c r="AF54" s="4"/>
      <c r="AG54" s="21"/>
      <c r="AH54" s="21"/>
      <c r="AI54" s="21"/>
    </row>
    <row r="55" spans="1:36" s="921" customFormat="1" ht="18" customHeight="1">
      <c r="A55" s="793"/>
      <c r="R55" s="794"/>
      <c r="S55" s="794"/>
      <c r="T55" s="29"/>
      <c r="U55" s="794"/>
      <c r="V55" s="1095"/>
      <c r="W55" s="1271"/>
      <c r="X55" s="1271"/>
      <c r="Y55" s="1271"/>
      <c r="Z55" s="794"/>
      <c r="AA55" s="819"/>
      <c r="AB55" s="819"/>
      <c r="AC55" s="819"/>
      <c r="AD55" s="819"/>
      <c r="AE55" s="819"/>
      <c r="AF55" s="819"/>
      <c r="AG55" s="794"/>
      <c r="AH55" s="794"/>
      <c r="AI55" s="794"/>
      <c r="AJ55" s="792"/>
    </row>
    <row r="56" spans="1:36" s="16" customFormat="1" ht="17.25" customHeight="1">
      <c r="A56" s="356" t="s">
        <v>212</v>
      </c>
      <c r="B56" s="488"/>
      <c r="L56" s="51"/>
      <c r="M56" s="51"/>
      <c r="N56" s="535"/>
      <c r="O56" s="324"/>
      <c r="P56" s="324"/>
      <c r="Q56" s="324"/>
      <c r="R56" s="536"/>
      <c r="S56" s="536"/>
      <c r="T56" s="324"/>
      <c r="U56" s="324"/>
      <c r="V56" s="37"/>
      <c r="W56" s="37"/>
      <c r="X56" s="37"/>
      <c r="Y56" s="37"/>
      <c r="Z56" s="37"/>
      <c r="AA56" s="37"/>
      <c r="AB56" s="37"/>
      <c r="AG56" s="37"/>
      <c r="AH56" s="37"/>
      <c r="AJ56" s="56"/>
    </row>
    <row r="57" spans="1:36" s="16" customFormat="1" ht="17.25" customHeight="1">
      <c r="A57" s="587" t="s">
        <v>213</v>
      </c>
      <c r="B57" s="2972" t="s">
        <v>501</v>
      </c>
      <c r="C57" s="2973"/>
      <c r="D57" s="2973"/>
      <c r="E57" s="2973"/>
      <c r="F57" s="2973"/>
      <c r="G57" s="2973"/>
      <c r="H57" s="2973"/>
      <c r="I57" s="2973"/>
      <c r="J57" s="2973"/>
      <c r="K57" s="2974"/>
      <c r="L57" s="261"/>
      <c r="M57" s="261"/>
      <c r="N57" s="1246" t="s">
        <v>983</v>
      </c>
      <c r="O57" s="196"/>
      <c r="P57" s="225"/>
      <c r="Q57" s="225"/>
      <c r="R57" s="225"/>
      <c r="S57" s="225"/>
      <c r="T57" s="225"/>
      <c r="U57" s="225"/>
      <c r="V57" s="1093"/>
      <c r="W57" s="1269"/>
      <c r="X57" s="1269"/>
      <c r="Y57" s="1269"/>
      <c r="Z57" s="379"/>
      <c r="AA57" s="379"/>
      <c r="AB57" s="379"/>
      <c r="AC57" s="14"/>
      <c r="AD57" s="14"/>
      <c r="AE57" s="14"/>
      <c r="AF57" s="14"/>
      <c r="AG57" s="379"/>
      <c r="AH57" s="379"/>
      <c r="AI57" s="14"/>
      <c r="AJ57" s="56"/>
    </row>
    <row r="58" spans="1:36" s="16" customFormat="1" ht="17.25" customHeight="1">
      <c r="A58" s="588"/>
      <c r="B58" s="2962" t="s">
        <v>502</v>
      </c>
      <c r="C58" s="2963"/>
      <c r="D58" s="2963"/>
      <c r="E58" s="2963"/>
      <c r="F58" s="2963"/>
      <c r="G58" s="2963"/>
      <c r="H58" s="2963"/>
      <c r="I58" s="2963"/>
      <c r="J58" s="2963"/>
      <c r="K58" s="2964"/>
      <c r="L58" s="380"/>
      <c r="M58" s="380"/>
      <c r="N58" s="23" t="s">
        <v>276</v>
      </c>
      <c r="O58" s="196"/>
      <c r="P58" s="225"/>
      <c r="Q58" s="225"/>
      <c r="R58" s="225"/>
      <c r="S58" s="225"/>
      <c r="T58" s="225"/>
      <c r="U58" s="225"/>
      <c r="V58" s="1093"/>
      <c r="W58" s="1269"/>
      <c r="X58" s="1269"/>
      <c r="Y58" s="1269"/>
      <c r="Z58" s="379"/>
      <c r="AA58" s="379"/>
      <c r="AB58" s="379"/>
      <c r="AC58" s="14"/>
      <c r="AD58" s="14"/>
      <c r="AE58" s="14"/>
      <c r="AF58" s="14"/>
      <c r="AG58" s="379"/>
      <c r="AH58" s="379"/>
      <c r="AI58" s="14"/>
      <c r="AJ58" s="56"/>
    </row>
    <row r="59" spans="1:36" s="16" customFormat="1" ht="17.25" customHeight="1">
      <c r="A59" s="587" t="s">
        <v>214</v>
      </c>
      <c r="B59" s="2972" t="s">
        <v>484</v>
      </c>
      <c r="C59" s="2973"/>
      <c r="D59" s="2973"/>
      <c r="E59" s="2973"/>
      <c r="F59" s="2973"/>
      <c r="G59" s="2973"/>
      <c r="H59" s="2973"/>
      <c r="I59" s="2973"/>
      <c r="J59" s="2973"/>
      <c r="K59" s="2974"/>
      <c r="L59" s="380"/>
      <c r="M59" s="380"/>
      <c r="N59" s="23" t="s">
        <v>282</v>
      </c>
      <c r="O59" s="196"/>
      <c r="P59" s="225"/>
      <c r="Q59" s="225"/>
      <c r="R59" s="225"/>
      <c r="S59" s="225"/>
      <c r="T59" s="225"/>
      <c r="U59" s="225"/>
      <c r="V59" s="1093"/>
      <c r="W59" s="1269"/>
      <c r="X59" s="1269"/>
      <c r="Y59" s="1269"/>
      <c r="Z59" s="379"/>
      <c r="AA59" s="379"/>
      <c r="AB59" s="379"/>
      <c r="AC59" s="14"/>
      <c r="AD59" s="14"/>
      <c r="AE59" s="14"/>
      <c r="AF59" s="14"/>
      <c r="AG59" s="379"/>
      <c r="AH59" s="379"/>
      <c r="AI59" s="14"/>
      <c r="AJ59" s="56"/>
    </row>
    <row r="60" spans="1:36" s="16" customFormat="1" ht="17.25" customHeight="1">
      <c r="A60" s="589"/>
      <c r="B60" s="2962" t="s">
        <v>503</v>
      </c>
      <c r="C60" s="2963"/>
      <c r="D60" s="2963"/>
      <c r="E60" s="2963"/>
      <c r="F60" s="2963"/>
      <c r="G60" s="2963"/>
      <c r="H60" s="2963"/>
      <c r="I60" s="2963"/>
      <c r="J60" s="2963"/>
      <c r="K60" s="2964"/>
      <c r="L60" s="40"/>
      <c r="M60" s="40"/>
      <c r="N60" s="26" t="s">
        <v>363</v>
      </c>
      <c r="O60" s="196"/>
      <c r="P60" s="225"/>
      <c r="Q60" s="225"/>
      <c r="R60" s="225"/>
      <c r="S60" s="225"/>
      <c r="T60" s="225"/>
      <c r="U60" s="225"/>
      <c r="V60" s="1093"/>
      <c r="W60" s="1269"/>
      <c r="X60" s="1269"/>
      <c r="Y60" s="1269"/>
      <c r="Z60" s="379"/>
      <c r="AA60" s="379"/>
      <c r="AB60" s="379"/>
      <c r="AC60" s="14"/>
      <c r="AD60" s="14"/>
      <c r="AE60" s="14"/>
      <c r="AF60" s="14"/>
      <c r="AG60" s="379"/>
      <c r="AH60" s="379"/>
      <c r="AI60" s="14"/>
      <c r="AJ60" s="56"/>
    </row>
    <row r="61" spans="1:36" s="16" customFormat="1" ht="17.25" customHeight="1">
      <c r="A61" s="358" t="s">
        <v>366</v>
      </c>
      <c r="B61" s="2977" t="s">
        <v>364</v>
      </c>
      <c r="C61" s="2978"/>
      <c r="D61" s="2978"/>
      <c r="E61" s="2978"/>
      <c r="F61" s="2978"/>
      <c r="G61" s="2978"/>
      <c r="H61" s="2978"/>
      <c r="I61" s="2978"/>
      <c r="J61" s="2978"/>
      <c r="K61" s="2979"/>
      <c r="L61" s="149"/>
      <c r="M61" s="149"/>
      <c r="N61" s="23" t="s">
        <v>1760</v>
      </c>
      <c r="O61" s="37"/>
      <c r="P61" s="13"/>
      <c r="Q61" s="13"/>
      <c r="R61" s="14"/>
      <c r="S61" s="165"/>
      <c r="T61" s="36"/>
      <c r="U61" s="14"/>
      <c r="V61" s="844"/>
      <c r="W61" s="844"/>
      <c r="X61" s="844"/>
      <c r="Y61" s="844"/>
      <c r="Z61" s="14"/>
      <c r="AA61" s="14"/>
      <c r="AB61" s="14"/>
      <c r="AC61" s="14"/>
      <c r="AD61" s="14"/>
      <c r="AE61" s="14"/>
      <c r="AF61" s="14"/>
      <c r="AG61" s="14"/>
      <c r="AH61" s="14"/>
      <c r="AI61" s="14"/>
      <c r="AJ61" s="56"/>
    </row>
    <row r="62" spans="1:36" s="16" customFormat="1" ht="17.25" customHeight="1">
      <c r="A62" s="358"/>
      <c r="B62" s="2980" t="s">
        <v>322</v>
      </c>
      <c r="C62" s="2981"/>
      <c r="D62" s="2981"/>
      <c r="E62" s="2981"/>
      <c r="F62" s="2981"/>
      <c r="G62" s="2981"/>
      <c r="H62" s="2981"/>
      <c r="I62" s="2981"/>
      <c r="J62" s="2981"/>
      <c r="K62" s="2982"/>
      <c r="L62" s="149"/>
      <c r="M62" s="149"/>
      <c r="N62" s="23"/>
      <c r="O62" s="37"/>
      <c r="P62" s="23"/>
      <c r="Q62" s="165"/>
      <c r="R62" s="14"/>
      <c r="S62" s="165"/>
      <c r="T62" s="36"/>
      <c r="U62" s="13"/>
      <c r="V62" s="165"/>
      <c r="W62" s="165"/>
      <c r="X62" s="165"/>
      <c r="Y62" s="165"/>
      <c r="Z62" s="165"/>
      <c r="AA62" s="39"/>
      <c r="AB62" s="54"/>
      <c r="AC62" s="13"/>
      <c r="AD62" s="13"/>
      <c r="AE62" s="13"/>
      <c r="AF62" s="13"/>
      <c r="AG62" s="13"/>
      <c r="AH62" s="39"/>
      <c r="AI62" s="13"/>
      <c r="AJ62" s="56"/>
    </row>
    <row r="63" spans="1:36" s="16" customFormat="1" ht="17.25" customHeight="1">
      <c r="A63" s="357" t="s">
        <v>360</v>
      </c>
      <c r="B63" s="2986" t="s">
        <v>361</v>
      </c>
      <c r="C63" s="2987"/>
      <c r="D63" s="2987"/>
      <c r="E63" s="2987"/>
      <c r="F63" s="2987"/>
      <c r="G63" s="2987"/>
      <c r="H63" s="2987"/>
      <c r="I63" s="2988"/>
      <c r="J63" s="2988"/>
      <c r="K63" s="2989"/>
      <c r="L63" s="13"/>
      <c r="M63" s="36"/>
      <c r="O63" s="37"/>
      <c r="P63" s="23"/>
      <c r="Q63" s="23"/>
      <c r="R63" s="23"/>
      <c r="S63" s="165"/>
      <c r="T63" s="36"/>
      <c r="U63" s="13"/>
      <c r="V63" s="165"/>
      <c r="W63" s="165"/>
      <c r="X63" s="165"/>
      <c r="Y63" s="165"/>
      <c r="Z63" s="165"/>
      <c r="AA63" s="39"/>
      <c r="AB63" s="54"/>
      <c r="AC63" s="14"/>
      <c r="AD63" s="14"/>
      <c r="AE63" s="14"/>
      <c r="AF63" s="14"/>
      <c r="AG63" s="13"/>
      <c r="AH63" s="39"/>
      <c r="AI63" s="14"/>
      <c r="AJ63" s="56"/>
    </row>
    <row r="64" spans="1:36" s="16" customFormat="1" ht="17.25" customHeight="1">
      <c r="A64" s="359"/>
      <c r="B64" s="2990" t="s">
        <v>1304</v>
      </c>
      <c r="C64" s="2991"/>
      <c r="D64" s="2991"/>
      <c r="E64" s="2991"/>
      <c r="F64" s="2991"/>
      <c r="G64" s="2991"/>
      <c r="H64" s="2991"/>
      <c r="I64" s="2991"/>
      <c r="J64" s="2991"/>
      <c r="K64" s="2992"/>
      <c r="L64" s="13"/>
      <c r="M64" s="36"/>
      <c r="N64" s="769"/>
      <c r="O64" s="150"/>
      <c r="P64" s="768"/>
      <c r="Q64" s="256"/>
      <c r="R64" s="768"/>
      <c r="S64" s="256"/>
      <c r="T64" s="197"/>
      <c r="U64" s="149"/>
      <c r="V64" s="256"/>
      <c r="W64" s="256"/>
      <c r="X64" s="256"/>
      <c r="Y64" s="256"/>
      <c r="Z64" s="256"/>
      <c r="AA64" s="39"/>
      <c r="AB64" s="54"/>
      <c r="AC64" s="14"/>
      <c r="AD64" s="14"/>
      <c r="AE64" s="14"/>
      <c r="AF64" s="14"/>
      <c r="AG64" s="13"/>
      <c r="AH64" s="39"/>
      <c r="AI64" s="14"/>
      <c r="AJ64" s="56"/>
    </row>
    <row r="65" spans="1:36" s="16" customFormat="1" ht="17.25" customHeight="1">
      <c r="A65" s="358" t="s">
        <v>215</v>
      </c>
      <c r="B65" s="2965" t="s">
        <v>640</v>
      </c>
      <c r="C65" s="2966"/>
      <c r="D65" s="2966"/>
      <c r="E65" s="2966"/>
      <c r="F65" s="2966"/>
      <c r="G65" s="2966"/>
      <c r="H65" s="2966"/>
      <c r="I65" s="2967"/>
      <c r="J65" s="2967"/>
      <c r="K65" s="2968"/>
      <c r="L65" s="13"/>
      <c r="N65" s="770"/>
      <c r="O65" s="2975"/>
      <c r="P65" s="2975"/>
      <c r="Q65" s="2975"/>
      <c r="R65" s="2975"/>
      <c r="S65" s="2975"/>
      <c r="T65" s="2975"/>
      <c r="U65" s="2975"/>
      <c r="V65" s="2975"/>
      <c r="W65" s="2975"/>
      <c r="X65" s="2975"/>
      <c r="Y65" s="2975"/>
      <c r="Z65" s="2975"/>
      <c r="AA65" s="14"/>
      <c r="AB65" s="14"/>
      <c r="AC65" s="14"/>
      <c r="AD65" s="14"/>
      <c r="AE65" s="14"/>
      <c r="AF65" s="14"/>
      <c r="AG65" s="14"/>
      <c r="AH65" s="14"/>
      <c r="AI65" s="14"/>
      <c r="AJ65" s="56"/>
    </row>
    <row r="66" spans="1:36" s="16" customFormat="1" ht="17.25" customHeight="1">
      <c r="A66" s="359"/>
      <c r="B66" s="2962" t="s">
        <v>824</v>
      </c>
      <c r="C66" s="2969"/>
      <c r="D66" s="2969"/>
      <c r="E66" s="2969"/>
      <c r="F66" s="2969"/>
      <c r="G66" s="2969"/>
      <c r="H66" s="2969"/>
      <c r="I66" s="2970"/>
      <c r="J66" s="2970"/>
      <c r="K66" s="2971"/>
      <c r="L66" s="28"/>
      <c r="N66" s="770"/>
      <c r="O66" s="2975"/>
      <c r="P66" s="2975"/>
      <c r="Q66" s="2975"/>
      <c r="R66" s="2975"/>
      <c r="S66" s="2975"/>
      <c r="T66" s="2975"/>
      <c r="U66" s="2975"/>
      <c r="V66" s="2975"/>
      <c r="W66" s="2975"/>
      <c r="X66" s="2975"/>
      <c r="Y66" s="2975"/>
      <c r="Z66" s="2975"/>
      <c r="AA66" s="14"/>
      <c r="AB66" s="14"/>
      <c r="AC66" s="18"/>
      <c r="AD66" s="18"/>
      <c r="AE66" s="18"/>
      <c r="AF66" s="18"/>
      <c r="AG66" s="14"/>
      <c r="AH66" s="14"/>
      <c r="AI66" s="18"/>
      <c r="AJ66" s="56"/>
    </row>
    <row r="67" spans="1:36" s="16" customFormat="1" ht="17.25" customHeight="1">
      <c r="A67" s="358" t="s">
        <v>216</v>
      </c>
      <c r="B67" s="2972" t="s">
        <v>641</v>
      </c>
      <c r="C67" s="2983"/>
      <c r="D67" s="2983"/>
      <c r="E67" s="2983"/>
      <c r="F67" s="2983"/>
      <c r="G67" s="2983"/>
      <c r="H67" s="2983"/>
      <c r="I67" s="2984"/>
      <c r="J67" s="2984"/>
      <c r="K67" s="2985"/>
      <c r="L67" s="13"/>
      <c r="N67" s="770"/>
      <c r="O67" s="2975"/>
      <c r="P67" s="2975"/>
      <c r="Q67" s="2975"/>
      <c r="R67" s="2975"/>
      <c r="S67" s="2975"/>
      <c r="T67" s="2975"/>
      <c r="U67" s="2975"/>
      <c r="V67" s="2975"/>
      <c r="W67" s="2975"/>
      <c r="X67" s="2975"/>
      <c r="Y67" s="2975"/>
      <c r="Z67" s="2975"/>
      <c r="AA67" s="14"/>
      <c r="AB67" s="14"/>
      <c r="AG67" s="14"/>
      <c r="AH67" s="14"/>
      <c r="AJ67" s="56"/>
    </row>
    <row r="68" spans="1:36" s="16" customFormat="1" ht="17.25" customHeight="1">
      <c r="A68" s="359"/>
      <c r="B68" s="2962" t="s">
        <v>642</v>
      </c>
      <c r="C68" s="2969"/>
      <c r="D68" s="2969"/>
      <c r="E68" s="2969"/>
      <c r="F68" s="2969"/>
      <c r="G68" s="2969"/>
      <c r="H68" s="2969"/>
      <c r="I68" s="2970"/>
      <c r="J68" s="2970"/>
      <c r="K68" s="2971"/>
      <c r="L68" s="13"/>
      <c r="N68" s="770"/>
      <c r="O68" s="2975"/>
      <c r="P68" s="2975"/>
      <c r="Q68" s="2975"/>
      <c r="R68" s="2975"/>
      <c r="S68" s="2975"/>
      <c r="T68" s="2975"/>
      <c r="U68" s="2975"/>
      <c r="V68" s="2975"/>
      <c r="W68" s="2975"/>
      <c r="X68" s="2975"/>
      <c r="Y68" s="2975"/>
      <c r="Z68" s="2975"/>
      <c r="AA68" s="165"/>
      <c r="AB68" s="165"/>
      <c r="AG68" s="165"/>
      <c r="AH68" s="165"/>
      <c r="AJ68" s="56"/>
    </row>
    <row r="69" spans="1:36" s="59" customFormat="1" ht="18" customHeight="1">
      <c r="A69" s="418"/>
      <c r="B69" s="419"/>
      <c r="C69" s="419"/>
      <c r="D69" s="419"/>
      <c r="E69" s="419"/>
      <c r="F69" s="419"/>
      <c r="G69" s="419"/>
      <c r="H69" s="419"/>
      <c r="I69" s="419"/>
      <c r="J69" s="419"/>
      <c r="K69" s="419"/>
      <c r="L69" s="419"/>
      <c r="M69" s="419"/>
      <c r="N69" s="419"/>
      <c r="O69" s="419"/>
      <c r="P69" s="57"/>
      <c r="Q69" s="57"/>
      <c r="R69" s="57"/>
      <c r="S69" s="57"/>
      <c r="T69" s="57"/>
      <c r="U69" s="419"/>
      <c r="V69" s="419"/>
      <c r="W69" s="419"/>
      <c r="X69" s="419"/>
      <c r="Y69" s="419"/>
      <c r="Z69" s="419"/>
      <c r="AA69" s="422"/>
      <c r="AB69" s="420"/>
      <c r="AG69" s="419"/>
      <c r="AH69" s="419"/>
    </row>
    <row r="70" spans="1:36" s="11" customFormat="1" ht="18" customHeight="1">
      <c r="A70" s="16"/>
      <c r="B70" s="16"/>
      <c r="C70" s="16"/>
      <c r="D70" s="16"/>
      <c r="E70" s="16"/>
      <c r="F70" s="16"/>
      <c r="G70" s="16"/>
      <c r="H70" s="16"/>
      <c r="I70" s="16"/>
      <c r="J70" s="16"/>
      <c r="K70" s="16"/>
      <c r="L70" s="16"/>
      <c r="M70" s="16"/>
      <c r="N70" s="16"/>
      <c r="O70" s="16"/>
      <c r="P70" s="17"/>
      <c r="Q70" s="17"/>
      <c r="R70" s="17"/>
      <c r="S70" s="17"/>
      <c r="T70" s="17"/>
      <c r="U70" s="16"/>
      <c r="V70" s="835"/>
      <c r="W70" s="835"/>
      <c r="X70" s="835"/>
      <c r="Y70" s="835"/>
      <c r="Z70" s="16"/>
      <c r="AG70" s="16"/>
      <c r="AH70" s="16"/>
      <c r="AJ70" s="59"/>
    </row>
    <row r="71" spans="1:36" s="11" customFormat="1" ht="18" customHeight="1">
      <c r="A71" s="26"/>
      <c r="B71" s="18"/>
      <c r="C71" s="18"/>
      <c r="D71" s="18"/>
      <c r="E71" s="18"/>
      <c r="F71" s="18"/>
      <c r="G71" s="18"/>
      <c r="H71" s="18"/>
      <c r="I71" s="18"/>
      <c r="J71" s="18"/>
      <c r="K71" s="18"/>
      <c r="L71" s="18"/>
      <c r="M71" s="18"/>
      <c r="N71" s="18"/>
      <c r="O71" s="18"/>
      <c r="P71" s="13"/>
      <c r="Q71" s="13"/>
      <c r="R71" s="13"/>
      <c r="S71" s="13"/>
      <c r="T71" s="13"/>
      <c r="U71" s="18"/>
      <c r="V71" s="19"/>
      <c r="W71" s="19"/>
      <c r="X71" s="19"/>
      <c r="Y71" s="19"/>
      <c r="Z71" s="19"/>
      <c r="AA71" s="12"/>
      <c r="AB71" s="12"/>
      <c r="AC71" s="12"/>
      <c r="AD71" s="12"/>
      <c r="AE71" s="12"/>
      <c r="AF71" s="12"/>
      <c r="AG71" s="19"/>
      <c r="AH71" s="19"/>
      <c r="AI71" s="12"/>
      <c r="AJ71" s="59"/>
    </row>
  </sheetData>
  <sheetProtection selectLockedCells="1" selectUnlockedCells="1"/>
  <mergeCells count="32">
    <mergeCell ref="Y6:AI6"/>
    <mergeCell ref="B59:K59"/>
    <mergeCell ref="B60:K60"/>
    <mergeCell ref="B61:K61"/>
    <mergeCell ref="B58:K58"/>
    <mergeCell ref="A7:AI7"/>
    <mergeCell ref="A9:AI9"/>
    <mergeCell ref="AC17:AD17"/>
    <mergeCell ref="AG17:AH17"/>
    <mergeCell ref="U17:U18"/>
    <mergeCell ref="B17:B18"/>
    <mergeCell ref="C17:E18"/>
    <mergeCell ref="V17:W17"/>
    <mergeCell ref="X17:Y17"/>
    <mergeCell ref="A11:U11"/>
    <mergeCell ref="A12:U12"/>
    <mergeCell ref="B68:K68"/>
    <mergeCell ref="B63:K63"/>
    <mergeCell ref="O68:Z68"/>
    <mergeCell ref="L17:N18"/>
    <mergeCell ref="P17:R18"/>
    <mergeCell ref="B62:K62"/>
    <mergeCell ref="F17:H18"/>
    <mergeCell ref="I17:K17"/>
    <mergeCell ref="O65:Z65"/>
    <mergeCell ref="O66:Z66"/>
    <mergeCell ref="O67:Z67"/>
    <mergeCell ref="B64:K64"/>
    <mergeCell ref="B65:K65"/>
    <mergeCell ref="B57:K57"/>
    <mergeCell ref="B67:K67"/>
    <mergeCell ref="B66:K66"/>
  </mergeCells>
  <phoneticPr fontId="18"/>
  <printOptions horizontalCentered="1" verticalCentered="1"/>
  <pageMargins left="0.23622047244094491" right="0.23622047244094491" top="0.35433070866141736" bottom="0.35433070866141736" header="0.31496062992125984" footer="0.31496062992125984"/>
  <pageSetup paperSize="9" scale="42"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indexed="43"/>
  </sheetPr>
  <dimension ref="A1:W69"/>
  <sheetViews>
    <sheetView view="pageBreakPreview" topLeftCell="A7" zoomScale="60" zoomScaleNormal="60" workbookViewId="0">
      <selection activeCell="L23" sqref="L23"/>
    </sheetView>
  </sheetViews>
  <sheetFormatPr defaultColWidth="8.88671875" defaultRowHeight="15" customHeight="1"/>
  <cols>
    <col min="1" max="1" width="30.6640625" style="1" customWidth="1"/>
    <col min="2" max="2" width="12.88671875" style="1" customWidth="1"/>
    <col min="3" max="3" width="12.109375" style="1" customWidth="1"/>
    <col min="4" max="4" width="3.6640625" style="1" customWidth="1"/>
    <col min="5" max="5" width="12" style="1" customWidth="1"/>
    <col min="6" max="7" width="11.6640625" style="1" customWidth="1"/>
    <col min="8" max="8" width="21.6640625" style="1" customWidth="1"/>
    <col min="9" max="9" width="3.88671875" style="1" customWidth="1"/>
    <col min="10" max="10" width="11.88671875" style="1" customWidth="1"/>
    <col min="11" max="11" width="30.6640625" style="1" customWidth="1"/>
    <col min="12" max="12" width="30.6640625" style="8" customWidth="1"/>
    <col min="13" max="13" width="21.6640625" style="60" customWidth="1"/>
    <col min="14" max="14" width="7.6640625" style="1" customWidth="1"/>
    <col min="15" max="15" width="10.88671875" style="1" customWidth="1"/>
    <col min="16" max="16" width="14.109375" style="1" customWidth="1"/>
    <col min="17" max="16384" width="8.88671875" style="1"/>
  </cols>
  <sheetData>
    <row r="1" spans="1:17" ht="15" customHeight="1">
      <c r="Q1" s="2"/>
    </row>
    <row r="2" spans="1:17" ht="15" customHeight="1">
      <c r="D2" s="793" t="s">
        <v>88</v>
      </c>
      <c r="F2" s="35"/>
      <c r="H2" s="2494" t="s">
        <v>5</v>
      </c>
      <c r="I2" s="21"/>
      <c r="J2" s="21"/>
      <c r="K2" s="21"/>
      <c r="L2" s="250"/>
      <c r="Q2" s="2"/>
    </row>
    <row r="3" spans="1:17" ht="15" customHeight="1">
      <c r="D3" s="793" t="s">
        <v>992</v>
      </c>
      <c r="F3" s="35"/>
      <c r="H3" s="2494" t="s">
        <v>1757</v>
      </c>
      <c r="I3" s="21"/>
      <c r="J3" s="21"/>
      <c r="K3" s="21"/>
      <c r="L3" s="250"/>
      <c r="Q3" s="2"/>
    </row>
    <row r="4" spans="1:17" ht="15" customHeight="1">
      <c r="D4" s="1048" t="s">
        <v>993</v>
      </c>
      <c r="F4" s="46"/>
      <c r="H4" s="2494" t="s">
        <v>1758</v>
      </c>
      <c r="I4" s="21"/>
      <c r="J4" s="21"/>
      <c r="K4" s="21"/>
      <c r="L4" s="250"/>
      <c r="Q4" s="2"/>
    </row>
    <row r="5" spans="1:17" ht="15" customHeight="1">
      <c r="D5" s="793" t="s">
        <v>994</v>
      </c>
      <c r="F5" s="35"/>
      <c r="H5" s="2494" t="s">
        <v>1759</v>
      </c>
      <c r="I5" s="21"/>
      <c r="J5" s="21"/>
      <c r="K5" s="21"/>
      <c r="L5" s="250"/>
      <c r="M5" s="61"/>
      <c r="Q5" s="2"/>
    </row>
    <row r="6" spans="1:17" ht="15" customHeight="1">
      <c r="H6" s="7"/>
      <c r="I6" s="7"/>
      <c r="J6" s="7"/>
      <c r="K6" s="7"/>
      <c r="L6" s="251"/>
    </row>
    <row r="7" spans="1:17" ht="30" customHeight="1">
      <c r="A7" s="2891" t="s">
        <v>680</v>
      </c>
      <c r="B7" s="2891"/>
      <c r="C7" s="2891"/>
      <c r="D7" s="2891"/>
      <c r="E7" s="2891"/>
      <c r="F7" s="2891"/>
      <c r="G7" s="2891"/>
      <c r="H7" s="2891"/>
      <c r="I7" s="2891"/>
      <c r="J7" s="2891"/>
      <c r="K7" s="2891"/>
      <c r="L7" s="2891"/>
      <c r="M7" s="67"/>
    </row>
    <row r="8" spans="1:17" ht="15" customHeight="1">
      <c r="A8" s="45"/>
      <c r="B8" s="45"/>
      <c r="C8" s="45"/>
      <c r="D8" s="45"/>
      <c r="E8" s="45"/>
      <c r="F8" s="45"/>
      <c r="G8" s="45"/>
      <c r="H8" s="45"/>
      <c r="I8" s="45"/>
      <c r="J8" s="45"/>
      <c r="K8" s="45"/>
      <c r="L8" s="45"/>
      <c r="M8" s="64"/>
      <c r="N8" s="5"/>
      <c r="O8" s="5"/>
    </row>
    <row r="9" spans="1:17" ht="15" customHeight="1">
      <c r="A9" s="2913" t="s">
        <v>76</v>
      </c>
      <c r="B9" s="2913"/>
      <c r="C9" s="2913"/>
      <c r="D9" s="2913"/>
      <c r="E9" s="2913"/>
      <c r="F9" s="2913"/>
      <c r="G9" s="2913"/>
      <c r="H9" s="2913"/>
      <c r="I9" s="2913"/>
      <c r="J9" s="2913"/>
      <c r="K9" s="2913"/>
      <c r="L9" s="2913"/>
      <c r="M9" s="65"/>
      <c r="N9" s="6"/>
      <c r="O9" s="6"/>
    </row>
    <row r="10" spans="1:17" ht="15" customHeight="1">
      <c r="A10" s="533"/>
      <c r="B10" s="3"/>
      <c r="C10" s="3"/>
      <c r="D10" s="3"/>
      <c r="E10" s="3"/>
      <c r="F10" s="3"/>
      <c r="G10" s="3"/>
      <c r="H10" s="3"/>
      <c r="I10" s="140"/>
      <c r="J10" s="140"/>
      <c r="K10" s="140"/>
      <c r="L10" s="140"/>
      <c r="M10" s="66"/>
      <c r="N10" s="3"/>
      <c r="O10" s="3"/>
    </row>
    <row r="11" spans="1:17" ht="20.100000000000001" customHeight="1">
      <c r="A11" s="3058" t="s">
        <v>1115</v>
      </c>
      <c r="B11" s="3060" t="s">
        <v>1116</v>
      </c>
      <c r="C11" s="3062" t="s">
        <v>1117</v>
      </c>
      <c r="D11" s="3063"/>
      <c r="E11" s="3064"/>
      <c r="F11" s="3054" t="s">
        <v>1118</v>
      </c>
      <c r="G11" s="3055"/>
      <c r="H11" s="3052" t="s">
        <v>1119</v>
      </c>
      <c r="I11" s="249"/>
      <c r="J11" s="232"/>
      <c r="K11" s="239"/>
      <c r="L11" s="131"/>
    </row>
    <row r="12" spans="1:17" s="8" customFormat="1" ht="20.100000000000001" customHeight="1">
      <c r="A12" s="3059"/>
      <c r="B12" s="3061"/>
      <c r="C12" s="3065"/>
      <c r="D12" s="3066"/>
      <c r="E12" s="3067"/>
      <c r="F12" s="344" t="s">
        <v>1120</v>
      </c>
      <c r="G12" s="343" t="s">
        <v>1121</v>
      </c>
      <c r="H12" s="3053"/>
      <c r="I12" s="249"/>
      <c r="J12" s="3072"/>
      <c r="K12" s="3072"/>
      <c r="L12" s="131"/>
      <c r="M12" s="1468"/>
    </row>
    <row r="13" spans="1:17" s="253" customFormat="1" ht="25.5" customHeight="1">
      <c r="A13" s="2835" t="s">
        <v>1991</v>
      </c>
      <c r="B13" s="2582" t="s">
        <v>1992</v>
      </c>
      <c r="C13" s="2836">
        <v>45266</v>
      </c>
      <c r="D13" s="2578" t="s">
        <v>390</v>
      </c>
      <c r="E13" s="2579">
        <f>C13+1</f>
        <v>45267</v>
      </c>
      <c r="F13" s="2580">
        <f>C13-2</f>
        <v>45264</v>
      </c>
      <c r="G13" s="2581">
        <f>C13-2</f>
        <v>45264</v>
      </c>
      <c r="H13" s="2577">
        <f>E13+4</f>
        <v>45271</v>
      </c>
      <c r="I13" s="252"/>
      <c r="J13" s="8"/>
      <c r="K13" s="8"/>
      <c r="L13" s="8"/>
      <c r="M13" s="1469"/>
    </row>
    <row r="14" spans="1:17" ht="25.5" customHeight="1">
      <c r="A14" s="2839" t="s">
        <v>1993</v>
      </c>
      <c r="B14" s="2839" t="s">
        <v>1994</v>
      </c>
      <c r="C14" s="2583">
        <v>45270</v>
      </c>
      <c r="D14" s="2584" t="s">
        <v>390</v>
      </c>
      <c r="E14" s="2585">
        <f t="shared" ref="E14:E20" si="0">C14</f>
        <v>45270</v>
      </c>
      <c r="F14" s="2574">
        <f>C14-3</f>
        <v>45267</v>
      </c>
      <c r="G14" s="2575">
        <f>C14-3</f>
        <v>45267</v>
      </c>
      <c r="H14" s="2576">
        <f t="shared" ref="H14:H22" si="1">E14+4</f>
        <v>45274</v>
      </c>
      <c r="I14" s="233"/>
      <c r="J14" s="124" t="s">
        <v>212</v>
      </c>
      <c r="M14" s="1468"/>
    </row>
    <row r="15" spans="1:17" s="253" customFormat="1" ht="25.5" customHeight="1">
      <c r="A15" s="2835" t="s">
        <v>1995</v>
      </c>
      <c r="B15" s="2582" t="s">
        <v>1996</v>
      </c>
      <c r="C15" s="2836">
        <f t="shared" ref="C15" si="2">C13+7</f>
        <v>45273</v>
      </c>
      <c r="D15" s="2578" t="s">
        <v>390</v>
      </c>
      <c r="E15" s="2579">
        <f>C15+1</f>
        <v>45274</v>
      </c>
      <c r="F15" s="2580">
        <f>C15-2</f>
        <v>45271</v>
      </c>
      <c r="G15" s="2581">
        <f>C15-2</f>
        <v>45271</v>
      </c>
      <c r="H15" s="2577">
        <f t="shared" si="1"/>
        <v>45278</v>
      </c>
      <c r="I15" s="252"/>
      <c r="J15" s="283" t="s">
        <v>107</v>
      </c>
      <c r="K15" s="3068" t="s">
        <v>637</v>
      </c>
      <c r="L15" s="3069"/>
      <c r="M15" s="1468"/>
    </row>
    <row r="16" spans="1:17" ht="26.25" customHeight="1">
      <c r="A16" s="2839" t="s">
        <v>1728</v>
      </c>
      <c r="B16" s="2839" t="s">
        <v>1997</v>
      </c>
      <c r="C16" s="2583">
        <f>C14+7</f>
        <v>45277</v>
      </c>
      <c r="D16" s="2584" t="s">
        <v>390</v>
      </c>
      <c r="E16" s="2585">
        <f t="shared" si="0"/>
        <v>45277</v>
      </c>
      <c r="F16" s="2574">
        <f>C16-3</f>
        <v>45274</v>
      </c>
      <c r="G16" s="2575">
        <f>C16-3</f>
        <v>45274</v>
      </c>
      <c r="H16" s="2576">
        <f t="shared" si="1"/>
        <v>45281</v>
      </c>
      <c r="I16" s="233"/>
      <c r="J16" s="442"/>
      <c r="K16" s="3070" t="s">
        <v>636</v>
      </c>
      <c r="L16" s="3071"/>
      <c r="M16" s="1469"/>
    </row>
    <row r="17" spans="1:18" s="253" customFormat="1" ht="26.25" customHeight="1">
      <c r="A17" s="2840" t="s">
        <v>1998</v>
      </c>
      <c r="B17" s="2582" t="s">
        <v>1999</v>
      </c>
      <c r="C17" s="2836">
        <f t="shared" ref="C17:C26" si="3">C15+7</f>
        <v>45280</v>
      </c>
      <c r="D17" s="2578" t="s">
        <v>390</v>
      </c>
      <c r="E17" s="2579">
        <f>C17+1</f>
        <v>45281</v>
      </c>
      <c r="F17" s="2580">
        <f>C17-2</f>
        <v>45278</v>
      </c>
      <c r="G17" s="2581">
        <f>C17-2</f>
        <v>45278</v>
      </c>
      <c r="H17" s="2577">
        <f t="shared" si="1"/>
        <v>45285</v>
      </c>
      <c r="I17" s="252"/>
      <c r="J17" s="281"/>
      <c r="K17" s="3056" t="s">
        <v>826</v>
      </c>
      <c r="L17" s="3057"/>
    </row>
    <row r="18" spans="1:18" ht="26.25" customHeight="1">
      <c r="A18" s="2839" t="s">
        <v>2000</v>
      </c>
      <c r="B18" s="2839" t="s">
        <v>1997</v>
      </c>
      <c r="C18" s="2583">
        <f t="shared" si="3"/>
        <v>45284</v>
      </c>
      <c r="D18" s="2584" t="s">
        <v>390</v>
      </c>
      <c r="E18" s="2585">
        <f t="shared" si="0"/>
        <v>45284</v>
      </c>
      <c r="F18" s="2574">
        <f>C18-3</f>
        <v>45281</v>
      </c>
      <c r="G18" s="2575">
        <f>C18-3</f>
        <v>45281</v>
      </c>
      <c r="H18" s="2576">
        <f t="shared" si="1"/>
        <v>45288</v>
      </c>
      <c r="I18" s="233"/>
      <c r="J18" s="283" t="s">
        <v>108</v>
      </c>
      <c r="K18" s="3068" t="s">
        <v>638</v>
      </c>
      <c r="L18" s="3069"/>
    </row>
    <row r="19" spans="1:18" s="253" customFormat="1" ht="26.25" customHeight="1">
      <c r="A19" s="2840" t="s">
        <v>2001</v>
      </c>
      <c r="B19" s="2582" t="s">
        <v>2002</v>
      </c>
      <c r="C19" s="2836">
        <f t="shared" si="3"/>
        <v>45287</v>
      </c>
      <c r="D19" s="2578" t="s">
        <v>390</v>
      </c>
      <c r="E19" s="2579">
        <f>C19+1</f>
        <v>45288</v>
      </c>
      <c r="F19" s="2580">
        <f>C19-2</f>
        <v>45285</v>
      </c>
      <c r="G19" s="2581">
        <f>C19-2</f>
        <v>45285</v>
      </c>
      <c r="H19" s="2577">
        <f t="shared" si="1"/>
        <v>45292</v>
      </c>
      <c r="I19" s="252"/>
      <c r="J19" s="442"/>
      <c r="K19" s="3070" t="s">
        <v>13</v>
      </c>
      <c r="L19" s="3071"/>
    </row>
    <row r="20" spans="1:18" ht="26.25" customHeight="1">
      <c r="A20" s="2839" t="s">
        <v>2003</v>
      </c>
      <c r="B20" s="2839" t="s">
        <v>2004</v>
      </c>
      <c r="C20" s="2583">
        <f t="shared" si="3"/>
        <v>45291</v>
      </c>
      <c r="D20" s="2584" t="s">
        <v>390</v>
      </c>
      <c r="E20" s="2585">
        <f t="shared" si="0"/>
        <v>45291</v>
      </c>
      <c r="F20" s="2586">
        <f>C20-4</f>
        <v>45287</v>
      </c>
      <c r="G20" s="2587">
        <f>C20-4</f>
        <v>45287</v>
      </c>
      <c r="H20" s="2576">
        <f t="shared" si="1"/>
        <v>45295</v>
      </c>
      <c r="I20" s="254"/>
      <c r="J20" s="1225"/>
      <c r="K20" s="3056" t="s">
        <v>639</v>
      </c>
      <c r="L20" s="3057"/>
    </row>
    <row r="21" spans="1:18" s="253" customFormat="1" ht="26.25" customHeight="1">
      <c r="A21" s="2841" t="s">
        <v>2005</v>
      </c>
      <c r="B21" s="2842"/>
      <c r="C21" s="2843">
        <f t="shared" si="3"/>
        <v>45294</v>
      </c>
      <c r="D21" s="2844" t="s">
        <v>2006</v>
      </c>
      <c r="E21" s="2845">
        <f>C21+1</f>
        <v>45295</v>
      </c>
      <c r="F21" s="2846">
        <f>C21-2</f>
        <v>45292</v>
      </c>
      <c r="G21" s="2847">
        <f>C21-2</f>
        <v>45292</v>
      </c>
      <c r="H21" s="2848">
        <f t="shared" si="1"/>
        <v>45299</v>
      </c>
      <c r="I21" s="254"/>
      <c r="J21" s="542"/>
      <c r="K21" s="3072"/>
      <c r="L21" s="3072"/>
    </row>
    <row r="22" spans="1:18" ht="25.5" customHeight="1">
      <c r="A22" s="2849" t="s">
        <v>2005</v>
      </c>
      <c r="B22" s="2850"/>
      <c r="C22" s="2843">
        <f t="shared" si="3"/>
        <v>45298</v>
      </c>
      <c r="D22" s="2844" t="s">
        <v>2006</v>
      </c>
      <c r="E22" s="2845">
        <f t="shared" ref="E22:E26" si="4">C22</f>
        <v>45298</v>
      </c>
      <c r="F22" s="2846">
        <f>C22-3</f>
        <v>45295</v>
      </c>
      <c r="G22" s="2847">
        <f>C22-3</f>
        <v>45295</v>
      </c>
      <c r="H22" s="2848">
        <f t="shared" si="1"/>
        <v>45302</v>
      </c>
      <c r="I22" s="1226"/>
      <c r="J22" s="2070" t="s">
        <v>1704</v>
      </c>
      <c r="K22" s="791"/>
      <c r="L22" s="1426"/>
      <c r="M22" s="226"/>
      <c r="N22" s="833"/>
      <c r="O22" s="833"/>
      <c r="P22" s="833"/>
      <c r="Q22" s="364"/>
      <c r="R22" s="364"/>
    </row>
    <row r="23" spans="1:18" s="253" customFormat="1" ht="25.5" customHeight="1">
      <c r="A23" s="2849" t="s">
        <v>2005</v>
      </c>
      <c r="B23" s="2850"/>
      <c r="C23" s="2843">
        <f t="shared" si="3"/>
        <v>45301</v>
      </c>
      <c r="D23" s="2844" t="s">
        <v>2006</v>
      </c>
      <c r="E23" s="2845">
        <f>C23+1</f>
        <v>45302</v>
      </c>
      <c r="F23" s="2846">
        <f>C23-2</f>
        <v>45299</v>
      </c>
      <c r="G23" s="2847">
        <f>C23-2</f>
        <v>45299</v>
      </c>
      <c r="H23" s="2848">
        <f>E23+4</f>
        <v>45306</v>
      </c>
      <c r="I23" s="1226"/>
      <c r="J23" s="2071" t="s">
        <v>1706</v>
      </c>
      <c r="K23" s="2854"/>
      <c r="L23" s="1426"/>
      <c r="M23" s="226"/>
      <c r="N23" s="833"/>
      <c r="O23" s="833"/>
      <c r="P23" s="833"/>
      <c r="Q23" s="364"/>
      <c r="R23" s="364"/>
    </row>
    <row r="24" spans="1:18" ht="26.25" customHeight="1">
      <c r="A24" s="2839" t="s">
        <v>1728</v>
      </c>
      <c r="B24" s="2839" t="s">
        <v>2007</v>
      </c>
      <c r="C24" s="2583">
        <f t="shared" si="3"/>
        <v>45305</v>
      </c>
      <c r="D24" s="2584" t="s">
        <v>2006</v>
      </c>
      <c r="E24" s="2585">
        <f t="shared" si="4"/>
        <v>45305</v>
      </c>
      <c r="F24" s="2574">
        <f>C24-3</f>
        <v>45302</v>
      </c>
      <c r="G24" s="2575">
        <f>C24-3</f>
        <v>45302</v>
      </c>
      <c r="H24" s="2576">
        <f t="shared" ref="H24" si="5">E24+4</f>
        <v>45309</v>
      </c>
      <c r="I24" s="1226"/>
      <c r="J24" s="3073" t="s">
        <v>1701</v>
      </c>
      <c r="K24" s="3073"/>
      <c r="L24" s="1426"/>
      <c r="M24" s="226"/>
      <c r="N24" s="833"/>
      <c r="O24" s="833"/>
      <c r="P24" s="833"/>
      <c r="Q24" s="364"/>
      <c r="R24" s="364"/>
    </row>
    <row r="25" spans="1:18" s="253" customFormat="1" ht="26.25" customHeight="1">
      <c r="A25" s="2840" t="s">
        <v>1998</v>
      </c>
      <c r="B25" s="2582" t="s">
        <v>2008</v>
      </c>
      <c r="C25" s="2836">
        <f t="shared" si="3"/>
        <v>45308</v>
      </c>
      <c r="D25" s="2578" t="s">
        <v>2006</v>
      </c>
      <c r="E25" s="2579">
        <f>C25+1</f>
        <v>45309</v>
      </c>
      <c r="F25" s="2580">
        <f>C25-2</f>
        <v>45306</v>
      </c>
      <c r="G25" s="2581">
        <f>C25-2</f>
        <v>45306</v>
      </c>
      <c r="H25" s="2577">
        <f>E25+4</f>
        <v>45313</v>
      </c>
      <c r="I25" s="813"/>
      <c r="J25" s="2072" t="s">
        <v>1029</v>
      </c>
      <c r="K25" s="2072"/>
      <c r="L25" s="1427"/>
    </row>
    <row r="26" spans="1:18" ht="26.25" customHeight="1">
      <c r="A26" s="2839" t="s">
        <v>2000</v>
      </c>
      <c r="B26" s="2839" t="s">
        <v>2009</v>
      </c>
      <c r="C26" s="2583">
        <f t="shared" si="3"/>
        <v>45312</v>
      </c>
      <c r="D26" s="2584" t="s">
        <v>831</v>
      </c>
      <c r="E26" s="2585">
        <f t="shared" si="4"/>
        <v>45312</v>
      </c>
      <c r="F26" s="2574">
        <f>C26-3</f>
        <v>45309</v>
      </c>
      <c r="G26" s="2575">
        <f>C26-3</f>
        <v>45309</v>
      </c>
      <c r="H26" s="2576">
        <f t="shared" ref="H26" si="6">E26+4</f>
        <v>45316</v>
      </c>
      <c r="I26" s="813"/>
      <c r="J26" s="2071" t="s">
        <v>1702</v>
      </c>
      <c r="K26" s="2066"/>
      <c r="L26" s="1425"/>
    </row>
    <row r="27" spans="1:18" s="253" customFormat="1" ht="26.25" customHeight="1">
      <c r="A27" s="2840" t="s">
        <v>2010</v>
      </c>
      <c r="B27" s="2582" t="s">
        <v>2011</v>
      </c>
      <c r="C27" s="2836">
        <f>C25+7</f>
        <v>45315</v>
      </c>
      <c r="D27" s="2578" t="s">
        <v>831</v>
      </c>
      <c r="E27" s="2579">
        <f>C27+1</f>
        <v>45316</v>
      </c>
      <c r="F27" s="2580">
        <f>C27-2</f>
        <v>45313</v>
      </c>
      <c r="G27" s="2581">
        <f>C27-2</f>
        <v>45313</v>
      </c>
      <c r="H27" s="2577">
        <f>E27+4</f>
        <v>45320</v>
      </c>
      <c r="I27" s="813"/>
      <c r="J27" s="1815"/>
      <c r="K27" s="1425"/>
      <c r="L27" s="1425"/>
    </row>
    <row r="28" spans="1:18" ht="25.5" customHeight="1">
      <c r="A28" s="2851" t="s">
        <v>864</v>
      </c>
      <c r="B28" s="2839"/>
      <c r="C28" s="2583">
        <f t="shared" ref="C28:C29" si="7">C26+7</f>
        <v>45319</v>
      </c>
      <c r="D28" s="2584" t="s">
        <v>831</v>
      </c>
      <c r="E28" s="2585">
        <f t="shared" ref="E28" si="8">C28</f>
        <v>45319</v>
      </c>
      <c r="F28" s="2574">
        <f>C28-3</f>
        <v>45316</v>
      </c>
      <c r="G28" s="2575">
        <f>C28-3</f>
        <v>45316</v>
      </c>
      <c r="H28" s="2576">
        <f t="shared" ref="H28" si="9">E28+4</f>
        <v>45323</v>
      </c>
      <c r="I28" s="813"/>
      <c r="J28" s="1468" t="s">
        <v>1110</v>
      </c>
      <c r="L28" s="791"/>
    </row>
    <row r="29" spans="1:18" s="253" customFormat="1" ht="25.5" customHeight="1">
      <c r="A29" s="2852" t="s">
        <v>2012</v>
      </c>
      <c r="B29" s="2582" t="s">
        <v>2013</v>
      </c>
      <c r="C29" s="2266">
        <f t="shared" si="7"/>
        <v>45322</v>
      </c>
      <c r="D29" s="2420" t="s" ph="1">
        <v>831</v>
      </c>
      <c r="E29" s="2738">
        <f>C29+1</f>
        <v>45323</v>
      </c>
      <c r="F29" s="2713">
        <f>C29-2</f>
        <v>45320</v>
      </c>
      <c r="G29" s="1454">
        <f>C29-2</f>
        <v>45320</v>
      </c>
      <c r="H29" s="2853">
        <f>E29+4</f>
        <v>45327</v>
      </c>
      <c r="I29" s="813"/>
      <c r="J29" s="1469" t="s">
        <v>1111</v>
      </c>
      <c r="K29" s="2075"/>
      <c r="L29" s="2076"/>
    </row>
    <row r="30" spans="1:18" ht="26.25" customHeight="1">
      <c r="A30" s="2156"/>
      <c r="B30" s="1528"/>
      <c r="C30" s="1514">
        <f>C28+7</f>
        <v>45326</v>
      </c>
      <c r="D30" s="1500" t="s">
        <v>390</v>
      </c>
      <c r="E30" s="1515">
        <f t="shared" ref="E30" si="10">C30</f>
        <v>45326</v>
      </c>
      <c r="F30" s="1516">
        <f>C30-3</f>
        <v>45323</v>
      </c>
      <c r="G30" s="1501">
        <f>C30-3</f>
        <v>45323</v>
      </c>
      <c r="H30" s="1517">
        <f t="shared" ref="H30" si="11">E30+4</f>
        <v>45330</v>
      </c>
      <c r="I30" s="813"/>
      <c r="J30" s="1468" t="s">
        <v>663</v>
      </c>
    </row>
    <row r="31" spans="1:18" ht="24.75" customHeight="1">
      <c r="A31" s="2157"/>
      <c r="B31" s="1041"/>
      <c r="C31" s="1518">
        <f>C29+7</f>
        <v>45329</v>
      </c>
      <c r="D31" s="1035" t="s">
        <v>831</v>
      </c>
      <c r="E31" s="1042">
        <f>C31</f>
        <v>45329</v>
      </c>
      <c r="F31" s="1519">
        <f>C31-2</f>
        <v>45327</v>
      </c>
      <c r="G31" s="1043">
        <f>C31-2</f>
        <v>45327</v>
      </c>
      <c r="H31" s="1520">
        <f>E31+4</f>
        <v>45333</v>
      </c>
      <c r="J31" s="1468" t="s">
        <v>1112</v>
      </c>
      <c r="L31" s="198"/>
      <c r="P31" s="1" t="s">
        <v>221</v>
      </c>
    </row>
    <row r="32" spans="1:18" s="921" customFormat="1" ht="24.75" customHeight="1">
      <c r="A32" s="2158"/>
      <c r="B32" s="1531"/>
      <c r="C32" s="1514">
        <f t="shared" ref="C32" si="12">C30+7</f>
        <v>45333</v>
      </c>
      <c r="D32" s="1500" t="s">
        <v>390</v>
      </c>
      <c r="E32" s="1515">
        <f t="shared" ref="E32" si="13">C32</f>
        <v>45333</v>
      </c>
      <c r="F32" s="1516">
        <f>C32-3</f>
        <v>45330</v>
      </c>
      <c r="G32" s="1501">
        <f>C32-3</f>
        <v>45330</v>
      </c>
      <c r="H32" s="1517">
        <f t="shared" ref="H32" si="14">E32+4</f>
        <v>45337</v>
      </c>
      <c r="J32" s="1469" t="s">
        <v>1113</v>
      </c>
      <c r="L32" s="790"/>
      <c r="M32" s="792"/>
    </row>
    <row r="33" spans="1:23" s="16" customFormat="1" ht="25.35" customHeight="1">
      <c r="A33" s="2157"/>
      <c r="B33" s="1041"/>
      <c r="C33" s="1518">
        <f>C31+7</f>
        <v>45336</v>
      </c>
      <c r="D33" s="1035" t="s">
        <v>831</v>
      </c>
      <c r="E33" s="1042">
        <f>C33</f>
        <v>45336</v>
      </c>
      <c r="F33" s="1519">
        <f>C33-2</f>
        <v>45334</v>
      </c>
      <c r="G33" s="1043">
        <f>C33-2</f>
        <v>45334</v>
      </c>
      <c r="H33" s="1520">
        <f>E33+4</f>
        <v>45340</v>
      </c>
      <c r="I33" s="52"/>
      <c r="J33" s="1403"/>
      <c r="K33" s="52"/>
      <c r="L33" s="255"/>
      <c r="M33" s="56"/>
    </row>
    <row r="34" spans="1:23" s="16" customFormat="1" ht="25.35" customHeight="1">
      <c r="A34" s="1763" t="s">
        <v>1016</v>
      </c>
      <c r="B34" s="1763"/>
      <c r="C34" s="2119"/>
      <c r="D34" s="834"/>
      <c r="E34" s="1377"/>
      <c r="F34" s="829"/>
      <c r="G34" s="53"/>
      <c r="H34" s="53"/>
      <c r="I34" s="14"/>
      <c r="J34" s="14"/>
      <c r="K34" s="14"/>
      <c r="L34" s="150"/>
      <c r="M34" s="56"/>
    </row>
    <row r="35" spans="1:23" s="16" customFormat="1" ht="25.35" customHeight="1">
      <c r="A35" s="791"/>
      <c r="B35" s="791"/>
      <c r="C35" s="1403"/>
      <c r="D35" s="827"/>
      <c r="E35" s="835"/>
      <c r="F35" s="835"/>
      <c r="G35" s="844"/>
      <c r="H35" s="839"/>
      <c r="I35" s="28"/>
      <c r="J35" s="28"/>
      <c r="K35" s="28"/>
      <c r="L35" s="196"/>
      <c r="M35" s="56"/>
    </row>
    <row r="36" spans="1:23" s="835" customFormat="1" ht="25.35" customHeight="1">
      <c r="A36" s="1759" t="s">
        <v>368</v>
      </c>
      <c r="B36" s="833"/>
      <c r="C36" s="1403"/>
      <c r="D36" s="827"/>
      <c r="G36" s="844"/>
      <c r="H36" s="839"/>
      <c r="I36" s="839"/>
      <c r="J36" s="839"/>
      <c r="K36" s="839"/>
      <c r="L36" s="196"/>
      <c r="M36" s="841"/>
    </row>
    <row r="37" spans="1:23" s="16" customFormat="1" ht="25.35" customHeight="1">
      <c r="A37" s="1759" t="s">
        <v>1705</v>
      </c>
      <c r="B37" s="84"/>
      <c r="C37" s="93"/>
      <c r="D37" s="70"/>
      <c r="E37" s="1377"/>
      <c r="F37" s="72"/>
      <c r="G37" s="53"/>
      <c r="H37" s="53"/>
      <c r="I37" s="53"/>
      <c r="J37" s="53"/>
      <c r="K37" s="53"/>
      <c r="L37" s="148"/>
      <c r="M37" s="69"/>
      <c r="N37" s="53"/>
      <c r="O37" s="53"/>
      <c r="P37" s="53"/>
      <c r="Q37" s="53"/>
      <c r="R37" s="53"/>
      <c r="S37" s="53"/>
      <c r="T37" s="53"/>
      <c r="U37" s="53"/>
      <c r="V37" s="53"/>
      <c r="W37" s="53"/>
    </row>
    <row r="38" spans="1:23" s="16" customFormat="1" ht="25.35" customHeight="1">
      <c r="A38" s="2119" t="s">
        <v>1760</v>
      </c>
      <c r="B38" s="84"/>
      <c r="C38" s="84"/>
      <c r="D38" s="10"/>
      <c r="G38" s="14"/>
      <c r="H38" s="28"/>
      <c r="I38" s="28"/>
      <c r="J38" s="28"/>
      <c r="K38" s="28"/>
      <c r="L38" s="196"/>
      <c r="M38" s="56"/>
    </row>
    <row r="39" spans="1:23" s="16" customFormat="1" ht="25.35" customHeight="1">
      <c r="A39" s="2001" t="s">
        <v>1699</v>
      </c>
      <c r="B39" s="84"/>
      <c r="C39" s="93"/>
      <c r="D39" s="10"/>
      <c r="G39" s="13"/>
      <c r="H39" s="14"/>
      <c r="I39" s="14"/>
      <c r="J39" s="14"/>
      <c r="K39" s="14"/>
      <c r="L39" s="150"/>
      <c r="M39" s="58"/>
      <c r="N39" s="13"/>
      <c r="O39" s="13"/>
      <c r="P39" s="13"/>
    </row>
    <row r="40" spans="1:23" s="16" customFormat="1" ht="18" customHeight="1">
      <c r="A40" s="232"/>
      <c r="B40" s="84"/>
      <c r="C40" s="84"/>
      <c r="D40" s="10"/>
      <c r="G40" s="14"/>
      <c r="H40" s="14"/>
      <c r="I40" s="14"/>
      <c r="J40" s="14"/>
      <c r="K40" s="14"/>
      <c r="L40" s="150"/>
      <c r="M40" s="68"/>
      <c r="N40" s="13"/>
      <c r="O40" s="13"/>
      <c r="P40" s="13"/>
    </row>
    <row r="41" spans="1:23" s="16" customFormat="1" ht="18" customHeight="1">
      <c r="A41" s="232"/>
      <c r="B41" s="84"/>
      <c r="C41" s="93"/>
      <c r="D41" s="10"/>
      <c r="G41" s="13"/>
      <c r="H41" s="14"/>
      <c r="I41" s="14"/>
      <c r="J41" s="14"/>
      <c r="K41" s="14"/>
      <c r="L41" s="150"/>
      <c r="M41" s="56"/>
    </row>
    <row r="42" spans="1:23" s="16" customFormat="1" ht="18" customHeight="1">
      <c r="A42" s="232"/>
      <c r="B42" s="84"/>
      <c r="C42" s="84"/>
      <c r="D42" s="18"/>
      <c r="E42" s="28"/>
      <c r="G42" s="28"/>
      <c r="H42" s="28"/>
      <c r="I42" s="28"/>
      <c r="J42" s="28"/>
      <c r="K42" s="28"/>
      <c r="L42" s="196"/>
      <c r="M42" s="56"/>
    </row>
    <row r="43" spans="1:23" s="16" customFormat="1" ht="18" customHeight="1">
      <c r="A43" s="232"/>
      <c r="B43" s="84"/>
      <c r="C43" s="93"/>
      <c r="D43" s="18"/>
      <c r="E43" s="13"/>
      <c r="G43" s="13"/>
      <c r="H43" s="14"/>
      <c r="I43" s="14"/>
      <c r="J43" s="14"/>
      <c r="K43" s="14"/>
      <c r="L43" s="150"/>
      <c r="M43" s="56"/>
    </row>
    <row r="44" spans="1:23" s="16" customFormat="1" ht="18" customHeight="1">
      <c r="A44" s="232"/>
      <c r="B44" s="84"/>
      <c r="C44" s="93"/>
      <c r="D44" s="18"/>
      <c r="E44" s="13"/>
      <c r="G44" s="28"/>
      <c r="H44" s="18"/>
      <c r="I44" s="18"/>
      <c r="J44" s="18"/>
      <c r="K44" s="18"/>
      <c r="L44" s="256"/>
      <c r="M44" s="56"/>
    </row>
    <row r="45" spans="1:23" s="16" customFormat="1" ht="18" customHeight="1">
      <c r="A45" s="18"/>
      <c r="B45" s="84"/>
      <c r="C45" s="93"/>
      <c r="D45" s="93"/>
      <c r="E45" s="13"/>
      <c r="G45" s="28"/>
      <c r="H45" s="18"/>
      <c r="I45" s="18"/>
      <c r="J45" s="18"/>
      <c r="K45" s="18"/>
      <c r="L45" s="256"/>
      <c r="M45" s="56"/>
    </row>
    <row r="46" spans="1:23" s="59" customFormat="1" ht="13.2">
      <c r="A46" s="55"/>
      <c r="B46" s="56"/>
      <c r="C46" s="57"/>
      <c r="D46" s="57"/>
      <c r="E46" s="57"/>
      <c r="F46" s="57"/>
      <c r="G46" s="57"/>
      <c r="H46" s="56"/>
      <c r="I46" s="56"/>
      <c r="J46" s="56"/>
      <c r="K46" s="56"/>
      <c r="L46" s="56"/>
    </row>
    <row r="47" spans="1:23" s="11" customFormat="1" ht="13.2">
      <c r="L47" s="151"/>
      <c r="M47" s="59"/>
    </row>
    <row r="48" spans="1:23" s="11" customFormat="1" ht="13.2">
      <c r="B48" s="16"/>
      <c r="C48" s="17"/>
      <c r="D48" s="17"/>
      <c r="F48" s="17"/>
      <c r="G48" s="17"/>
      <c r="H48" s="16"/>
      <c r="I48" s="16"/>
      <c r="J48" s="16"/>
      <c r="K48" s="16"/>
      <c r="L48" s="147"/>
      <c r="M48" s="59"/>
    </row>
    <row r="49" spans="1:13" s="11" customFormat="1" ht="13.2">
      <c r="A49" s="33"/>
      <c r="B49" s="16"/>
      <c r="C49" s="17"/>
      <c r="D49" s="17"/>
      <c r="F49" s="17"/>
      <c r="G49" s="17"/>
      <c r="H49" s="16"/>
      <c r="I49" s="16"/>
      <c r="J49" s="16"/>
      <c r="K49" s="16"/>
      <c r="L49" s="147"/>
      <c r="M49" s="59"/>
    </row>
    <row r="50" spans="1:13" s="11" customFormat="1" ht="14.4">
      <c r="A50" s="264"/>
      <c r="B50" s="264"/>
      <c r="C50" s="13"/>
      <c r="D50" s="13"/>
      <c r="F50" s="13"/>
      <c r="G50" s="13"/>
      <c r="H50" s="18"/>
      <c r="I50" s="18"/>
      <c r="J50" s="18"/>
      <c r="K50" s="18"/>
      <c r="L50" s="256"/>
      <c r="M50" s="59"/>
    </row>
    <row r="51" spans="1:13" ht="15" customHeight="1">
      <c r="A51" s="4"/>
      <c r="B51" s="4"/>
      <c r="C51" s="265"/>
      <c r="D51" s="266"/>
      <c r="E51" s="267"/>
      <c r="F51" s="274"/>
      <c r="G51" s="271"/>
      <c r="H51" s="271"/>
      <c r="I51" s="272"/>
      <c r="J51" s="272"/>
      <c r="K51" s="272"/>
      <c r="L51" s="273"/>
      <c r="M51" s="273"/>
    </row>
    <row r="52" spans="1:13" ht="15" customHeight="1">
      <c r="L52" s="1"/>
      <c r="M52" s="1"/>
    </row>
    <row r="53" spans="1:13" ht="15" customHeight="1">
      <c r="L53" s="1"/>
      <c r="M53" s="1"/>
    </row>
    <row r="54" spans="1:13" ht="15" customHeight="1">
      <c r="L54" s="1"/>
      <c r="M54" s="1"/>
    </row>
    <row r="55" spans="1:13" ht="15" customHeight="1">
      <c r="L55" s="1"/>
      <c r="M55" s="1"/>
    </row>
    <row r="56" spans="1:13" ht="15" customHeight="1">
      <c r="L56" s="1"/>
      <c r="M56" s="1"/>
    </row>
    <row r="57" spans="1:13" ht="15" customHeight="1">
      <c r="L57" s="1"/>
      <c r="M57" s="1"/>
    </row>
    <row r="58" spans="1:13" ht="15" customHeight="1">
      <c r="L58" s="1"/>
      <c r="M58" s="1"/>
    </row>
    <row r="59" spans="1:13" ht="15" customHeight="1">
      <c r="L59" s="1"/>
      <c r="M59" s="1"/>
    </row>
    <row r="60" spans="1:13" ht="15" customHeight="1">
      <c r="L60" s="1"/>
      <c r="M60" s="1"/>
    </row>
    <row r="61" spans="1:13" ht="15" customHeight="1">
      <c r="L61" s="1"/>
      <c r="M61" s="1"/>
    </row>
    <row r="62" spans="1:13" ht="15" customHeight="1">
      <c r="L62" s="1"/>
      <c r="M62" s="1"/>
    </row>
    <row r="63" spans="1:13" ht="15" customHeight="1">
      <c r="L63" s="1"/>
      <c r="M63" s="1"/>
    </row>
    <row r="64" spans="1:13" ht="15" customHeight="1">
      <c r="L64" s="1"/>
      <c r="M64" s="1"/>
    </row>
    <row r="65" spans="12:13" ht="15" customHeight="1">
      <c r="L65" s="1"/>
      <c r="M65" s="1"/>
    </row>
    <row r="66" spans="12:13" ht="15" customHeight="1">
      <c r="L66" s="1"/>
      <c r="M66" s="1"/>
    </row>
    <row r="67" spans="12:13" ht="15" customHeight="1">
      <c r="L67" s="1"/>
      <c r="M67" s="1"/>
    </row>
    <row r="68" spans="12:13" ht="15" customHeight="1">
      <c r="L68" s="1"/>
      <c r="M68" s="1"/>
    </row>
    <row r="69" spans="12:13" ht="15" customHeight="1">
      <c r="L69" s="1"/>
      <c r="M69" s="1"/>
    </row>
  </sheetData>
  <sheetProtection selectLockedCells="1" selectUnlockedCells="1"/>
  <mergeCells count="16">
    <mergeCell ref="J24:K24"/>
    <mergeCell ref="K20:L20"/>
    <mergeCell ref="K18:L18"/>
    <mergeCell ref="K21:L21"/>
    <mergeCell ref="K19:L19"/>
    <mergeCell ref="A7:L7"/>
    <mergeCell ref="A9:L9"/>
    <mergeCell ref="H11:H12"/>
    <mergeCell ref="F11:G11"/>
    <mergeCell ref="K17:L17"/>
    <mergeCell ref="A11:A12"/>
    <mergeCell ref="B11:B12"/>
    <mergeCell ref="C11:E12"/>
    <mergeCell ref="K15:L15"/>
    <mergeCell ref="K16:L16"/>
    <mergeCell ref="J12:K12"/>
  </mergeCells>
  <phoneticPr fontId="18"/>
  <hyperlinks>
    <hyperlink ref="A39" r:id="rId1" display="jpnexpdoc@vanguardlogistics.com" xr:uid="{00000000-0004-0000-0A00-000000000000}"/>
  </hyperlinks>
  <pageMargins left="0.62992125984251968" right="0.35433070866141736" top="0.27559055118110237" bottom="0.23622047244094491" header="0.15748031496062992" footer="0.15748031496062992"/>
  <pageSetup paperSize="9" scale="65" orientation="landscape" r:id="rId2"/>
  <headerFooter alignWithMargins="0"/>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99"/>
  </sheetPr>
  <dimension ref="A1:Y50"/>
  <sheetViews>
    <sheetView view="pageBreakPreview" zoomScale="70" zoomScaleNormal="60" zoomScaleSheetLayoutView="70" workbookViewId="0">
      <selection activeCell="F28" sqref="F28"/>
    </sheetView>
  </sheetViews>
  <sheetFormatPr defaultColWidth="9" defaultRowHeight="15" customHeight="1"/>
  <cols>
    <col min="1" max="1" width="30.6640625" style="60" customWidth="1"/>
    <col min="2" max="2" width="12.88671875" style="60" customWidth="1"/>
    <col min="3" max="3" width="12.109375" style="60" customWidth="1"/>
    <col min="4" max="4" width="3.6640625" style="60" customWidth="1"/>
    <col min="5" max="5" width="12" style="60" customWidth="1"/>
    <col min="6" max="6" width="11.44140625" style="60" customWidth="1"/>
    <col min="7" max="7" width="21.6640625" style="60" customWidth="1"/>
    <col min="8" max="8" width="11.6640625" style="60" customWidth="1"/>
    <col min="9" max="9" width="11.88671875" style="60" customWidth="1"/>
    <col min="10" max="10" width="30.88671875" style="60" customWidth="1"/>
    <col min="11" max="11" width="32.109375" style="60" customWidth="1"/>
    <col min="12" max="12" width="6.6640625" style="60" customWidth="1"/>
    <col min="13" max="13" width="30.6640625" style="60" customWidth="1"/>
    <col min="14" max="14" width="32.109375" style="60" customWidth="1"/>
    <col min="15" max="15" width="21.6640625" style="60" customWidth="1"/>
    <col min="16" max="16" width="7.6640625" style="60" customWidth="1"/>
    <col min="17" max="17" width="10.88671875" style="60" customWidth="1"/>
    <col min="18" max="18" width="14.109375" style="60" customWidth="1"/>
    <col min="19" max="16384" width="9" style="60"/>
  </cols>
  <sheetData>
    <row r="1" spans="1:19" ht="15" customHeight="1">
      <c r="A1" s="1"/>
      <c r="B1" s="1"/>
      <c r="C1" s="1"/>
      <c r="D1" s="1"/>
      <c r="E1" s="1"/>
      <c r="F1" s="1"/>
      <c r="G1" s="1"/>
      <c r="H1" s="1"/>
      <c r="I1" s="1"/>
      <c r="J1" s="1"/>
      <c r="K1" s="1"/>
      <c r="L1" s="553"/>
      <c r="M1" s="543"/>
      <c r="N1" s="543"/>
      <c r="S1" s="61"/>
    </row>
    <row r="2" spans="1:19" ht="15" customHeight="1">
      <c r="A2" s="1"/>
      <c r="B2" s="1"/>
      <c r="C2" s="1"/>
      <c r="D2" s="793" t="s">
        <v>88</v>
      </c>
      <c r="E2" s="1"/>
      <c r="F2" s="1"/>
      <c r="G2" s="35"/>
      <c r="H2" s="1"/>
      <c r="I2" s="2494" t="s">
        <v>5</v>
      </c>
      <c r="J2" s="21"/>
      <c r="K2" s="21"/>
      <c r="L2" s="544"/>
      <c r="M2" s="544"/>
      <c r="N2" s="544"/>
      <c r="S2" s="61"/>
    </row>
    <row r="3" spans="1:19" ht="15" customHeight="1">
      <c r="A3" s="1"/>
      <c r="B3" s="1"/>
      <c r="C3" s="1"/>
      <c r="D3" s="793" t="s">
        <v>992</v>
      </c>
      <c r="E3" s="1"/>
      <c r="F3" s="1"/>
      <c r="G3" s="35"/>
      <c r="H3" s="1"/>
      <c r="I3" s="2494" t="s">
        <v>1757</v>
      </c>
      <c r="J3" s="21"/>
      <c r="K3" s="21"/>
      <c r="L3" s="544"/>
      <c r="M3" s="544"/>
      <c r="N3" s="544"/>
      <c r="S3" s="61"/>
    </row>
    <row r="4" spans="1:19" ht="15" customHeight="1">
      <c r="A4" s="1"/>
      <c r="B4" s="1"/>
      <c r="C4" s="1"/>
      <c r="D4" s="1048" t="s">
        <v>993</v>
      </c>
      <c r="E4" s="1"/>
      <c r="F4" s="1"/>
      <c r="G4" s="46"/>
      <c r="H4" s="1"/>
      <c r="I4" s="2494" t="s">
        <v>1758</v>
      </c>
      <c r="J4" s="21"/>
      <c r="K4" s="21"/>
      <c r="L4" s="544"/>
      <c r="M4" s="544"/>
      <c r="N4" s="544"/>
      <c r="S4" s="61"/>
    </row>
    <row r="5" spans="1:19" ht="15" customHeight="1">
      <c r="A5" s="1"/>
      <c r="B5" s="1"/>
      <c r="C5" s="1"/>
      <c r="D5" s="793" t="s">
        <v>994</v>
      </c>
      <c r="E5" s="1"/>
      <c r="F5" s="1"/>
      <c r="G5" s="35"/>
      <c r="H5" s="1"/>
      <c r="I5" s="2494" t="s">
        <v>1759</v>
      </c>
      <c r="J5" s="21"/>
      <c r="K5" s="21"/>
      <c r="L5" s="544"/>
      <c r="M5" s="544"/>
      <c r="N5" s="544"/>
      <c r="O5" s="61"/>
      <c r="S5" s="61"/>
    </row>
    <row r="6" spans="1:19" ht="15" customHeight="1">
      <c r="A6" s="1"/>
      <c r="B6" s="1"/>
      <c r="C6" s="1"/>
      <c r="D6" s="1"/>
      <c r="E6" s="1"/>
      <c r="F6" s="1"/>
      <c r="G6" s="1"/>
      <c r="H6" s="1"/>
      <c r="I6" s="7"/>
      <c r="J6" s="7"/>
      <c r="K6" s="7"/>
      <c r="L6" s="545"/>
      <c r="M6" s="545"/>
      <c r="N6" s="545"/>
    </row>
    <row r="7" spans="1:19" ht="30" customHeight="1">
      <c r="A7" s="2891" t="s">
        <v>681</v>
      </c>
      <c r="B7" s="2891"/>
      <c r="C7" s="2891"/>
      <c r="D7" s="2891"/>
      <c r="E7" s="2891"/>
      <c r="F7" s="2891"/>
      <c r="G7" s="2891"/>
      <c r="H7" s="2891"/>
      <c r="I7" s="2891"/>
      <c r="J7" s="2891"/>
      <c r="K7" s="2891"/>
      <c r="L7" s="583"/>
      <c r="M7" s="546"/>
      <c r="N7" s="546"/>
      <c r="O7" s="67"/>
    </row>
    <row r="8" spans="1:19" ht="15" customHeight="1">
      <c r="A8" s="45"/>
      <c r="B8" s="45"/>
      <c r="C8" s="45"/>
      <c r="D8" s="45"/>
      <c r="E8" s="45"/>
      <c r="F8" s="45"/>
      <c r="G8" s="45"/>
      <c r="H8" s="45"/>
      <c r="I8" s="45"/>
      <c r="J8" s="45"/>
      <c r="K8" s="45"/>
      <c r="L8" s="547"/>
      <c r="M8" s="547"/>
      <c r="N8" s="547"/>
      <c r="O8" s="64"/>
      <c r="P8" s="64"/>
      <c r="Q8" s="64"/>
    </row>
    <row r="9" spans="1:19" ht="15" customHeight="1">
      <c r="A9" s="2913" t="s">
        <v>494</v>
      </c>
      <c r="B9" s="2913"/>
      <c r="C9" s="2913"/>
      <c r="D9" s="2913"/>
      <c r="E9" s="2913"/>
      <c r="F9" s="2913"/>
      <c r="G9" s="2913"/>
      <c r="H9" s="2913"/>
      <c r="I9" s="2913"/>
      <c r="J9" s="2913"/>
      <c r="K9" s="2913"/>
      <c r="L9" s="549"/>
      <c r="M9" s="548"/>
      <c r="N9" s="548"/>
      <c r="O9" s="65"/>
      <c r="P9" s="65"/>
      <c r="Q9" s="65"/>
    </row>
    <row r="10" spans="1:19" ht="15" customHeight="1">
      <c r="A10" s="230"/>
      <c r="B10" s="3"/>
      <c r="C10" s="3"/>
      <c r="D10" s="3"/>
      <c r="E10" s="3"/>
      <c r="F10" s="3"/>
      <c r="G10" s="3"/>
      <c r="H10" s="3"/>
      <c r="I10" s="3"/>
      <c r="J10" s="140"/>
      <c r="K10" s="140"/>
      <c r="L10" s="549"/>
      <c r="M10" s="549"/>
      <c r="N10" s="549"/>
      <c r="O10" s="66"/>
      <c r="P10" s="66"/>
      <c r="Q10" s="66"/>
    </row>
    <row r="11" spans="1:19" ht="20.100000000000001" customHeight="1">
      <c r="A11" s="3074" t="s">
        <v>971</v>
      </c>
      <c r="B11" s="3060" t="s">
        <v>972</v>
      </c>
      <c r="C11" s="3075" t="s">
        <v>981</v>
      </c>
      <c r="D11" s="3076"/>
      <c r="E11" s="3077"/>
      <c r="F11" s="2294" t="s">
        <v>974</v>
      </c>
      <c r="G11" s="3052" t="s">
        <v>975</v>
      </c>
      <c r="H11" s="249"/>
      <c r="I11" s="2062"/>
      <c r="J11" s="876"/>
      <c r="K11" s="2063"/>
      <c r="L11" s="584"/>
      <c r="M11" s="553"/>
      <c r="N11" s="543"/>
    </row>
    <row r="12" spans="1:19" ht="20.100000000000001" customHeight="1">
      <c r="A12" s="3059"/>
      <c r="B12" s="3061"/>
      <c r="C12" s="3078"/>
      <c r="D12" s="3079"/>
      <c r="E12" s="3080"/>
      <c r="F12" s="2295" t="s">
        <v>982</v>
      </c>
      <c r="G12" s="3053"/>
      <c r="H12" s="249"/>
      <c r="I12" s="386" t="s">
        <v>212</v>
      </c>
      <c r="J12" s="820"/>
      <c r="K12" s="2063"/>
      <c r="L12" s="584"/>
      <c r="M12" s="582"/>
      <c r="N12" s="543"/>
    </row>
    <row r="13" spans="1:19" ht="25.5" customHeight="1">
      <c r="A13" s="2573" t="s">
        <v>1800</v>
      </c>
      <c r="B13" s="2569" t="s">
        <v>1801</v>
      </c>
      <c r="C13" s="2567">
        <v>44876</v>
      </c>
      <c r="D13" s="2566" t="s">
        <v>1802</v>
      </c>
      <c r="E13" s="2565">
        <v>44876</v>
      </c>
      <c r="F13" s="2564">
        <f>C13-3</f>
        <v>44873</v>
      </c>
      <c r="G13" s="2000">
        <f>C13+3</f>
        <v>44879</v>
      </c>
      <c r="H13" s="252"/>
      <c r="I13" s="2064" t="s">
        <v>360</v>
      </c>
      <c r="J13" s="3081" t="s">
        <v>495</v>
      </c>
      <c r="K13" s="3082"/>
      <c r="L13" s="556"/>
      <c r="M13" s="581"/>
      <c r="N13" s="543"/>
    </row>
    <row r="14" spans="1:19" ht="25.5" customHeight="1">
      <c r="A14" s="2572" t="s">
        <v>1803</v>
      </c>
      <c r="B14" s="2563" t="s">
        <v>1804</v>
      </c>
      <c r="C14" s="2570">
        <f t="shared" ref="C14" si="0">C13+7</f>
        <v>44883</v>
      </c>
      <c r="D14" s="2571" t="s">
        <v>1802</v>
      </c>
      <c r="E14" s="2562">
        <f>C14</f>
        <v>44883</v>
      </c>
      <c r="F14" s="2561">
        <f t="shared" ref="F14:F18" si="1">C14-3</f>
        <v>44880</v>
      </c>
      <c r="G14" s="1308">
        <f t="shared" ref="G14:G19" si="2">C14+3</f>
        <v>44886</v>
      </c>
      <c r="H14" s="233"/>
      <c r="I14" s="284"/>
      <c r="J14" s="3083" t="s">
        <v>496</v>
      </c>
      <c r="K14" s="3084"/>
      <c r="L14" s="554"/>
      <c r="M14" s="581"/>
      <c r="N14" s="543"/>
    </row>
    <row r="15" spans="1:19" ht="25.5" customHeight="1">
      <c r="A15" s="2573" t="s">
        <v>1805</v>
      </c>
      <c r="B15" s="2569" t="s">
        <v>1806</v>
      </c>
      <c r="C15" s="2266">
        <f>C14+7</f>
        <v>44890</v>
      </c>
      <c r="D15" s="2420" t="s">
        <v>1802</v>
      </c>
      <c r="E15" s="2560">
        <f t="shared" ref="E15:E19" si="3">C15</f>
        <v>44890</v>
      </c>
      <c r="F15" s="2559">
        <f>C15-4</f>
        <v>44886</v>
      </c>
      <c r="G15" s="2425">
        <f t="shared" si="2"/>
        <v>44893</v>
      </c>
      <c r="H15" s="252"/>
      <c r="I15" s="2065"/>
      <c r="J15" s="3085" t="s">
        <v>1307</v>
      </c>
      <c r="K15" s="3086"/>
      <c r="L15" s="556"/>
      <c r="M15" s="581"/>
      <c r="N15" s="543"/>
    </row>
    <row r="16" spans="1:19" ht="26.25" customHeight="1">
      <c r="A16" s="2572" t="s">
        <v>1800</v>
      </c>
      <c r="B16" s="2563" t="s">
        <v>1807</v>
      </c>
      <c r="C16" s="2570">
        <f>C15+7</f>
        <v>44897</v>
      </c>
      <c r="D16" s="2571" t="s">
        <v>1802</v>
      </c>
      <c r="E16" s="2562">
        <f t="shared" si="3"/>
        <v>44897</v>
      </c>
      <c r="F16" s="2561">
        <f>C16-3</f>
        <v>44894</v>
      </c>
      <c r="G16" s="1308">
        <f t="shared" si="2"/>
        <v>44900</v>
      </c>
      <c r="H16" s="550"/>
      <c r="I16" s="2065"/>
      <c r="J16" s="3081" t="s">
        <v>497</v>
      </c>
      <c r="K16" s="3082"/>
      <c r="L16" s="556"/>
      <c r="M16" s="581"/>
      <c r="N16" s="543"/>
    </row>
    <row r="17" spans="1:18" ht="26.25" customHeight="1">
      <c r="A17" s="2573" t="s">
        <v>1803</v>
      </c>
      <c r="B17" s="2308" t="s">
        <v>1808</v>
      </c>
      <c r="C17" s="2567">
        <f>C16+7</f>
        <v>44904</v>
      </c>
      <c r="D17" s="2568" t="s">
        <v>1802</v>
      </c>
      <c r="E17" s="2558">
        <f t="shared" si="3"/>
        <v>44904</v>
      </c>
      <c r="F17" s="2564">
        <f>C17-3</f>
        <v>44901</v>
      </c>
      <c r="G17" s="2000">
        <f>C17+3</f>
        <v>44907</v>
      </c>
      <c r="H17" s="412"/>
      <c r="I17" s="551"/>
      <c r="J17" s="3087" t="s">
        <v>498</v>
      </c>
      <c r="K17" s="3088"/>
      <c r="L17" s="554"/>
      <c r="M17" s="581"/>
      <c r="N17" s="543"/>
    </row>
    <row r="18" spans="1:18" ht="26.25" customHeight="1">
      <c r="A18" s="2572" t="s">
        <v>1805</v>
      </c>
      <c r="B18" s="2563" t="s">
        <v>1809</v>
      </c>
      <c r="C18" s="2570">
        <f>C17+7</f>
        <v>44911</v>
      </c>
      <c r="D18" s="2571" t="s">
        <v>1802</v>
      </c>
      <c r="E18" s="2562">
        <f t="shared" si="3"/>
        <v>44911</v>
      </c>
      <c r="F18" s="2561">
        <f t="shared" si="1"/>
        <v>44908</v>
      </c>
      <c r="G18" s="1308">
        <f t="shared" si="2"/>
        <v>44914</v>
      </c>
      <c r="H18" s="288"/>
      <c r="I18" s="2068" t="s">
        <v>1704</v>
      </c>
      <c r="J18" s="2069"/>
      <c r="K18" s="2069"/>
      <c r="L18" s="556"/>
      <c r="M18" s="581"/>
      <c r="N18" s="543"/>
    </row>
    <row r="19" spans="1:18" ht="26.25" customHeight="1">
      <c r="A19" s="2573" t="s">
        <v>1800</v>
      </c>
      <c r="B19" s="2569" t="s">
        <v>1810</v>
      </c>
      <c r="C19" s="2266">
        <f>C18+7</f>
        <v>44918</v>
      </c>
      <c r="D19" s="2420" t="s">
        <v>1802</v>
      </c>
      <c r="E19" s="2560">
        <f t="shared" si="3"/>
        <v>44918</v>
      </c>
      <c r="F19" s="2314">
        <f>C19-3</f>
        <v>44915</v>
      </c>
      <c r="G19" s="2425">
        <f t="shared" si="2"/>
        <v>44921</v>
      </c>
      <c r="H19" s="412"/>
      <c r="I19" s="2066" t="s">
        <v>1700</v>
      </c>
      <c r="J19" s="2066"/>
      <c r="K19" s="2066"/>
      <c r="L19" s="556"/>
      <c r="M19" s="581"/>
      <c r="N19" s="543"/>
    </row>
    <row r="20" spans="1:18" ht="26.25" customHeight="1">
      <c r="A20" s="2284"/>
      <c r="B20" s="2285"/>
      <c r="C20" s="2288">
        <f t="shared" ref="C20:C21" si="4">C19+7</f>
        <v>44925</v>
      </c>
      <c r="D20" s="2289" t="s">
        <v>390</v>
      </c>
      <c r="E20" s="2296">
        <f t="shared" ref="E20:E21" si="5">C20</f>
        <v>44925</v>
      </c>
      <c r="F20" s="2292">
        <f t="shared" ref="F20" si="6">C20-3</f>
        <v>44922</v>
      </c>
      <c r="G20" s="2262">
        <f t="shared" ref="G20:G21" si="7">C20+3</f>
        <v>44928</v>
      </c>
      <c r="H20" s="552"/>
      <c r="I20" s="2066" t="s">
        <v>1701</v>
      </c>
      <c r="J20" s="2066"/>
      <c r="K20" s="2066"/>
      <c r="L20" s="554"/>
      <c r="M20" s="581"/>
      <c r="N20" s="543"/>
    </row>
    <row r="21" spans="1:18" ht="26.25" customHeight="1">
      <c r="A21" s="2286"/>
      <c r="B21" s="2287"/>
      <c r="C21" s="2290">
        <f t="shared" si="4"/>
        <v>44932</v>
      </c>
      <c r="D21" s="2291" t="s">
        <v>390</v>
      </c>
      <c r="E21" s="2297">
        <f t="shared" si="5"/>
        <v>44932</v>
      </c>
      <c r="F21" s="2293">
        <f>C21-3</f>
        <v>44929</v>
      </c>
      <c r="G21" s="2125">
        <f t="shared" si="7"/>
        <v>44935</v>
      </c>
      <c r="H21" s="233"/>
      <c r="I21" s="2067" t="s">
        <v>1029</v>
      </c>
      <c r="J21" s="2066"/>
      <c r="K21" s="2066"/>
      <c r="L21" s="556"/>
      <c r="M21" s="581"/>
      <c r="N21" s="553"/>
    </row>
    <row r="22" spans="1:18" ht="26.25" customHeight="1">
      <c r="A22" s="1763" t="s">
        <v>1016</v>
      </c>
      <c r="B22" s="1763"/>
      <c r="C22" s="1766"/>
      <c r="D22" s="921"/>
      <c r="E22" s="1404"/>
      <c r="F22" s="921"/>
      <c r="G22" s="20"/>
      <c r="H22" s="1"/>
      <c r="I22" s="2066" t="s">
        <v>1702</v>
      </c>
      <c r="J22" s="2067"/>
      <c r="K22" s="2067"/>
      <c r="L22" s="553"/>
      <c r="M22" s="554"/>
      <c r="N22" s="554"/>
      <c r="O22" s="555"/>
    </row>
    <row r="23" spans="1:18" ht="26.25" customHeight="1">
      <c r="A23" s="791"/>
      <c r="B23" s="1766"/>
      <c r="C23" s="51"/>
      <c r="D23" s="51"/>
      <c r="E23" s="51"/>
      <c r="F23" s="51"/>
      <c r="G23" s="21"/>
      <c r="H23" s="1"/>
      <c r="I23" s="2066"/>
      <c r="J23" s="2066"/>
      <c r="K23" s="2066"/>
      <c r="L23" s="585"/>
      <c r="M23" s="543"/>
      <c r="N23" s="543"/>
      <c r="O23" s="555"/>
    </row>
    <row r="24" spans="1:18" ht="26.25" customHeight="1">
      <c r="A24" s="1247" t="s">
        <v>983</v>
      </c>
      <c r="B24" s="84"/>
      <c r="C24" s="93"/>
      <c r="D24" s="286"/>
      <c r="E24" s="21"/>
      <c r="F24" s="21"/>
      <c r="G24" s="21"/>
      <c r="H24" s="21"/>
      <c r="I24" s="52"/>
      <c r="J24" s="233"/>
      <c r="K24" s="398"/>
      <c r="L24" s="586"/>
      <c r="M24" s="556"/>
      <c r="N24" s="556"/>
      <c r="O24" s="555"/>
    </row>
    <row r="25" spans="1:18" ht="26.25" customHeight="1">
      <c r="A25" s="84" t="s">
        <v>75</v>
      </c>
      <c r="B25" s="84"/>
      <c r="C25" s="93"/>
      <c r="D25" s="4"/>
      <c r="E25" s="21"/>
      <c r="F25" s="21"/>
      <c r="G25" s="21"/>
      <c r="H25" s="13"/>
      <c r="I25" s="14"/>
      <c r="J25" s="233"/>
      <c r="K25" s="557"/>
      <c r="L25" s="558"/>
      <c r="M25" s="543"/>
      <c r="N25" s="543"/>
      <c r="O25" s="555"/>
    </row>
    <row r="26" spans="1:18" ht="26.25" customHeight="1">
      <c r="A26" s="94" t="s">
        <v>499</v>
      </c>
      <c r="B26" s="84"/>
      <c r="C26" s="93"/>
      <c r="D26" s="70"/>
      <c r="E26" s="21"/>
      <c r="F26" s="21"/>
      <c r="G26" s="72"/>
      <c r="H26" s="14"/>
      <c r="I26" s="28"/>
      <c r="J26" s="233"/>
      <c r="K26" s="557"/>
      <c r="L26" s="558"/>
      <c r="M26" s="543"/>
      <c r="N26" s="543"/>
      <c r="O26" s="555"/>
    </row>
    <row r="27" spans="1:18" ht="26.25" customHeight="1">
      <c r="A27" s="1759" t="s">
        <v>368</v>
      </c>
      <c r="B27" s="84"/>
      <c r="C27" s="84"/>
      <c r="D27" s="10"/>
      <c r="E27" s="21"/>
      <c r="F27" s="21"/>
      <c r="G27" s="21"/>
      <c r="H27" s="53"/>
      <c r="I27" s="53"/>
      <c r="J27" s="233"/>
      <c r="K27" s="557"/>
      <c r="L27" s="558"/>
      <c r="M27" s="543"/>
      <c r="N27" s="543"/>
      <c r="O27" s="555"/>
    </row>
    <row r="28" spans="1:18" ht="25.5" customHeight="1">
      <c r="A28" s="1759" t="s">
        <v>1703</v>
      </c>
      <c r="B28" s="84"/>
      <c r="C28" s="93"/>
      <c r="D28" s="10"/>
      <c r="E28" s="21"/>
      <c r="F28" s="21"/>
      <c r="G28" s="21"/>
      <c r="H28" s="14"/>
      <c r="I28" s="28"/>
      <c r="J28" s="233"/>
      <c r="K28" s="8"/>
      <c r="L28" s="543"/>
      <c r="M28" s="543"/>
      <c r="N28" s="558"/>
      <c r="O28" s="555"/>
    </row>
    <row r="29" spans="1:18" ht="26.25" hidden="1" customHeight="1">
      <c r="A29" s="1759" t="s">
        <v>1698</v>
      </c>
      <c r="B29" s="84"/>
      <c r="C29" s="84"/>
      <c r="D29" s="10"/>
      <c r="E29" s="21"/>
      <c r="F29" s="21"/>
      <c r="G29" s="21"/>
      <c r="H29" s="13"/>
      <c r="I29" s="14"/>
      <c r="J29" s="233"/>
      <c r="K29" s="8"/>
      <c r="L29" s="543"/>
      <c r="M29" s="543"/>
      <c r="N29" s="543"/>
      <c r="O29" s="559"/>
    </row>
    <row r="30" spans="1:18" ht="26.25" hidden="1" customHeight="1">
      <c r="A30" s="2001" t="s">
        <v>1699</v>
      </c>
      <c r="B30" s="84"/>
      <c r="C30" s="93"/>
      <c r="D30" s="10"/>
      <c r="E30" s="21"/>
      <c r="F30" s="21"/>
      <c r="G30" s="21"/>
      <c r="H30" s="14"/>
      <c r="I30" s="14"/>
      <c r="J30" s="233"/>
      <c r="K30" s="8"/>
      <c r="L30" s="543"/>
      <c r="M30" s="543"/>
      <c r="N30" s="543"/>
      <c r="O30" s="560"/>
    </row>
    <row r="31" spans="1:18" ht="18" customHeight="1">
      <c r="A31" s="2119" t="s">
        <v>1760</v>
      </c>
      <c r="B31" s="84"/>
      <c r="C31" s="84"/>
      <c r="D31" s="28"/>
      <c r="E31" s="28"/>
      <c r="F31" s="28"/>
      <c r="G31" s="21"/>
      <c r="H31" s="13"/>
      <c r="I31" s="14"/>
      <c r="J31" s="1"/>
      <c r="K31" s="21"/>
      <c r="L31" s="544"/>
      <c r="M31" s="543"/>
      <c r="N31" s="543"/>
    </row>
    <row r="32" spans="1:18" ht="18" customHeight="1">
      <c r="A32" s="2001" t="s">
        <v>1699</v>
      </c>
      <c r="B32" s="84"/>
      <c r="C32" s="93"/>
      <c r="D32" s="28"/>
      <c r="E32" s="13"/>
      <c r="F32" s="13"/>
      <c r="G32" s="21"/>
      <c r="H32" s="28"/>
      <c r="I32" s="28"/>
      <c r="J32" s="1"/>
      <c r="K32" s="1"/>
      <c r="L32" s="543"/>
      <c r="M32" s="543"/>
      <c r="N32" s="543"/>
      <c r="R32" s="60" t="s">
        <v>500</v>
      </c>
    </row>
    <row r="33" spans="1:25" s="561" customFormat="1" ht="25.35" customHeight="1">
      <c r="A33" s="232"/>
      <c r="B33" s="84"/>
      <c r="C33" s="93"/>
      <c r="D33" s="28"/>
      <c r="E33" s="13"/>
      <c r="F33" s="13"/>
      <c r="G33" s="21"/>
      <c r="H33" s="13"/>
      <c r="I33" s="14"/>
      <c r="J33" s="52"/>
      <c r="K33" s="52"/>
      <c r="L33" s="562"/>
      <c r="M33" s="562"/>
      <c r="N33" s="562"/>
    </row>
    <row r="34" spans="1:25" s="561" customFormat="1" ht="25.35" customHeight="1">
      <c r="A34" s="563"/>
      <c r="B34" s="564"/>
      <c r="C34" s="565"/>
      <c r="D34" s="565"/>
      <c r="E34" s="566"/>
      <c r="F34" s="566"/>
      <c r="G34" s="544"/>
      <c r="H34" s="563"/>
      <c r="I34" s="563"/>
      <c r="J34" s="567"/>
      <c r="K34" s="567"/>
      <c r="L34" s="567"/>
      <c r="M34" s="567"/>
      <c r="N34" s="567"/>
    </row>
    <row r="35" spans="1:25" s="561" customFormat="1" ht="25.35" customHeight="1">
      <c r="A35" s="568"/>
      <c r="B35" s="544"/>
      <c r="C35" s="569"/>
      <c r="D35" s="569"/>
      <c r="E35" s="569"/>
      <c r="F35" s="569"/>
      <c r="G35" s="569"/>
      <c r="H35" s="563"/>
      <c r="I35" s="563"/>
      <c r="J35" s="563"/>
      <c r="K35" s="563"/>
      <c r="L35" s="563"/>
      <c r="M35" s="563"/>
      <c r="N35" s="563"/>
    </row>
    <row r="36" spans="1:25" s="561" customFormat="1" ht="25.35" customHeight="1">
      <c r="A36" s="543"/>
      <c r="B36" s="543"/>
      <c r="C36" s="543"/>
      <c r="D36" s="543"/>
      <c r="E36" s="543"/>
      <c r="F36" s="543"/>
      <c r="G36" s="543"/>
      <c r="H36" s="569"/>
      <c r="I36" s="544"/>
      <c r="J36" s="570"/>
      <c r="K36" s="570"/>
      <c r="L36" s="570"/>
      <c r="M36" s="570"/>
      <c r="N36" s="570"/>
      <c r="O36" s="69"/>
      <c r="P36" s="69"/>
      <c r="Q36" s="69"/>
      <c r="R36" s="69"/>
      <c r="S36" s="69"/>
      <c r="T36" s="69"/>
      <c r="U36" s="69"/>
      <c r="V36" s="69"/>
      <c r="W36" s="69"/>
      <c r="X36" s="69"/>
      <c r="Y36" s="69"/>
    </row>
    <row r="37" spans="1:25" s="561" customFormat="1" ht="25.35" customHeight="1">
      <c r="A37" s="543"/>
      <c r="B37" s="544"/>
      <c r="C37" s="569"/>
      <c r="D37" s="569"/>
      <c r="E37" s="543"/>
      <c r="F37" s="543"/>
      <c r="G37" s="569"/>
      <c r="H37" s="543"/>
      <c r="I37" s="543"/>
      <c r="J37" s="563"/>
      <c r="K37" s="563"/>
      <c r="L37" s="563"/>
      <c r="M37" s="563"/>
      <c r="N37" s="563"/>
    </row>
    <row r="38" spans="1:25" s="561" customFormat="1" ht="25.35" customHeight="1">
      <c r="A38" s="571"/>
      <c r="B38" s="544"/>
      <c r="C38" s="569"/>
      <c r="D38" s="569"/>
      <c r="E38" s="543"/>
      <c r="F38" s="543"/>
      <c r="G38" s="569"/>
      <c r="H38" s="569"/>
      <c r="I38" s="544"/>
      <c r="J38" s="567"/>
      <c r="K38" s="567"/>
      <c r="L38" s="567"/>
      <c r="M38" s="567"/>
      <c r="N38" s="567"/>
      <c r="O38" s="58"/>
      <c r="P38" s="58"/>
      <c r="Q38" s="58"/>
      <c r="R38" s="58"/>
    </row>
    <row r="39" spans="1:25" s="561" customFormat="1" ht="18" customHeight="1">
      <c r="A39" s="572"/>
      <c r="B39" s="572"/>
      <c r="C39" s="566"/>
      <c r="D39" s="566"/>
      <c r="E39" s="543"/>
      <c r="F39" s="543"/>
      <c r="G39" s="566"/>
      <c r="H39" s="569"/>
      <c r="I39" s="544"/>
      <c r="J39" s="567"/>
      <c r="K39" s="567"/>
      <c r="L39" s="567"/>
      <c r="M39" s="567"/>
      <c r="N39" s="567"/>
      <c r="O39" s="68"/>
      <c r="P39" s="58"/>
      <c r="Q39" s="58"/>
      <c r="R39" s="58"/>
    </row>
    <row r="40" spans="1:25" s="561" customFormat="1" ht="18" customHeight="1">
      <c r="A40" s="553"/>
      <c r="B40" s="553"/>
      <c r="C40" s="573"/>
      <c r="D40" s="574"/>
      <c r="E40" s="575"/>
      <c r="F40" s="575"/>
      <c r="G40" s="576"/>
      <c r="H40" s="566"/>
      <c r="I40" s="563"/>
      <c r="J40" s="567"/>
      <c r="K40" s="567"/>
      <c r="L40" s="567"/>
      <c r="M40" s="567"/>
      <c r="N40" s="567"/>
    </row>
    <row r="41" spans="1:25" s="561" customFormat="1" ht="18" customHeight="1">
      <c r="A41" s="543"/>
      <c r="B41" s="543"/>
      <c r="C41" s="543"/>
      <c r="D41" s="543"/>
      <c r="E41" s="543"/>
      <c r="F41" s="543"/>
      <c r="G41" s="543"/>
      <c r="H41" s="577"/>
      <c r="I41" s="577"/>
      <c r="J41" s="563"/>
      <c r="K41" s="563"/>
      <c r="L41" s="563"/>
      <c r="M41" s="563"/>
      <c r="N41" s="563"/>
    </row>
    <row r="42" spans="1:25" s="561" customFormat="1" ht="18" customHeight="1">
      <c r="A42" s="543"/>
      <c r="B42" s="543"/>
      <c r="C42" s="543"/>
      <c r="D42" s="543"/>
      <c r="E42" s="543"/>
      <c r="F42" s="543"/>
      <c r="G42" s="543"/>
      <c r="H42" s="543"/>
      <c r="I42" s="543"/>
      <c r="J42" s="567"/>
      <c r="K42" s="567"/>
      <c r="L42" s="567"/>
      <c r="M42" s="567"/>
      <c r="N42" s="567"/>
    </row>
    <row r="43" spans="1:25" s="561" customFormat="1" ht="18" customHeight="1">
      <c r="A43" s="543"/>
      <c r="B43" s="543"/>
      <c r="C43" s="543"/>
      <c r="D43" s="543"/>
      <c r="E43" s="543"/>
      <c r="F43" s="543"/>
      <c r="G43" s="543"/>
      <c r="H43" s="543"/>
      <c r="I43" s="543"/>
      <c r="J43" s="563"/>
      <c r="K43" s="563"/>
      <c r="L43" s="563"/>
      <c r="M43" s="563"/>
      <c r="N43" s="563"/>
    </row>
    <row r="44" spans="1:25" s="561" customFormat="1" ht="18" customHeight="1">
      <c r="A44" s="543"/>
      <c r="B44" s="543"/>
      <c r="C44" s="543"/>
      <c r="D44" s="543"/>
      <c r="E44" s="543"/>
      <c r="F44" s="543"/>
      <c r="G44" s="543"/>
      <c r="H44" s="543"/>
      <c r="I44" s="543"/>
      <c r="J44" s="563"/>
      <c r="K44" s="563"/>
      <c r="L44" s="563"/>
      <c r="M44" s="563"/>
      <c r="N44" s="563"/>
    </row>
    <row r="45" spans="1:25" ht="13.2">
      <c r="J45" s="561"/>
      <c r="K45" s="561"/>
      <c r="L45" s="561"/>
      <c r="M45" s="561"/>
      <c r="N45" s="561"/>
    </row>
    <row r="46" spans="1:25" ht="13.2"/>
    <row r="47" spans="1:25" ht="13.2">
      <c r="J47" s="561"/>
      <c r="K47" s="561"/>
      <c r="L47" s="561"/>
      <c r="M47" s="561"/>
      <c r="N47" s="561"/>
    </row>
    <row r="48" spans="1:25" ht="13.2">
      <c r="J48" s="561"/>
      <c r="K48" s="561"/>
      <c r="L48" s="561"/>
      <c r="M48" s="561"/>
      <c r="N48" s="561"/>
    </row>
    <row r="49" spans="10:15" ht="13.2">
      <c r="J49" s="578"/>
      <c r="K49" s="578"/>
      <c r="L49" s="578"/>
      <c r="M49" s="578"/>
      <c r="N49" s="578"/>
    </row>
    <row r="50" spans="10:15" ht="15" customHeight="1">
      <c r="J50" s="579"/>
      <c r="K50" s="579"/>
      <c r="L50" s="579"/>
      <c r="M50" s="579"/>
      <c r="N50" s="580"/>
      <c r="O50" s="580"/>
    </row>
  </sheetData>
  <sheetProtection selectLockedCells="1" selectUnlockedCells="1"/>
  <mergeCells count="11">
    <mergeCell ref="J13:K13"/>
    <mergeCell ref="J14:K14"/>
    <mergeCell ref="J15:K15"/>
    <mergeCell ref="J16:K16"/>
    <mergeCell ref="J17:K17"/>
    <mergeCell ref="A7:K7"/>
    <mergeCell ref="A9:K9"/>
    <mergeCell ref="A11:A12"/>
    <mergeCell ref="B11:B12"/>
    <mergeCell ref="C11:E12"/>
    <mergeCell ref="G11:G12"/>
  </mergeCells>
  <phoneticPr fontId="18"/>
  <pageMargins left="0.70866141732283472" right="0.70866141732283472" top="0.74803149606299213" bottom="0.74803149606299213" header="0.31496062992125984" footer="0.31496062992125984"/>
  <pageSetup paperSize="9" scale="70" orientation="landscape" r:id="rId1"/>
  <colBreaks count="1" manualBreakCount="1">
    <brk id="11"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43"/>
    <pageSetUpPr fitToPage="1"/>
  </sheetPr>
  <dimension ref="A1:Z87"/>
  <sheetViews>
    <sheetView showZeros="0" view="pageBreakPreview" zoomScale="60" zoomScaleNormal="75" workbookViewId="0">
      <selection activeCell="O22" sqref="O22"/>
    </sheetView>
  </sheetViews>
  <sheetFormatPr defaultColWidth="9" defaultRowHeight="15" customHeight="1"/>
  <cols>
    <col min="1" max="2" width="20.109375" style="921" customWidth="1"/>
    <col min="3" max="3" width="14.6640625" style="921" customWidth="1"/>
    <col min="4" max="4" width="14.44140625" style="921" customWidth="1"/>
    <col min="5" max="5" width="3.6640625" style="921" customWidth="1"/>
    <col min="6" max="7" width="14.44140625" style="921" customWidth="1"/>
    <col min="8" max="8" width="3.88671875" style="921" customWidth="1"/>
    <col min="9" max="9" width="14.44140625" style="921" customWidth="1"/>
    <col min="10" max="12" width="14.6640625" style="921" customWidth="1"/>
    <col min="13" max="13" width="21.6640625" style="921" customWidth="1"/>
    <col min="14" max="14" width="3.88671875" style="921" customWidth="1"/>
    <col min="15" max="15" width="11.88671875" style="921" customWidth="1"/>
    <col min="16" max="16" width="22.109375" style="921" customWidth="1"/>
    <col min="17" max="17" width="35" style="790" customWidth="1"/>
    <col min="18" max="18" width="21.6640625" style="792" customWidth="1"/>
    <col min="19" max="19" width="7.6640625" style="921" customWidth="1"/>
    <col min="20" max="20" width="10.88671875" style="921" customWidth="1"/>
    <col min="21" max="21" width="14.109375" style="921" customWidth="1"/>
    <col min="22" max="16384" width="9" style="921"/>
  </cols>
  <sheetData>
    <row r="1" spans="1:22" ht="15" customHeight="1">
      <c r="R1" s="790"/>
      <c r="V1" s="791"/>
    </row>
    <row r="2" spans="1:22" ht="15" customHeight="1">
      <c r="D2" s="793" t="s">
        <v>88</v>
      </c>
      <c r="I2" s="2494" t="s">
        <v>5</v>
      </c>
      <c r="M2" s="794"/>
      <c r="N2" s="794"/>
      <c r="O2" s="794"/>
      <c r="P2" s="794"/>
      <c r="Q2" s="250"/>
      <c r="R2" s="790"/>
      <c r="V2" s="791"/>
    </row>
    <row r="3" spans="1:22" ht="15" customHeight="1">
      <c r="D3" s="793" t="s">
        <v>1129</v>
      </c>
      <c r="I3" s="2494" t="s">
        <v>1757</v>
      </c>
      <c r="M3" s="794"/>
      <c r="N3" s="794"/>
      <c r="O3" s="794"/>
      <c r="P3" s="794"/>
      <c r="Q3" s="250"/>
      <c r="R3" s="790"/>
      <c r="V3" s="791"/>
    </row>
    <row r="4" spans="1:22" ht="15" customHeight="1">
      <c r="D4" s="1048" t="s">
        <v>1130</v>
      </c>
      <c r="I4" s="2494" t="s">
        <v>1758</v>
      </c>
      <c r="M4" s="794"/>
      <c r="N4" s="794"/>
      <c r="O4" s="794"/>
      <c r="P4" s="794"/>
      <c r="Q4" s="250"/>
      <c r="R4" s="790"/>
      <c r="S4" s="790"/>
      <c r="V4" s="791"/>
    </row>
    <row r="5" spans="1:22" ht="15" customHeight="1">
      <c r="D5" s="793" t="s">
        <v>1131</v>
      </c>
      <c r="I5" s="2494" t="s">
        <v>1759</v>
      </c>
      <c r="M5" s="794"/>
      <c r="N5" s="794"/>
      <c r="O5" s="794"/>
      <c r="P5" s="794"/>
      <c r="Q5" s="250"/>
      <c r="R5" s="796"/>
      <c r="S5" s="790"/>
      <c r="V5" s="791"/>
    </row>
    <row r="6" spans="1:22" ht="15" customHeight="1">
      <c r="M6" s="797"/>
      <c r="N6" s="797"/>
      <c r="O6" s="797"/>
      <c r="P6" s="797"/>
      <c r="Q6" s="251"/>
      <c r="R6" s="790"/>
      <c r="S6" s="790"/>
    </row>
    <row r="7" spans="1:22" ht="30" customHeight="1">
      <c r="A7" s="2891" t="s">
        <v>1132</v>
      </c>
      <c r="B7" s="2891"/>
      <c r="C7" s="2891"/>
      <c r="D7" s="2891"/>
      <c r="E7" s="2891"/>
      <c r="F7" s="2891"/>
      <c r="G7" s="2891"/>
      <c r="H7" s="2891"/>
      <c r="I7" s="2891"/>
      <c r="J7" s="2891"/>
      <c r="K7" s="2891"/>
      <c r="L7" s="2891"/>
      <c r="M7" s="2891"/>
      <c r="N7" s="2891"/>
      <c r="O7" s="2891"/>
      <c r="P7" s="1491"/>
      <c r="Q7" s="1491"/>
      <c r="R7" s="1491"/>
      <c r="S7" s="790"/>
    </row>
    <row r="8" spans="1:22" ht="15" customHeight="1">
      <c r="A8" s="798"/>
      <c r="B8" s="798"/>
      <c r="C8" s="798"/>
      <c r="D8" s="798"/>
      <c r="E8" s="798"/>
      <c r="F8" s="798"/>
      <c r="G8" s="798"/>
      <c r="H8" s="798"/>
      <c r="I8" s="798"/>
      <c r="J8" s="798"/>
      <c r="K8" s="798"/>
      <c r="L8" s="798"/>
      <c r="M8" s="798"/>
      <c r="N8" s="798"/>
      <c r="O8" s="798"/>
      <c r="P8" s="798"/>
      <c r="Q8" s="798"/>
      <c r="R8" s="799"/>
      <c r="S8" s="799"/>
      <c r="T8" s="799"/>
    </row>
    <row r="9" spans="1:22" ht="15" customHeight="1">
      <c r="A9" s="2913" t="s">
        <v>1133</v>
      </c>
      <c r="B9" s="2913"/>
      <c r="C9" s="2913"/>
      <c r="D9" s="2913"/>
      <c r="E9" s="2913"/>
      <c r="F9" s="2913"/>
      <c r="G9" s="2913"/>
      <c r="H9" s="2913"/>
      <c r="I9" s="2913"/>
      <c r="J9" s="2913"/>
      <c r="K9" s="2913"/>
      <c r="L9" s="2913"/>
      <c r="M9" s="2913"/>
      <c r="N9" s="3119"/>
      <c r="O9" s="3119"/>
      <c r="P9" s="3119"/>
      <c r="Q9" s="3119"/>
      <c r="R9" s="800"/>
      <c r="S9" s="800"/>
      <c r="T9" s="1280"/>
    </row>
    <row r="10" spans="1:22" ht="15" customHeight="1">
      <c r="A10" s="411"/>
      <c r="B10" s="411"/>
      <c r="C10" s="1490"/>
      <c r="D10" s="1490"/>
      <c r="E10" s="1490"/>
      <c r="F10" s="1490"/>
      <c r="G10" s="1490"/>
      <c r="H10" s="1490"/>
      <c r="I10" s="1490"/>
      <c r="J10" s="1490"/>
      <c r="K10" s="1490"/>
      <c r="L10" s="1490"/>
      <c r="M10" s="1490"/>
      <c r="N10" s="803"/>
      <c r="O10" s="803"/>
      <c r="P10" s="803"/>
      <c r="Q10" s="803"/>
      <c r="R10" s="803"/>
      <c r="S10" s="803"/>
      <c r="T10" s="1490"/>
    </row>
    <row r="11" spans="1:22" ht="20.100000000000001" customHeight="1">
      <c r="A11" s="3124" t="s">
        <v>91</v>
      </c>
      <c r="B11" s="3123"/>
      <c r="C11" s="3130" t="s">
        <v>92</v>
      </c>
      <c r="D11" s="3121" t="s">
        <v>649</v>
      </c>
      <c r="E11" s="3122"/>
      <c r="F11" s="3123"/>
      <c r="G11" s="3124" t="s">
        <v>834</v>
      </c>
      <c r="H11" s="3122"/>
      <c r="I11" s="3123"/>
      <c r="J11" s="3126" t="s">
        <v>93</v>
      </c>
      <c r="K11" s="3127"/>
      <c r="L11" s="3128"/>
      <c r="M11" s="3129" t="s">
        <v>1707</v>
      </c>
      <c r="N11" s="1494"/>
      <c r="O11" s="790"/>
      <c r="Q11" s="921"/>
      <c r="R11" s="921"/>
    </row>
    <row r="12" spans="1:22" s="790" customFormat="1" ht="20.100000000000001" customHeight="1">
      <c r="A12" s="3125"/>
      <c r="B12" s="3080"/>
      <c r="C12" s="3131"/>
      <c r="D12" s="3065"/>
      <c r="E12" s="3079"/>
      <c r="F12" s="3080"/>
      <c r="G12" s="3125"/>
      <c r="H12" s="3079"/>
      <c r="I12" s="3080"/>
      <c r="J12" s="2078" t="s">
        <v>98</v>
      </c>
      <c r="K12" s="2079" t="s">
        <v>96</v>
      </c>
      <c r="L12" s="2080" t="s">
        <v>97</v>
      </c>
      <c r="M12" s="3053"/>
      <c r="N12" s="1494"/>
    </row>
    <row r="13" spans="1:22" s="253" customFormat="1"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1227"/>
      <c r="O13" s="877"/>
      <c r="P13" s="790"/>
      <c r="Q13" s="790"/>
      <c r="R13" s="790"/>
    </row>
    <row r="14" spans="1:22" s="790" customFormat="1" ht="26.2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1226"/>
      <c r="O14" s="877"/>
    </row>
    <row r="15" spans="1:22" s="253" customFormat="1"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52"/>
      <c r="O15" s="877"/>
      <c r="P15" s="790"/>
      <c r="Q15" s="790"/>
      <c r="R15" s="790"/>
    </row>
    <row r="16" spans="1:22"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1">I16+5</f>
        <v>45253</v>
      </c>
      <c r="N16" s="1428"/>
      <c r="O16" s="877"/>
      <c r="Q16" s="921"/>
      <c r="R16" s="921"/>
    </row>
    <row r="17" spans="1:21" s="253" customFormat="1"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2">F17+4</f>
        <v>45258</v>
      </c>
      <c r="N17" s="252"/>
      <c r="O17" s="877"/>
      <c r="P17" s="790"/>
      <c r="Q17" s="790"/>
      <c r="R17" s="790"/>
    </row>
    <row r="18" spans="1:21"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3">I18+5</f>
        <v>45260</v>
      </c>
      <c r="N18" s="1428"/>
      <c r="O18" s="877"/>
      <c r="Q18" s="921"/>
      <c r="R18" s="921"/>
    </row>
    <row r="19" spans="1:21" s="253" customFormat="1" ht="26.25" customHeight="1">
      <c r="A19" s="3089" t="s">
        <v>1774</v>
      </c>
      <c r="B19" s="3090"/>
      <c r="C19" s="2441" t="s">
        <v>1785</v>
      </c>
      <c r="D19" s="2432">
        <f>D17+7</f>
        <v>45260</v>
      </c>
      <c r="E19" s="2433" t="s">
        <v>1776</v>
      </c>
      <c r="F19" s="2432">
        <f>D19+1</f>
        <v>45261</v>
      </c>
      <c r="G19" s="2443"/>
      <c r="H19" s="2442"/>
      <c r="I19" s="2444"/>
      <c r="J19" s="2436">
        <f t="shared" ref="J19" si="4">D19-3</f>
        <v>45257</v>
      </c>
      <c r="K19" s="2449">
        <f t="shared" ref="K19" si="5">F19-10</f>
        <v>45251</v>
      </c>
      <c r="L19" s="2432">
        <f t="shared" ref="L19" si="6">D19-2</f>
        <v>45258</v>
      </c>
      <c r="M19" s="2437">
        <f t="shared" ref="M19" si="7">F19+4</f>
        <v>45265</v>
      </c>
      <c r="N19" s="1494"/>
      <c r="O19" s="790"/>
      <c r="P19" s="1495"/>
      <c r="Q19" s="3120"/>
      <c r="R19" s="3120"/>
      <c r="S19" s="790"/>
    </row>
    <row r="20" spans="1:21" ht="26.25" customHeight="1">
      <c r="A20" s="3091" t="s">
        <v>1786</v>
      </c>
      <c r="B20" s="3092"/>
      <c r="C20" s="2448" t="s">
        <v>1787</v>
      </c>
      <c r="D20" s="2535"/>
      <c r="E20" s="2439"/>
      <c r="F20" s="2440"/>
      <c r="G20" s="2422">
        <f>G18+7</f>
        <v>45261</v>
      </c>
      <c r="H20" s="2423" t="s">
        <v>1776</v>
      </c>
      <c r="I20" s="2424">
        <f>G20+1</f>
        <v>45262</v>
      </c>
      <c r="J20" s="2426">
        <f t="shared" ref="J20" si="8">G20-1</f>
        <v>45260</v>
      </c>
      <c r="K20" s="2450" t="s">
        <v>1776</v>
      </c>
      <c r="L20" s="2427">
        <f t="shared" ref="L20" si="9">J20</f>
        <v>45260</v>
      </c>
      <c r="M20" s="2425">
        <f t="shared" ref="M20" si="10">I20+5</f>
        <v>45267</v>
      </c>
      <c r="N20" s="1494"/>
      <c r="O20" s="790"/>
      <c r="Q20" s="921"/>
      <c r="R20" s="921"/>
    </row>
    <row r="21" spans="1:21" s="253" customFormat="1" ht="26.25" customHeight="1">
      <c r="A21" s="3089" t="s">
        <v>1788</v>
      </c>
      <c r="B21" s="3090"/>
      <c r="C21" s="2441" t="s">
        <v>1789</v>
      </c>
      <c r="D21" s="2428">
        <f>D19+7</f>
        <v>45267</v>
      </c>
      <c r="E21" s="2429" t="s">
        <v>390</v>
      </c>
      <c r="F21" s="2428">
        <f>D21+1</f>
        <v>45268</v>
      </c>
      <c r="G21" s="2434"/>
      <c r="H21" s="2433"/>
      <c r="I21" s="2435"/>
      <c r="J21" s="2436">
        <f t="shared" ref="J21" si="11">D21-3</f>
        <v>45264</v>
      </c>
      <c r="K21" s="2449">
        <f t="shared" ref="K21" si="12">F21-10</f>
        <v>45258</v>
      </c>
      <c r="L21" s="2432">
        <f t="shared" ref="L21" si="13">D21-2</f>
        <v>45265</v>
      </c>
      <c r="M21" s="2437">
        <f t="shared" ref="M21" si="14">F21+4</f>
        <v>45272</v>
      </c>
      <c r="N21" s="1227"/>
      <c r="O21" s="877"/>
      <c r="P21" s="820"/>
      <c r="Q21" s="820"/>
      <c r="R21" s="820"/>
      <c r="S21" s="790"/>
    </row>
    <row r="22" spans="1:21"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15">J22</f>
        <v>45267</v>
      </c>
      <c r="M22" s="2425">
        <f t="shared" ref="M22" si="16">I22+5</f>
        <v>45274</v>
      </c>
      <c r="N22" s="1226"/>
      <c r="O22" s="877"/>
      <c r="Q22" s="921"/>
      <c r="R22" s="921"/>
    </row>
    <row r="23" spans="1:21" s="253" customFormat="1" ht="26.25" customHeight="1">
      <c r="A23" s="3089" t="s">
        <v>1783</v>
      </c>
      <c r="B23" s="3090"/>
      <c r="C23" s="2441" t="s">
        <v>1791</v>
      </c>
      <c r="D23" s="2428">
        <f>D21+7</f>
        <v>45274</v>
      </c>
      <c r="E23" s="2429" t="s">
        <v>390</v>
      </c>
      <c r="F23" s="2428">
        <f>D23+1</f>
        <v>45275</v>
      </c>
      <c r="G23" s="2430"/>
      <c r="H23" s="2429"/>
      <c r="I23" s="2431"/>
      <c r="J23" s="2436">
        <f>D23-3</f>
        <v>45271</v>
      </c>
      <c r="K23" s="2449">
        <f t="shared" ref="K23" si="17">F23-10</f>
        <v>45265</v>
      </c>
      <c r="L23" s="2432">
        <f t="shared" ref="L23" si="18">D23-2</f>
        <v>45272</v>
      </c>
      <c r="M23" s="2437">
        <f t="shared" ref="M23" si="19">F23+4</f>
        <v>45279</v>
      </c>
      <c r="N23" s="252"/>
      <c r="O23" s="877"/>
      <c r="P23" s="1228"/>
      <c r="Q23" s="820"/>
      <c r="R23" s="790"/>
      <c r="S23" s="790"/>
    </row>
    <row r="24" spans="1:21" ht="26.25" customHeight="1">
      <c r="A24" s="3091" t="s">
        <v>1781</v>
      </c>
      <c r="B24" s="3092"/>
      <c r="C24" s="2448" t="s">
        <v>1792</v>
      </c>
      <c r="D24" s="2451"/>
      <c r="E24" s="2452"/>
      <c r="F24" s="2453"/>
      <c r="G24" s="2422">
        <f>G22+7</f>
        <v>45275</v>
      </c>
      <c r="H24" s="2423" t="s">
        <v>390</v>
      </c>
      <c r="I24" s="2424">
        <f>G24+1</f>
        <v>45276</v>
      </c>
      <c r="J24" s="2426">
        <f t="shared" ref="J24" si="20">G24-1</f>
        <v>45274</v>
      </c>
      <c r="K24" s="2450" t="s">
        <v>390</v>
      </c>
      <c r="L24" s="2427">
        <f t="shared" ref="L24" si="21">J24</f>
        <v>45274</v>
      </c>
      <c r="M24" s="2425">
        <f t="shared" ref="M24" si="22">I24+5</f>
        <v>45281</v>
      </c>
      <c r="N24" s="1428"/>
      <c r="O24" s="877"/>
      <c r="P24" s="1228"/>
      <c r="Q24" s="820"/>
      <c r="R24" s="790"/>
      <c r="S24" s="790"/>
    </row>
    <row r="25" spans="1:21" s="253" customFormat="1" ht="26.25" customHeight="1">
      <c r="A25" s="3089" t="s">
        <v>1774</v>
      </c>
      <c r="B25" s="3090"/>
      <c r="C25" s="2441" t="s">
        <v>1793</v>
      </c>
      <c r="D25" s="2428">
        <f>D23+7</f>
        <v>45281</v>
      </c>
      <c r="E25" s="2429" t="s">
        <v>390</v>
      </c>
      <c r="F25" s="2428">
        <f>D25+1</f>
        <v>45282</v>
      </c>
      <c r="G25" s="2434"/>
      <c r="H25" s="2433"/>
      <c r="I25" s="2435"/>
      <c r="J25" s="2436">
        <f t="shared" ref="J25" si="23">D25-3</f>
        <v>45278</v>
      </c>
      <c r="K25" s="2449">
        <f t="shared" ref="K25" si="24">F25-10</f>
        <v>45272</v>
      </c>
      <c r="L25" s="2432">
        <f t="shared" ref="L25" si="25">D25-2</f>
        <v>45279</v>
      </c>
      <c r="M25" s="2437">
        <f t="shared" ref="M25" si="26">F25+4</f>
        <v>45286</v>
      </c>
      <c r="N25" s="252"/>
      <c r="O25" s="877"/>
      <c r="P25" s="1228"/>
      <c r="Q25" s="820"/>
      <c r="R25" s="790"/>
      <c r="S25" s="790"/>
    </row>
    <row r="26" spans="1:21" ht="26.25" customHeight="1">
      <c r="A26" s="3091" t="s">
        <v>1794</v>
      </c>
      <c r="B26" s="3092"/>
      <c r="C26" s="2448" t="s">
        <v>1795</v>
      </c>
      <c r="D26" s="2445"/>
      <c r="E26" s="2446"/>
      <c r="F26" s="2447"/>
      <c r="G26" s="2422">
        <f>G24+7</f>
        <v>45282</v>
      </c>
      <c r="H26" s="2423" t="s">
        <v>390</v>
      </c>
      <c r="I26" s="2424">
        <f>G26+1</f>
        <v>45283</v>
      </c>
      <c r="J26" s="2426">
        <f t="shared" ref="J26" si="27">G26-1</f>
        <v>45281</v>
      </c>
      <c r="K26" s="2454" t="s">
        <v>390</v>
      </c>
      <c r="L26" s="2427">
        <f t="shared" ref="L26" si="28">J26</f>
        <v>45281</v>
      </c>
      <c r="M26" s="2425">
        <f t="shared" ref="M26" si="29">I26+5</f>
        <v>45288</v>
      </c>
      <c r="N26" s="1428"/>
      <c r="O26" s="1496"/>
      <c r="P26" s="1228"/>
      <c r="Q26" s="820"/>
      <c r="R26" s="790"/>
      <c r="S26" s="790"/>
    </row>
    <row r="27" spans="1:21" ht="26.25" customHeight="1">
      <c r="A27" s="3089" t="s">
        <v>1788</v>
      </c>
      <c r="B27" s="3090"/>
      <c r="C27" s="2441" t="s">
        <v>1796</v>
      </c>
      <c r="D27" s="2428">
        <f>D25+7</f>
        <v>45288</v>
      </c>
      <c r="E27" s="2429" t="s">
        <v>390</v>
      </c>
      <c r="F27" s="2428">
        <f>D27+1</f>
        <v>45289</v>
      </c>
      <c r="G27" s="2434"/>
      <c r="H27" s="2433"/>
      <c r="I27" s="2435"/>
      <c r="J27" s="2436">
        <f t="shared" ref="J27" si="30">D27-3</f>
        <v>45285</v>
      </c>
      <c r="K27" s="2449">
        <f t="shared" ref="K27" si="31">F27-10</f>
        <v>45279</v>
      </c>
      <c r="L27" s="2432">
        <f t="shared" ref="L27" si="32">D27-2</f>
        <v>45286</v>
      </c>
      <c r="M27" s="2437">
        <f t="shared" ref="M27" si="33">F27+4</f>
        <v>45293</v>
      </c>
      <c r="N27" s="1226"/>
      <c r="O27" s="878"/>
      <c r="P27" s="1492"/>
      <c r="Q27" s="1493"/>
      <c r="R27" s="790"/>
      <c r="S27" s="790"/>
    </row>
    <row r="28" spans="1:21" ht="26.25" hidden="1" customHeight="1">
      <c r="A28" s="3093"/>
      <c r="B28" s="3094"/>
      <c r="C28" s="2336"/>
      <c r="D28" s="2337"/>
      <c r="E28" s="2338"/>
      <c r="F28" s="2339"/>
      <c r="G28" s="2340">
        <v>45254</v>
      </c>
      <c r="H28" s="2341" t="s">
        <v>390</v>
      </c>
      <c r="I28" s="2342">
        <v>45255</v>
      </c>
      <c r="J28" s="2343">
        <v>45252</v>
      </c>
      <c r="K28" s="2344" t="s">
        <v>390</v>
      </c>
      <c r="L28" s="2345">
        <v>45252</v>
      </c>
      <c r="M28" s="2346">
        <v>45260</v>
      </c>
      <c r="N28" s="1226"/>
      <c r="O28" s="878"/>
      <c r="P28" s="1492"/>
      <c r="Q28" s="1493"/>
      <c r="R28" s="790"/>
      <c r="S28" s="790"/>
    </row>
    <row r="29" spans="1:21" s="253" customFormat="1" ht="26.25" hidden="1" customHeight="1">
      <c r="A29" s="3089"/>
      <c r="B29" s="3090"/>
      <c r="C29" s="2335"/>
      <c r="D29" s="2455">
        <v>45260</v>
      </c>
      <c r="E29" s="2456" t="s">
        <v>390</v>
      </c>
      <c r="F29" s="2455">
        <v>45261</v>
      </c>
      <c r="G29" s="2548"/>
      <c r="H29" s="2456"/>
      <c r="I29" s="2549"/>
      <c r="J29" s="2457">
        <v>45257</v>
      </c>
      <c r="K29" s="2458">
        <v>45251</v>
      </c>
      <c r="L29" s="2459">
        <v>45258</v>
      </c>
      <c r="M29" s="2550">
        <v>45265</v>
      </c>
      <c r="N29" s="1227"/>
      <c r="O29" s="877"/>
      <c r="P29" s="790"/>
      <c r="Q29" s="790"/>
      <c r="R29" s="790"/>
    </row>
    <row r="30" spans="1:21" ht="17.25" customHeight="1">
      <c r="A30" s="2123" t="s">
        <v>1708</v>
      </c>
      <c r="B30" s="1762"/>
      <c r="C30" s="2274"/>
      <c r="D30" s="2012"/>
      <c r="E30" s="1758"/>
      <c r="F30" s="1758"/>
      <c r="G30" s="1757"/>
      <c r="H30" s="1757"/>
      <c r="I30" s="1757"/>
      <c r="J30" s="1759"/>
      <c r="K30" s="1757"/>
      <c r="L30" s="1757"/>
      <c r="M30" s="1757"/>
      <c r="O30" s="1495"/>
      <c r="P30" s="1492"/>
      <c r="Q30" s="1493"/>
      <c r="R30" s="790"/>
      <c r="S30" s="790"/>
    </row>
    <row r="31" spans="1:21" ht="17.25" customHeight="1">
      <c r="A31" s="2265" t="s">
        <v>1797</v>
      </c>
      <c r="B31" s="2082"/>
      <c r="C31" s="2265"/>
      <c r="D31" s="1765"/>
      <c r="E31" s="1765"/>
      <c r="F31" s="1765"/>
      <c r="G31" s="1757"/>
      <c r="H31" s="1757"/>
      <c r="I31" s="1757"/>
      <c r="J31" s="2085" t="s">
        <v>368</v>
      </c>
      <c r="K31" s="1757"/>
      <c r="L31" s="1757"/>
      <c r="M31" s="1757"/>
      <c r="O31" s="1495"/>
      <c r="P31" s="1492"/>
      <c r="Q31" s="1493"/>
      <c r="R31" s="790"/>
      <c r="S31" s="790"/>
    </row>
    <row r="32" spans="1:21" ht="17.25" customHeight="1">
      <c r="A32" s="2081" t="s">
        <v>1655</v>
      </c>
      <c r="B32" s="2082"/>
      <c r="C32" s="2265"/>
      <c r="D32" s="1765"/>
      <c r="E32" s="1765"/>
      <c r="F32" s="1765"/>
      <c r="G32" s="1757"/>
      <c r="H32" s="1757"/>
      <c r="I32" s="1757"/>
      <c r="J32" s="2085" t="s">
        <v>367</v>
      </c>
      <c r="K32" s="1757"/>
      <c r="L32" s="1757"/>
      <c r="M32" s="1757"/>
      <c r="O32" s="1495"/>
      <c r="P32" s="1492"/>
      <c r="Q32" s="1493"/>
      <c r="R32" s="790"/>
      <c r="U32" s="921" t="s">
        <v>1134</v>
      </c>
    </row>
    <row r="33" spans="1:26" ht="17.25" customHeight="1">
      <c r="B33" s="1760"/>
      <c r="C33" s="1761"/>
      <c r="D33" s="1765"/>
      <c r="E33" s="1765"/>
      <c r="F33" s="1765"/>
      <c r="G33" s="1757"/>
      <c r="H33" s="1757"/>
      <c r="I33" s="1757"/>
      <c r="J33" s="2119" t="s">
        <v>1760</v>
      </c>
      <c r="K33" s="1757"/>
      <c r="L33" s="1757"/>
      <c r="M33" s="1757"/>
      <c r="O33" s="1495"/>
      <c r="P33" s="1492"/>
      <c r="Q33" s="1493"/>
      <c r="R33" s="790"/>
    </row>
    <row r="34" spans="1:26" ht="17.25" customHeight="1">
      <c r="A34" s="2082" t="s">
        <v>218</v>
      </c>
      <c r="B34" s="1760"/>
      <c r="C34" s="1761"/>
      <c r="D34" s="1765"/>
      <c r="E34" s="1765"/>
      <c r="F34" s="1765"/>
      <c r="G34" s="1757"/>
      <c r="H34" s="1757"/>
      <c r="I34" s="1757"/>
      <c r="J34" s="2086" t="s">
        <v>1699</v>
      </c>
      <c r="K34" s="1757"/>
      <c r="L34" s="1757"/>
      <c r="M34" s="1757"/>
      <c r="O34" s="1495"/>
      <c r="P34" s="1492"/>
      <c r="Q34" s="1493"/>
      <c r="R34" s="790"/>
    </row>
    <row r="35" spans="1:26" s="835" customFormat="1" ht="17.25" customHeight="1">
      <c r="A35" s="2083" t="s">
        <v>362</v>
      </c>
      <c r="B35" s="426"/>
      <c r="C35" s="1762"/>
      <c r="D35" s="1762"/>
      <c r="E35" s="1762"/>
      <c r="F35" s="1762"/>
      <c r="G35" s="1762"/>
      <c r="H35" s="1762"/>
      <c r="I35" s="1762"/>
      <c r="J35" s="2085"/>
      <c r="K35" s="1762"/>
      <c r="L35" s="1762"/>
      <c r="M35" s="1762"/>
      <c r="N35" s="921"/>
      <c r="O35" s="1495"/>
      <c r="P35" s="3120"/>
      <c r="Q35" s="3120"/>
      <c r="R35" s="840"/>
    </row>
    <row r="36" spans="1:26" s="835" customFormat="1" ht="17.25" customHeight="1">
      <c r="A36" s="2084" t="s">
        <v>223</v>
      </c>
      <c r="B36" s="95"/>
      <c r="C36" s="1762"/>
      <c r="D36" s="1762"/>
      <c r="E36" s="1762"/>
      <c r="F36" s="1762"/>
      <c r="G36" s="1762"/>
      <c r="H36" s="1762"/>
      <c r="I36" s="1762"/>
      <c r="J36" s="2070" t="s">
        <v>1709</v>
      </c>
      <c r="K36" s="1762"/>
      <c r="L36" s="790"/>
      <c r="M36" s="1762"/>
      <c r="N36" s="921"/>
      <c r="O36" s="820"/>
      <c r="P36" s="532"/>
      <c r="Q36" s="532"/>
    </row>
    <row r="37" spans="1:26" s="835" customFormat="1" ht="17.25" customHeight="1">
      <c r="A37" s="95"/>
      <c r="B37" s="1762"/>
      <c r="C37" s="1762"/>
      <c r="D37" s="1762"/>
      <c r="E37" s="1762"/>
      <c r="F37" s="1762"/>
      <c r="G37" s="1762"/>
      <c r="H37" s="1762"/>
      <c r="I37" s="833"/>
      <c r="J37" s="2070" t="s">
        <v>1700</v>
      </c>
      <c r="K37" s="1644"/>
      <c r="L37" s="1644"/>
      <c r="M37" s="52"/>
      <c r="O37" s="1489"/>
      <c r="P37" s="532"/>
      <c r="Q37" s="532"/>
    </row>
    <row r="38" spans="1:26" s="835" customFormat="1" ht="17.25" customHeight="1">
      <c r="A38" s="858" t="s">
        <v>212</v>
      </c>
      <c r="B38" s="115"/>
      <c r="C38" s="2074"/>
      <c r="D38" s="2074"/>
      <c r="E38" s="790"/>
      <c r="F38" s="833"/>
      <c r="G38" s="833"/>
      <c r="H38" s="833"/>
      <c r="I38" s="1644"/>
      <c r="J38" s="2070" t="s">
        <v>1701</v>
      </c>
      <c r="K38" s="1644"/>
      <c r="L38" s="1644"/>
      <c r="M38" s="52"/>
      <c r="O38" s="1489"/>
      <c r="P38" s="532"/>
      <c r="Q38" s="532"/>
      <c r="R38" s="53"/>
      <c r="S38" s="53"/>
      <c r="T38" s="53"/>
      <c r="U38" s="53"/>
      <c r="V38" s="53"/>
      <c r="W38" s="53"/>
      <c r="X38" s="53"/>
      <c r="Y38" s="53"/>
      <c r="Z38" s="53"/>
    </row>
    <row r="39" spans="1:26" s="835" customFormat="1" ht="17.25" customHeight="1">
      <c r="A39" s="3107" t="s">
        <v>213</v>
      </c>
      <c r="B39" s="3110" t="s">
        <v>485</v>
      </c>
      <c r="C39" s="3111"/>
      <c r="D39" s="3111"/>
      <c r="E39" s="3111"/>
      <c r="F39" s="3111"/>
      <c r="G39" s="3111"/>
      <c r="H39" s="3112"/>
      <c r="I39" s="1644"/>
      <c r="J39" s="2113" t="s">
        <v>1029</v>
      </c>
      <c r="K39" s="1644"/>
      <c r="L39" s="1644"/>
      <c r="M39" s="52"/>
      <c r="O39" s="1489"/>
      <c r="P39" s="532"/>
      <c r="Q39" s="532"/>
    </row>
    <row r="40" spans="1:26" s="835" customFormat="1" ht="17.25" customHeight="1">
      <c r="A40" s="3108"/>
      <c r="B40" s="3113" t="s">
        <v>486</v>
      </c>
      <c r="C40" s="3114"/>
      <c r="D40" s="3114"/>
      <c r="E40" s="3114"/>
      <c r="F40" s="3114"/>
      <c r="G40" s="3114"/>
      <c r="H40" s="3115"/>
      <c r="I40" s="1644"/>
      <c r="J40" s="2070" t="s">
        <v>1702</v>
      </c>
      <c r="K40" s="1644"/>
      <c r="L40" s="1644"/>
      <c r="M40" s="52"/>
      <c r="O40" s="1489"/>
      <c r="P40" s="532"/>
      <c r="Q40" s="532"/>
      <c r="R40" s="843"/>
      <c r="S40" s="843"/>
    </row>
    <row r="41" spans="1:26" s="835" customFormat="1" ht="17.25" customHeight="1">
      <c r="A41" s="3109"/>
      <c r="B41" s="3116" t="s">
        <v>487</v>
      </c>
      <c r="C41" s="3117"/>
      <c r="D41" s="3117"/>
      <c r="E41" s="3117"/>
      <c r="F41" s="3117"/>
      <c r="G41" s="3117"/>
      <c r="H41" s="3118"/>
      <c r="I41" s="1644"/>
      <c r="J41" s="533"/>
      <c r="K41" s="1644"/>
      <c r="L41" s="1644"/>
      <c r="M41" s="52"/>
      <c r="O41" s="1489"/>
      <c r="P41" s="532"/>
      <c r="Q41" s="532"/>
      <c r="R41" s="843"/>
      <c r="S41" s="843"/>
    </row>
    <row r="42" spans="1:26" s="835" customFormat="1" ht="17.25" customHeight="1">
      <c r="A42" s="3107" t="s">
        <v>214</v>
      </c>
      <c r="B42" s="3110" t="s">
        <v>488</v>
      </c>
      <c r="C42" s="3111"/>
      <c r="D42" s="3111"/>
      <c r="E42" s="3111"/>
      <c r="F42" s="3111"/>
      <c r="G42" s="3111"/>
      <c r="H42" s="3112"/>
      <c r="I42" s="1644"/>
      <c r="J42" s="533"/>
      <c r="K42" s="1644"/>
      <c r="L42" s="1644"/>
      <c r="M42" s="52"/>
      <c r="O42" s="1489"/>
      <c r="P42" s="840"/>
    </row>
    <row r="43" spans="1:26" s="835" customFormat="1" ht="17.25" customHeight="1">
      <c r="A43" s="3108"/>
      <c r="B43" s="3113" t="s">
        <v>489</v>
      </c>
      <c r="C43" s="3114"/>
      <c r="D43" s="3114"/>
      <c r="E43" s="3114"/>
      <c r="F43" s="3114"/>
      <c r="G43" s="3114"/>
      <c r="H43" s="3115"/>
      <c r="I43" s="1644"/>
      <c r="J43" s="533"/>
      <c r="K43" s="1644"/>
      <c r="L43" s="1644"/>
      <c r="M43" s="52"/>
      <c r="O43" s="1489"/>
      <c r="P43" s="840"/>
    </row>
    <row r="44" spans="1:26" s="841" customFormat="1" ht="17.25" customHeight="1">
      <c r="A44" s="3109"/>
      <c r="B44" s="3116" t="s">
        <v>490</v>
      </c>
      <c r="C44" s="3117"/>
      <c r="D44" s="3117"/>
      <c r="E44" s="3117"/>
      <c r="F44" s="3117"/>
      <c r="G44" s="3117"/>
      <c r="H44" s="3118"/>
      <c r="I44" s="1644"/>
      <c r="J44" s="533"/>
      <c r="K44" s="1644"/>
      <c r="L44" s="1644"/>
      <c r="M44" s="52"/>
      <c r="N44" s="835"/>
      <c r="O44" s="1489"/>
      <c r="P44" s="840"/>
      <c r="Q44" s="835"/>
    </row>
    <row r="45" spans="1:26" s="835" customFormat="1" ht="17.25" customHeight="1">
      <c r="A45" s="3095" t="s">
        <v>366</v>
      </c>
      <c r="B45" s="3098" t="s">
        <v>230</v>
      </c>
      <c r="C45" s="3099"/>
      <c r="D45" s="3099"/>
      <c r="E45" s="3099"/>
      <c r="F45" s="3099"/>
      <c r="G45" s="3099"/>
      <c r="H45" s="3100"/>
      <c r="I45" s="1644"/>
      <c r="J45" s="533"/>
      <c r="K45" s="1644"/>
      <c r="L45" s="1644"/>
      <c r="M45" s="52"/>
      <c r="O45" s="1489"/>
      <c r="Q45" s="150"/>
      <c r="R45" s="840"/>
    </row>
    <row r="46" spans="1:26" s="835" customFormat="1" ht="17.25" customHeight="1">
      <c r="A46" s="3096"/>
      <c r="B46" s="3101" t="s">
        <v>1135</v>
      </c>
      <c r="C46" s="3102"/>
      <c r="D46" s="3102"/>
      <c r="E46" s="3102"/>
      <c r="F46" s="3102"/>
      <c r="G46" s="3102"/>
      <c r="H46" s="3103"/>
      <c r="I46" s="1644"/>
      <c r="J46" s="1644"/>
      <c r="K46" s="116"/>
      <c r="L46" s="116"/>
      <c r="M46" s="116"/>
      <c r="Q46" s="150"/>
      <c r="R46" s="840"/>
    </row>
    <row r="47" spans="1:26" s="835" customFormat="1" ht="17.25" customHeight="1">
      <c r="A47" s="3097"/>
      <c r="B47" s="3104" t="s">
        <v>1136</v>
      </c>
      <c r="C47" s="3105"/>
      <c r="D47" s="3105"/>
      <c r="E47" s="3105"/>
      <c r="F47" s="3105"/>
      <c r="G47" s="3105"/>
      <c r="H47" s="3106"/>
      <c r="I47" s="833"/>
      <c r="J47" s="833"/>
      <c r="K47" s="833"/>
      <c r="L47" s="833"/>
      <c r="M47" s="1648"/>
      <c r="N47" s="842"/>
      <c r="O47" s="839"/>
      <c r="P47" s="844"/>
      <c r="Q47" s="150"/>
      <c r="R47" s="840"/>
    </row>
    <row r="48" spans="1:26" s="835" customFormat="1" ht="17.25" customHeight="1">
      <c r="C48" s="833"/>
      <c r="D48" s="833"/>
      <c r="E48" s="833"/>
      <c r="F48" s="833"/>
      <c r="G48" s="833"/>
      <c r="H48" s="833"/>
      <c r="I48" s="833"/>
      <c r="J48" s="833"/>
      <c r="K48" s="833"/>
      <c r="L48" s="833"/>
      <c r="M48" s="842"/>
      <c r="N48" s="842"/>
      <c r="P48" s="839"/>
      <c r="Q48" s="196"/>
      <c r="R48" s="840"/>
    </row>
    <row r="49" spans="1:18" s="835" customFormat="1" ht="18" customHeight="1">
      <c r="C49" s="833"/>
      <c r="D49" s="833"/>
      <c r="E49" s="833"/>
      <c r="F49" s="833"/>
      <c r="G49" s="833"/>
      <c r="H49" s="833"/>
      <c r="I49" s="833"/>
      <c r="J49" s="833"/>
      <c r="K49" s="833"/>
      <c r="L49" s="833"/>
      <c r="M49" s="842"/>
      <c r="N49" s="842"/>
      <c r="O49" s="842"/>
      <c r="R49" s="840"/>
    </row>
    <row r="50" spans="1:18" s="835" customFormat="1" ht="18" customHeight="1">
      <c r="C50" s="833"/>
      <c r="D50" s="833"/>
      <c r="E50" s="833"/>
      <c r="F50" s="833"/>
      <c r="G50" s="833"/>
      <c r="H50" s="833"/>
      <c r="I50" s="833"/>
      <c r="J50" s="833"/>
      <c r="K50" s="833"/>
      <c r="L50" s="833"/>
      <c r="M50" s="842"/>
      <c r="N50" s="842"/>
      <c r="O50" s="842"/>
      <c r="P50" s="842"/>
      <c r="Q50" s="256"/>
      <c r="R50" s="840"/>
    </row>
    <row r="51" spans="1:18" s="835" customFormat="1" ht="18" customHeight="1">
      <c r="C51" s="833"/>
      <c r="D51" s="833"/>
      <c r="E51" s="833"/>
      <c r="F51" s="833"/>
      <c r="G51" s="833"/>
      <c r="H51" s="833"/>
      <c r="I51" s="833"/>
      <c r="J51" s="833"/>
      <c r="K51" s="833"/>
      <c r="L51" s="833"/>
      <c r="M51" s="842"/>
      <c r="N51" s="842"/>
      <c r="O51" s="842"/>
      <c r="P51" s="842"/>
      <c r="Q51" s="256"/>
      <c r="R51" s="840"/>
    </row>
    <row r="52" spans="1:18" s="835" customFormat="1" ht="14.4">
      <c r="C52" s="833"/>
      <c r="D52" s="833"/>
      <c r="E52" s="833"/>
      <c r="F52" s="833"/>
      <c r="G52" s="833"/>
      <c r="H52" s="833"/>
      <c r="I52" s="833"/>
      <c r="J52" s="833"/>
      <c r="K52" s="833"/>
      <c r="L52" s="833"/>
      <c r="M52" s="842"/>
      <c r="N52" s="842"/>
      <c r="O52" s="842"/>
      <c r="P52" s="842"/>
      <c r="Q52" s="256"/>
      <c r="R52" s="840"/>
    </row>
    <row r="53" spans="1:18" s="835" customFormat="1" ht="14.4">
      <c r="C53" s="833"/>
      <c r="D53" s="833"/>
      <c r="E53" s="833"/>
      <c r="F53" s="833"/>
      <c r="G53" s="833"/>
      <c r="H53" s="833"/>
      <c r="I53" s="833"/>
      <c r="J53" s="833"/>
      <c r="K53" s="833"/>
      <c r="L53" s="833"/>
      <c r="M53" s="842"/>
      <c r="N53" s="842"/>
      <c r="O53" s="842"/>
      <c r="P53" s="842"/>
      <c r="Q53" s="256"/>
      <c r="R53" s="840"/>
    </row>
    <row r="54" spans="1:18" s="850" customFormat="1" ht="14.4">
      <c r="A54" s="835"/>
      <c r="B54" s="835"/>
      <c r="C54" s="833"/>
      <c r="D54" s="833"/>
      <c r="E54" s="833"/>
      <c r="F54" s="833"/>
      <c r="G54" s="833"/>
      <c r="H54" s="833"/>
      <c r="O54" s="842"/>
      <c r="P54" s="842"/>
      <c r="Q54" s="256"/>
      <c r="R54" s="852"/>
    </row>
    <row r="55" spans="1:18" s="850" customFormat="1" ht="13.2">
      <c r="I55" s="835"/>
      <c r="J55" s="835"/>
      <c r="K55" s="835"/>
      <c r="L55" s="835"/>
      <c r="M55" s="835"/>
      <c r="N55" s="835"/>
      <c r="O55" s="842"/>
      <c r="P55" s="842"/>
      <c r="Q55" s="256"/>
      <c r="R55" s="852"/>
    </row>
    <row r="56" spans="1:18" s="850" customFormat="1" ht="15" customHeight="1">
      <c r="C56" s="835"/>
      <c r="D56" s="835"/>
      <c r="E56" s="835"/>
      <c r="F56" s="835"/>
      <c r="G56" s="835"/>
      <c r="H56" s="835"/>
      <c r="I56" s="835"/>
      <c r="J56" s="835"/>
      <c r="K56" s="835"/>
      <c r="L56" s="835"/>
      <c r="M56" s="835"/>
      <c r="N56" s="835"/>
      <c r="O56" s="842"/>
      <c r="P56" s="842"/>
      <c r="Q56" s="256"/>
      <c r="R56" s="852"/>
    </row>
    <row r="57" spans="1:18" s="850" customFormat="1" ht="15" customHeight="1">
      <c r="A57" s="853"/>
      <c r="B57" s="853"/>
      <c r="C57" s="835"/>
      <c r="D57" s="835"/>
      <c r="E57" s="835"/>
      <c r="F57" s="835"/>
      <c r="G57" s="835"/>
      <c r="H57" s="835"/>
      <c r="I57" s="267"/>
      <c r="J57" s="268"/>
      <c r="K57" s="268"/>
      <c r="L57" s="268"/>
      <c r="M57" s="842"/>
      <c r="N57" s="842"/>
      <c r="O57" s="842"/>
      <c r="P57" s="842"/>
      <c r="Q57" s="256"/>
      <c r="R57" s="852"/>
    </row>
    <row r="58" spans="1:18" ht="15" customHeight="1">
      <c r="A58" s="264"/>
      <c r="B58" s="264"/>
      <c r="C58" s="264"/>
      <c r="D58" s="265"/>
      <c r="E58" s="266"/>
      <c r="F58" s="267"/>
      <c r="G58" s="267"/>
      <c r="H58" s="267"/>
      <c r="I58" s="267"/>
      <c r="J58" s="268"/>
      <c r="K58" s="268"/>
      <c r="L58" s="268"/>
      <c r="M58" s="271"/>
      <c r="N58" s="272"/>
      <c r="O58" s="850"/>
      <c r="P58" s="842"/>
      <c r="Q58" s="256"/>
      <c r="R58" s="273"/>
    </row>
    <row r="59" spans="1:18" ht="15" customHeight="1">
      <c r="A59" s="819"/>
      <c r="B59" s="819"/>
      <c r="C59" s="819"/>
      <c r="D59" s="265"/>
      <c r="E59" s="266"/>
      <c r="F59" s="267"/>
      <c r="G59" s="267"/>
      <c r="H59" s="267"/>
      <c r="O59" s="835"/>
      <c r="P59" s="850"/>
      <c r="Q59" s="852"/>
      <c r="R59" s="790"/>
    </row>
    <row r="60" spans="1:18" ht="15" customHeight="1">
      <c r="O60" s="835"/>
      <c r="P60" s="835"/>
      <c r="Q60" s="840"/>
      <c r="R60" s="790"/>
    </row>
    <row r="61" spans="1:18" ht="15" customHeight="1">
      <c r="O61" s="842"/>
      <c r="P61" s="835"/>
      <c r="Q61" s="840"/>
      <c r="R61" s="790"/>
    </row>
    <row r="62" spans="1:18" ht="15" customHeight="1">
      <c r="O62" s="272"/>
      <c r="P62" s="842"/>
      <c r="Q62" s="256"/>
      <c r="R62" s="790"/>
    </row>
    <row r="63" spans="1:18" ht="15" customHeight="1">
      <c r="P63" s="272"/>
      <c r="Q63" s="273"/>
      <c r="R63" s="790"/>
    </row>
    <row r="64" spans="1:18" ht="15" customHeight="1">
      <c r="Q64" s="921"/>
      <c r="R64" s="790"/>
    </row>
    <row r="65" spans="17:18" ht="15" customHeight="1">
      <c r="Q65" s="921"/>
      <c r="R65" s="790"/>
    </row>
    <row r="66" spans="17:18" ht="15" customHeight="1">
      <c r="Q66" s="921"/>
      <c r="R66" s="790"/>
    </row>
    <row r="67" spans="17:18" ht="15" customHeight="1">
      <c r="Q67" s="921"/>
      <c r="R67" s="790"/>
    </row>
    <row r="68" spans="17:18" ht="15" customHeight="1">
      <c r="Q68" s="921"/>
      <c r="R68" s="790"/>
    </row>
    <row r="69" spans="17:18" ht="15" customHeight="1">
      <c r="Q69" s="921"/>
      <c r="R69" s="790"/>
    </row>
    <row r="70" spans="17:18" ht="15" customHeight="1">
      <c r="Q70" s="921"/>
      <c r="R70" s="790"/>
    </row>
    <row r="71" spans="17:18" ht="15" customHeight="1">
      <c r="Q71" s="921"/>
      <c r="R71" s="790"/>
    </row>
    <row r="72" spans="17:18" ht="15" customHeight="1">
      <c r="Q72" s="921"/>
      <c r="R72" s="790"/>
    </row>
    <row r="73" spans="17:18" ht="15" customHeight="1">
      <c r="Q73" s="921"/>
      <c r="R73" s="790"/>
    </row>
    <row r="74" spans="17:18" ht="15" customHeight="1">
      <c r="Q74" s="921"/>
      <c r="R74" s="790"/>
    </row>
    <row r="75" spans="17:18" ht="15" customHeight="1">
      <c r="Q75" s="921"/>
      <c r="R75" s="790"/>
    </row>
    <row r="76" spans="17:18" ht="15" customHeight="1">
      <c r="Q76" s="921"/>
      <c r="R76" s="790"/>
    </row>
    <row r="77" spans="17:18" ht="15" customHeight="1">
      <c r="Q77" s="921"/>
      <c r="R77" s="790"/>
    </row>
    <row r="78" spans="17:18" ht="15" customHeight="1">
      <c r="Q78" s="921"/>
      <c r="R78" s="790"/>
    </row>
    <row r="79" spans="17:18" ht="15" customHeight="1">
      <c r="Q79" s="921"/>
      <c r="R79" s="790"/>
    </row>
    <row r="80" spans="17:18" ht="15" customHeight="1">
      <c r="Q80" s="921"/>
      <c r="R80" s="790"/>
    </row>
    <row r="81" spans="17:18" ht="15" customHeight="1">
      <c r="Q81" s="921"/>
      <c r="R81" s="790"/>
    </row>
    <row r="82" spans="17:18" ht="15" customHeight="1">
      <c r="R82" s="790"/>
    </row>
    <row r="83" spans="17:18" ht="15" customHeight="1">
      <c r="Q83" s="921"/>
      <c r="R83" s="790"/>
    </row>
    <row r="84" spans="17:18" ht="15" customHeight="1">
      <c r="Q84" s="921"/>
      <c r="R84" s="790"/>
    </row>
    <row r="85" spans="17:18" ht="15" customHeight="1">
      <c r="Q85" s="921"/>
      <c r="R85" s="790"/>
    </row>
    <row r="86" spans="17:18" ht="15" customHeight="1">
      <c r="Q86" s="921"/>
      <c r="R86" s="790"/>
    </row>
    <row r="87" spans="17:18" ht="15" customHeight="1">
      <c r="Q87" s="921"/>
      <c r="R87" s="790"/>
    </row>
  </sheetData>
  <sheetProtection selectLockedCells="1" selectUnlockedCells="1"/>
  <mergeCells count="39">
    <mergeCell ref="A7:O7"/>
    <mergeCell ref="A9:Q9"/>
    <mergeCell ref="P35:Q35"/>
    <mergeCell ref="Q19:R19"/>
    <mergeCell ref="D11:F12"/>
    <mergeCell ref="G11:I12"/>
    <mergeCell ref="J11:L11"/>
    <mergeCell ref="M11:M12"/>
    <mergeCell ref="A11:B12"/>
    <mergeCell ref="C11:C12"/>
    <mergeCell ref="A18:B18"/>
    <mergeCell ref="A13:B13"/>
    <mergeCell ref="A14:B14"/>
    <mergeCell ref="A15:B15"/>
    <mergeCell ref="A16:B16"/>
    <mergeCell ref="A17:B17"/>
    <mergeCell ref="A45:A47"/>
    <mergeCell ref="B45:H45"/>
    <mergeCell ref="B46:H46"/>
    <mergeCell ref="B47:H47"/>
    <mergeCell ref="A39:A41"/>
    <mergeCell ref="B39:H39"/>
    <mergeCell ref="B40:H40"/>
    <mergeCell ref="B41:H41"/>
    <mergeCell ref="A42:A44"/>
    <mergeCell ref="B42:H42"/>
    <mergeCell ref="B43:H43"/>
    <mergeCell ref="B44:H44"/>
    <mergeCell ref="A29:B29"/>
    <mergeCell ref="A19:B19"/>
    <mergeCell ref="A20:B20"/>
    <mergeCell ref="A21:B21"/>
    <mergeCell ref="A22:B22"/>
    <mergeCell ref="A23:B23"/>
    <mergeCell ref="A26:B26"/>
    <mergeCell ref="A25:B25"/>
    <mergeCell ref="A27:B27"/>
    <mergeCell ref="A28:B28"/>
    <mergeCell ref="A24:B24"/>
  </mergeCells>
  <phoneticPr fontId="18"/>
  <pageMargins left="1.28" right="0.39370078740157483" top="0.17" bottom="0.17" header="0.11811023622047245" footer="0.11811023622047245"/>
  <pageSetup paperSize="9" scale="64"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indexed="43"/>
  </sheetPr>
  <dimension ref="A1:AG50"/>
  <sheetViews>
    <sheetView showZeros="0" view="pageBreakPreview" zoomScale="70" zoomScaleNormal="50" zoomScaleSheetLayoutView="70" workbookViewId="0">
      <selection activeCell="U16" sqref="U16"/>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22" width="8.44140625" style="1" customWidth="1"/>
    <col min="23" max="23" width="7.6640625" style="8" customWidth="1"/>
    <col min="24" max="24" width="7.6640625" style="1" customWidth="1"/>
    <col min="25" max="25" width="10.88671875" style="1" customWidth="1"/>
    <col min="26" max="26" width="14.109375" style="1" customWidth="1"/>
    <col min="27" max="16384" width="8.88671875" style="1"/>
  </cols>
  <sheetData>
    <row r="1" spans="1:27" ht="15" customHeight="1">
      <c r="AA1" s="2"/>
    </row>
    <row r="2" spans="1:27" ht="15" customHeight="1">
      <c r="C2" s="35"/>
      <c r="D2" s="1312" t="s">
        <v>88</v>
      </c>
      <c r="E2" s="1312"/>
      <c r="F2" s="1312"/>
      <c r="G2" s="1312"/>
      <c r="H2" s="35"/>
      <c r="I2" s="2494" t="s">
        <v>5</v>
      </c>
      <c r="J2" s="35"/>
      <c r="K2" s="35"/>
      <c r="L2" s="35"/>
      <c r="AA2" s="2"/>
    </row>
    <row r="3" spans="1:27" ht="15" customHeight="1">
      <c r="C3" s="35"/>
      <c r="D3" s="1312" t="s">
        <v>1011</v>
      </c>
      <c r="E3" s="1312"/>
      <c r="F3" s="1312"/>
      <c r="G3" s="1312"/>
      <c r="H3" s="35"/>
      <c r="I3" s="2494" t="s">
        <v>1757</v>
      </c>
      <c r="J3" s="35"/>
      <c r="K3" s="35"/>
      <c r="L3" s="35"/>
      <c r="AA3" s="2"/>
    </row>
    <row r="4" spans="1:27" ht="15" customHeight="1">
      <c r="C4" s="46"/>
      <c r="D4" s="1312" t="s">
        <v>1012</v>
      </c>
      <c r="E4" s="1312"/>
      <c r="F4" s="1312"/>
      <c r="G4" s="1312"/>
      <c r="H4" s="35"/>
      <c r="I4" s="2494" t="s">
        <v>1758</v>
      </c>
      <c r="J4" s="35"/>
      <c r="K4" s="35"/>
      <c r="L4" s="35"/>
      <c r="AA4" s="2"/>
    </row>
    <row r="5" spans="1:27" ht="15" customHeight="1">
      <c r="C5" s="35"/>
      <c r="D5" s="1312" t="s">
        <v>1013</v>
      </c>
      <c r="E5" s="1312"/>
      <c r="F5" s="1312"/>
      <c r="G5" s="1312"/>
      <c r="H5" s="35"/>
      <c r="I5" s="2494" t="s">
        <v>1759</v>
      </c>
      <c r="J5" s="35"/>
      <c r="K5" s="35"/>
      <c r="L5" s="35"/>
      <c r="W5" s="139"/>
      <c r="AA5" s="2"/>
    </row>
    <row r="6" spans="1:27" ht="15" customHeight="1">
      <c r="H6" s="7"/>
      <c r="Q6" s="3029"/>
      <c r="R6" s="3029"/>
      <c r="S6" s="280"/>
      <c r="T6" s="280"/>
      <c r="U6" s="280"/>
      <c r="V6" s="131"/>
      <c r="W6" s="475"/>
    </row>
    <row r="7" spans="1:27" ht="30" customHeight="1">
      <c r="A7" s="3149" t="s">
        <v>1731</v>
      </c>
      <c r="B7" s="2891"/>
      <c r="C7" s="2891"/>
      <c r="D7" s="2891"/>
      <c r="E7" s="2891"/>
      <c r="F7" s="2891"/>
      <c r="G7" s="2891"/>
      <c r="H7" s="2891"/>
      <c r="I7" s="2891"/>
      <c r="J7" s="2891"/>
      <c r="K7" s="2891"/>
      <c r="L7" s="2891"/>
      <c r="M7" s="2891"/>
      <c r="N7" s="2891"/>
      <c r="O7" s="2891"/>
      <c r="P7" s="2891"/>
      <c r="Q7" s="2891"/>
      <c r="R7" s="2891"/>
      <c r="S7" s="2891"/>
      <c r="T7" s="2891"/>
      <c r="U7" s="2891"/>
      <c r="V7" s="2891"/>
      <c r="W7" s="3150"/>
    </row>
    <row r="8" spans="1:27" ht="15" customHeight="1">
      <c r="A8" s="45"/>
      <c r="B8" s="45"/>
      <c r="C8" s="45"/>
      <c r="D8" s="45"/>
      <c r="E8" s="45"/>
      <c r="F8" s="45"/>
      <c r="G8" s="45"/>
      <c r="H8" s="45"/>
      <c r="W8" s="476"/>
      <c r="X8" s="5"/>
      <c r="Y8" s="5"/>
    </row>
    <row r="9" spans="1:27" ht="15" customHeight="1">
      <c r="A9" s="2913" t="s">
        <v>229</v>
      </c>
      <c r="B9" s="2913"/>
      <c r="C9" s="2913"/>
      <c r="D9" s="2913"/>
      <c r="E9" s="2913"/>
      <c r="F9" s="2913"/>
      <c r="G9" s="2913"/>
      <c r="H9" s="2913"/>
      <c r="I9" s="2913"/>
      <c r="J9" s="2913"/>
      <c r="K9" s="2913"/>
      <c r="L9" s="2913"/>
      <c r="M9" s="2913"/>
      <c r="N9" s="2913"/>
      <c r="O9" s="2913"/>
      <c r="P9" s="2913"/>
      <c r="Q9" s="2913"/>
      <c r="R9" s="2913"/>
      <c r="S9" s="2913"/>
      <c r="T9" s="2913"/>
      <c r="U9" s="2913"/>
      <c r="V9" s="2913"/>
      <c r="W9" s="194"/>
      <c r="X9" s="6"/>
      <c r="Y9" s="6"/>
    </row>
    <row r="10" spans="1:27" ht="15" customHeight="1">
      <c r="A10" s="230">
        <f>'(P10)HKG KOB'!A10</f>
        <v>0</v>
      </c>
      <c r="B10" s="3"/>
      <c r="C10" s="3"/>
      <c r="D10" s="3"/>
      <c r="E10" s="3"/>
      <c r="F10" s="3"/>
      <c r="G10" s="3"/>
      <c r="H10" s="3"/>
      <c r="I10" s="137"/>
      <c r="J10" s="113"/>
      <c r="K10" s="113"/>
      <c r="L10" s="287" t="s">
        <v>625</v>
      </c>
      <c r="M10" s="113"/>
      <c r="N10" s="113"/>
      <c r="O10" s="113"/>
      <c r="P10" s="113"/>
      <c r="Q10" s="113"/>
      <c r="R10" s="113"/>
      <c r="S10" s="113"/>
      <c r="T10" s="113"/>
      <c r="U10" s="113"/>
      <c r="V10" s="113"/>
      <c r="W10" s="140"/>
      <c r="X10" s="3"/>
      <c r="Y10" s="3"/>
    </row>
    <row r="11" spans="1:27" ht="20.100000000000001" customHeight="1">
      <c r="A11" s="3144" t="s">
        <v>1050</v>
      </c>
      <c r="B11" s="3060" t="s">
        <v>1051</v>
      </c>
      <c r="C11" s="3062" t="s">
        <v>1052</v>
      </c>
      <c r="D11" s="3145"/>
      <c r="E11" s="3146"/>
      <c r="F11" s="3054" t="s">
        <v>1053</v>
      </c>
      <c r="G11" s="3140"/>
      <c r="H11" s="3147" t="s">
        <v>1054</v>
      </c>
      <c r="I11" s="3141" t="s">
        <v>695</v>
      </c>
      <c r="J11" s="3142"/>
      <c r="K11" s="3142"/>
      <c r="L11" s="3142"/>
      <c r="M11" s="3142"/>
      <c r="N11" s="3142"/>
      <c r="O11" s="3142"/>
      <c r="P11" s="3142"/>
      <c r="Q11" s="3142"/>
      <c r="R11" s="3143"/>
      <c r="S11" s="291"/>
      <c r="T11" s="232"/>
      <c r="U11" s="239"/>
      <c r="V11" s="131"/>
    </row>
    <row r="12" spans="1:27" s="8" customFormat="1" ht="44.25" customHeight="1">
      <c r="A12" s="3059"/>
      <c r="B12" s="3061"/>
      <c r="C12" s="3065"/>
      <c r="D12" s="3066"/>
      <c r="E12" s="3067"/>
      <c r="F12" s="344" t="s">
        <v>1055</v>
      </c>
      <c r="G12" s="1502" t="s">
        <v>1056</v>
      </c>
      <c r="H12" s="3148"/>
      <c r="I12" s="2161" t="s">
        <v>1715</v>
      </c>
      <c r="J12" s="2132" t="s">
        <v>1716</v>
      </c>
      <c r="K12" s="2133" t="s">
        <v>1717</v>
      </c>
      <c r="L12" s="2134" t="s">
        <v>1718</v>
      </c>
      <c r="M12" s="2135" t="s">
        <v>1719</v>
      </c>
      <c r="N12" s="2139" t="s">
        <v>1720</v>
      </c>
      <c r="O12" s="2136" t="s">
        <v>1721</v>
      </c>
      <c r="P12" s="2137" t="s">
        <v>1722</v>
      </c>
      <c r="Q12" s="2138" t="s">
        <v>1723</v>
      </c>
      <c r="R12" s="2138" t="s">
        <v>1724</v>
      </c>
      <c r="S12" s="292"/>
      <c r="U12" s="71"/>
      <c r="V12" s="131"/>
    </row>
    <row r="13" spans="1:27" ht="25.5" customHeight="1">
      <c r="A13" s="2837" t="s">
        <v>2014</v>
      </c>
      <c r="B13" s="2582" t="s">
        <v>2015</v>
      </c>
      <c r="C13" s="2838">
        <v>45266</v>
      </c>
      <c r="D13" s="2578" t="s">
        <v>390</v>
      </c>
      <c r="E13" s="2579">
        <f>C13+1</f>
        <v>45267</v>
      </c>
      <c r="F13" s="2580">
        <f>C13-2</f>
        <v>45264</v>
      </c>
      <c r="G13" s="2581">
        <f>C13-2</f>
        <v>45264</v>
      </c>
      <c r="H13" s="2275">
        <f>E13+4</f>
        <v>45271</v>
      </c>
      <c r="I13" s="2162">
        <f>H13+12</f>
        <v>45283</v>
      </c>
      <c r="J13" s="2127">
        <f>H13+15</f>
        <v>45286</v>
      </c>
      <c r="K13" s="2126">
        <f>H13+8</f>
        <v>45279</v>
      </c>
      <c r="L13" s="2126">
        <f>H13+12</f>
        <v>45283</v>
      </c>
      <c r="M13" s="2126">
        <f>H13+6</f>
        <v>45277</v>
      </c>
      <c r="N13" s="2126">
        <f>H13+10</f>
        <v>45281</v>
      </c>
      <c r="O13" s="2126">
        <f>H13+6</f>
        <v>45277</v>
      </c>
      <c r="P13" s="2126">
        <f>H13+11</f>
        <v>45282</v>
      </c>
      <c r="Q13" s="2126">
        <f>H13+5</f>
        <v>45276</v>
      </c>
      <c r="R13" s="2126">
        <f>H13+13</f>
        <v>45284</v>
      </c>
      <c r="S13" s="293"/>
      <c r="T13" s="8"/>
      <c r="U13" s="8"/>
      <c r="V13" s="8"/>
    </row>
    <row r="14" spans="1:27" ht="26.25" customHeight="1">
      <c r="A14" s="2839" t="s">
        <v>2016</v>
      </c>
      <c r="B14" s="2839" t="s">
        <v>2017</v>
      </c>
      <c r="C14" s="2583">
        <v>45270</v>
      </c>
      <c r="D14" s="2584" t="s">
        <v>390</v>
      </c>
      <c r="E14" s="2585">
        <f t="shared" ref="E14:E20" si="0">C14</f>
        <v>45270</v>
      </c>
      <c r="F14" s="2574">
        <f>C14-3</f>
        <v>45267</v>
      </c>
      <c r="G14" s="2575">
        <f>C14-3</f>
        <v>45267</v>
      </c>
      <c r="H14" s="2276">
        <f t="shared" ref="H14:H22" si="1">E14+4</f>
        <v>45274</v>
      </c>
      <c r="I14" s="2163">
        <f>H14+16</f>
        <v>45290</v>
      </c>
      <c r="J14" s="2128">
        <f>H14+12</f>
        <v>45286</v>
      </c>
      <c r="K14" s="2127">
        <f>H14+9</f>
        <v>45283</v>
      </c>
      <c r="L14" s="2127">
        <f>H14+9</f>
        <v>45283</v>
      </c>
      <c r="M14" s="2127">
        <f>H14+10</f>
        <v>45284</v>
      </c>
      <c r="N14" s="2127">
        <f>H14+7</f>
        <v>45281</v>
      </c>
      <c r="O14" s="2127">
        <f>H14+10</f>
        <v>45284</v>
      </c>
      <c r="P14" s="2127">
        <f>H14+8</f>
        <v>45282</v>
      </c>
      <c r="Q14" s="2127">
        <f>H14+9</f>
        <v>45283</v>
      </c>
      <c r="R14" s="2127">
        <f>H14+10</f>
        <v>45284</v>
      </c>
      <c r="S14" s="132"/>
    </row>
    <row r="15" spans="1:27" ht="26.25" customHeight="1">
      <c r="A15" s="2837" t="s">
        <v>2018</v>
      </c>
      <c r="B15" s="2582" t="s">
        <v>2019</v>
      </c>
      <c r="C15" s="2838">
        <f t="shared" ref="C15" si="2">C13+7</f>
        <v>45273</v>
      </c>
      <c r="D15" s="2578" t="s">
        <v>390</v>
      </c>
      <c r="E15" s="2579">
        <f>C15+1</f>
        <v>45274</v>
      </c>
      <c r="F15" s="2580">
        <f>C15-2</f>
        <v>45271</v>
      </c>
      <c r="G15" s="2581">
        <f>C15-2</f>
        <v>45271</v>
      </c>
      <c r="H15" s="2275">
        <f t="shared" si="1"/>
        <v>45278</v>
      </c>
      <c r="I15" s="2277">
        <f>H15+12</f>
        <v>45290</v>
      </c>
      <c r="J15" s="2127">
        <f>H15+15</f>
        <v>45293</v>
      </c>
      <c r="K15" s="2127">
        <f>H15+8</f>
        <v>45286</v>
      </c>
      <c r="L15" s="2127">
        <f>H15+12</f>
        <v>45290</v>
      </c>
      <c r="M15" s="2127">
        <f>H15+6</f>
        <v>45284</v>
      </c>
      <c r="N15" s="2127">
        <f>H15+10</f>
        <v>45288</v>
      </c>
      <c r="O15" s="2127">
        <f>H15+6</f>
        <v>45284</v>
      </c>
      <c r="P15" s="2127">
        <f>H15+11</f>
        <v>45289</v>
      </c>
      <c r="Q15" s="2127">
        <f>H15+5</f>
        <v>45283</v>
      </c>
      <c r="R15" s="2127">
        <f>H15+13</f>
        <v>45291</v>
      </c>
      <c r="S15" s="293"/>
      <c r="T15" s="921"/>
      <c r="U15" s="921"/>
    </row>
    <row r="16" spans="1:27" ht="26.25" customHeight="1">
      <c r="A16" s="2839" t="s">
        <v>1728</v>
      </c>
      <c r="B16" s="2839" t="s">
        <v>2020</v>
      </c>
      <c r="C16" s="2583">
        <f>C14+7</f>
        <v>45277</v>
      </c>
      <c r="D16" s="2584" t="s">
        <v>390</v>
      </c>
      <c r="E16" s="2585">
        <f t="shared" si="0"/>
        <v>45277</v>
      </c>
      <c r="F16" s="2574">
        <f>C16-3</f>
        <v>45274</v>
      </c>
      <c r="G16" s="2575">
        <f>C16-3</f>
        <v>45274</v>
      </c>
      <c r="H16" s="2276">
        <f t="shared" si="1"/>
        <v>45281</v>
      </c>
      <c r="I16" s="2163">
        <f>H16+16</f>
        <v>45297</v>
      </c>
      <c r="J16" s="2128">
        <f>H16+12</f>
        <v>45293</v>
      </c>
      <c r="K16" s="2127">
        <f>H16+9</f>
        <v>45290</v>
      </c>
      <c r="L16" s="2127">
        <f>H16+9</f>
        <v>45290</v>
      </c>
      <c r="M16" s="2127">
        <f>H16+10</f>
        <v>45291</v>
      </c>
      <c r="N16" s="2127">
        <f>H16+7</f>
        <v>45288</v>
      </c>
      <c r="O16" s="2127">
        <f>H16+10</f>
        <v>45291</v>
      </c>
      <c r="P16" s="2127">
        <f>H16+8</f>
        <v>45289</v>
      </c>
      <c r="Q16" s="2127">
        <f>H16+9</f>
        <v>45290</v>
      </c>
      <c r="R16" s="2127">
        <f>H16+10</f>
        <v>45291</v>
      </c>
      <c r="S16" s="132"/>
    </row>
    <row r="17" spans="1:23" ht="26.25" customHeight="1">
      <c r="A17" s="2840" t="s">
        <v>2021</v>
      </c>
      <c r="B17" s="2582" t="s">
        <v>2022</v>
      </c>
      <c r="C17" s="2838">
        <f t="shared" ref="C17:C26" si="3">C15+7</f>
        <v>45280</v>
      </c>
      <c r="D17" s="2578" t="s">
        <v>390</v>
      </c>
      <c r="E17" s="2579">
        <f>C17+1</f>
        <v>45281</v>
      </c>
      <c r="F17" s="2580">
        <f>C17-2</f>
        <v>45278</v>
      </c>
      <c r="G17" s="2581">
        <f>C17-2</f>
        <v>45278</v>
      </c>
      <c r="H17" s="2275">
        <f t="shared" si="1"/>
        <v>45285</v>
      </c>
      <c r="I17" s="2277">
        <f>H17+12</f>
        <v>45297</v>
      </c>
      <c r="J17" s="2127">
        <f>H17+15</f>
        <v>45300</v>
      </c>
      <c r="K17" s="2127">
        <f>H17+8</f>
        <v>45293</v>
      </c>
      <c r="L17" s="2127">
        <f>H17+12</f>
        <v>45297</v>
      </c>
      <c r="M17" s="2127">
        <f>H17+6</f>
        <v>45291</v>
      </c>
      <c r="N17" s="2127">
        <f>H17+10</f>
        <v>45295</v>
      </c>
      <c r="O17" s="2127">
        <f>H17+6</f>
        <v>45291</v>
      </c>
      <c r="P17" s="2127">
        <f>H17+11</f>
        <v>45296</v>
      </c>
      <c r="Q17" s="2127">
        <f>H17+5</f>
        <v>45290</v>
      </c>
      <c r="R17" s="2127">
        <f>H17+13</f>
        <v>45298</v>
      </c>
      <c r="S17" s="293"/>
    </row>
    <row r="18" spans="1:23" ht="26.25" customHeight="1">
      <c r="A18" s="2839" t="s">
        <v>2023</v>
      </c>
      <c r="B18" s="2839" t="s">
        <v>2020</v>
      </c>
      <c r="C18" s="2583">
        <f t="shared" si="3"/>
        <v>45284</v>
      </c>
      <c r="D18" s="2584" t="s">
        <v>390</v>
      </c>
      <c r="E18" s="2585">
        <f t="shared" si="0"/>
        <v>45284</v>
      </c>
      <c r="F18" s="2574">
        <f>C18-3</f>
        <v>45281</v>
      </c>
      <c r="G18" s="2575">
        <f>C18-3</f>
        <v>45281</v>
      </c>
      <c r="H18" s="2276">
        <f t="shared" si="1"/>
        <v>45288</v>
      </c>
      <c r="I18" s="2163">
        <f>H18+16</f>
        <v>45304</v>
      </c>
      <c r="J18" s="2128">
        <f>H18+12</f>
        <v>45300</v>
      </c>
      <c r="K18" s="2127">
        <f>H18+9</f>
        <v>45297</v>
      </c>
      <c r="L18" s="2127">
        <f>H18+9</f>
        <v>45297</v>
      </c>
      <c r="M18" s="2127">
        <f>H18+10</f>
        <v>45298</v>
      </c>
      <c r="N18" s="2127">
        <f>H18+7</f>
        <v>45295</v>
      </c>
      <c r="O18" s="2127">
        <f>H18+10</f>
        <v>45298</v>
      </c>
      <c r="P18" s="2127">
        <f>H18+8</f>
        <v>45296</v>
      </c>
      <c r="Q18" s="2127">
        <f>H18+9</f>
        <v>45297</v>
      </c>
      <c r="R18" s="2127">
        <f>H18+10</f>
        <v>45298</v>
      </c>
      <c r="S18" s="132"/>
    </row>
    <row r="19" spans="1:23" ht="26.25" customHeight="1">
      <c r="A19" s="2840" t="s">
        <v>2024</v>
      </c>
      <c r="B19" s="2582" t="s">
        <v>2025</v>
      </c>
      <c r="C19" s="2838">
        <f t="shared" si="3"/>
        <v>45287</v>
      </c>
      <c r="D19" s="2578" t="s">
        <v>390</v>
      </c>
      <c r="E19" s="2579">
        <f>C19+1</f>
        <v>45288</v>
      </c>
      <c r="F19" s="2580">
        <f>C19-2</f>
        <v>45285</v>
      </c>
      <c r="G19" s="2581">
        <f>C19-2</f>
        <v>45285</v>
      </c>
      <c r="H19" s="2275">
        <f t="shared" si="1"/>
        <v>45292</v>
      </c>
      <c r="I19" s="2277">
        <f>H19+12</f>
        <v>45304</v>
      </c>
      <c r="J19" s="2127">
        <f>H19+15</f>
        <v>45307</v>
      </c>
      <c r="K19" s="2127">
        <f>H19+8</f>
        <v>45300</v>
      </c>
      <c r="L19" s="2127">
        <f>H19+12</f>
        <v>45304</v>
      </c>
      <c r="M19" s="2127">
        <f>H19+6</f>
        <v>45298</v>
      </c>
      <c r="N19" s="2127">
        <f>H19+10</f>
        <v>45302</v>
      </c>
      <c r="O19" s="2127">
        <f>H19+6</f>
        <v>45298</v>
      </c>
      <c r="P19" s="2127">
        <f>H19+11</f>
        <v>45303</v>
      </c>
      <c r="Q19" s="2127">
        <f>H19+5</f>
        <v>45297</v>
      </c>
      <c r="R19" s="2127">
        <f>H19+13</f>
        <v>45305</v>
      </c>
      <c r="S19" s="293"/>
    </row>
    <row r="20" spans="1:23" ht="25.5" customHeight="1">
      <c r="A20" s="2839" t="s">
        <v>2026</v>
      </c>
      <c r="B20" s="2839" t="s">
        <v>2004</v>
      </c>
      <c r="C20" s="2583">
        <f t="shared" si="3"/>
        <v>45291</v>
      </c>
      <c r="D20" s="2584" t="s">
        <v>390</v>
      </c>
      <c r="E20" s="2585">
        <f t="shared" si="0"/>
        <v>45291</v>
      </c>
      <c r="F20" s="2586">
        <f>C20-4</f>
        <v>45287</v>
      </c>
      <c r="G20" s="2587">
        <f>C20-4</f>
        <v>45287</v>
      </c>
      <c r="H20" s="2276">
        <f t="shared" si="1"/>
        <v>45295</v>
      </c>
      <c r="I20" s="2163">
        <f>H20+16</f>
        <v>45311</v>
      </c>
      <c r="J20" s="2128">
        <f>H20+12</f>
        <v>45307</v>
      </c>
      <c r="K20" s="2127">
        <f>H20+9</f>
        <v>45304</v>
      </c>
      <c r="L20" s="2127">
        <f>H20+9</f>
        <v>45304</v>
      </c>
      <c r="M20" s="2127">
        <f>H20+10</f>
        <v>45305</v>
      </c>
      <c r="N20" s="2127">
        <f>H20+7</f>
        <v>45302</v>
      </c>
      <c r="O20" s="2127">
        <f>H20+10</f>
        <v>45305</v>
      </c>
      <c r="P20" s="2127">
        <f>H20+8</f>
        <v>45303</v>
      </c>
      <c r="Q20" s="2127">
        <f>H20+9</f>
        <v>45304</v>
      </c>
      <c r="R20" s="2127">
        <f>H20+10</f>
        <v>45305</v>
      </c>
      <c r="S20" s="132"/>
    </row>
    <row r="21" spans="1:23" ht="26.25" customHeight="1">
      <c r="A21" s="2841" t="s">
        <v>2027</v>
      </c>
      <c r="B21" s="2842"/>
      <c r="C21" s="2843">
        <f t="shared" si="3"/>
        <v>45294</v>
      </c>
      <c r="D21" s="2844" t="s">
        <v>2028</v>
      </c>
      <c r="E21" s="2845">
        <f>C21+1</f>
        <v>45295</v>
      </c>
      <c r="F21" s="2846">
        <f>C21-2</f>
        <v>45292</v>
      </c>
      <c r="G21" s="2847">
        <f>C21-2</f>
        <v>45292</v>
      </c>
      <c r="H21" s="2855">
        <f t="shared" si="1"/>
        <v>45299</v>
      </c>
      <c r="I21" s="2277">
        <f>H21+12</f>
        <v>45311</v>
      </c>
      <c r="J21" s="2127">
        <f>H21+15</f>
        <v>45314</v>
      </c>
      <c r="K21" s="2127">
        <f>H21+8</f>
        <v>45307</v>
      </c>
      <c r="L21" s="2127">
        <f>H21+12</f>
        <v>45311</v>
      </c>
      <c r="M21" s="2127">
        <f>H21+6</f>
        <v>45305</v>
      </c>
      <c r="N21" s="2127">
        <f>H21+10</f>
        <v>45309</v>
      </c>
      <c r="O21" s="2127">
        <f>H21+6</f>
        <v>45305</v>
      </c>
      <c r="P21" s="2127">
        <f>H21+11</f>
        <v>45310</v>
      </c>
      <c r="Q21" s="2127">
        <f>H21+5</f>
        <v>45304</v>
      </c>
      <c r="R21" s="2127">
        <f>H21+13</f>
        <v>45312</v>
      </c>
      <c r="S21" s="293"/>
    </row>
    <row r="22" spans="1:23" ht="26.25" customHeight="1">
      <c r="A22" s="2849" t="s">
        <v>2027</v>
      </c>
      <c r="B22" s="2850"/>
      <c r="C22" s="2843">
        <f t="shared" si="3"/>
        <v>45298</v>
      </c>
      <c r="D22" s="2844" t="s">
        <v>2028</v>
      </c>
      <c r="E22" s="2845">
        <f t="shared" ref="E22:E26" si="4">C22</f>
        <v>45298</v>
      </c>
      <c r="F22" s="2846">
        <f>C22-3</f>
        <v>45295</v>
      </c>
      <c r="G22" s="2847">
        <f>C22-3</f>
        <v>45295</v>
      </c>
      <c r="H22" s="2855">
        <f t="shared" si="1"/>
        <v>45302</v>
      </c>
      <c r="I22" s="2164">
        <f>H22+16</f>
        <v>45318</v>
      </c>
      <c r="J22" s="2129">
        <f>H22+12</f>
        <v>45314</v>
      </c>
      <c r="K22" s="2127">
        <f>H22+9</f>
        <v>45311</v>
      </c>
      <c r="L22" s="2127">
        <f>H22+9</f>
        <v>45311</v>
      </c>
      <c r="M22" s="2127">
        <f>H22+10</f>
        <v>45312</v>
      </c>
      <c r="N22" s="2127">
        <f>H22+7</f>
        <v>45309</v>
      </c>
      <c r="O22" s="2127">
        <f>H22+10</f>
        <v>45312</v>
      </c>
      <c r="P22" s="2127">
        <f>H22+8</f>
        <v>45310</v>
      </c>
      <c r="Q22" s="2127">
        <f>H22+9</f>
        <v>45311</v>
      </c>
      <c r="R22" s="2127">
        <f>H22+10</f>
        <v>45312</v>
      </c>
      <c r="S22" s="132"/>
    </row>
    <row r="23" spans="1:23" ht="26.25" customHeight="1">
      <c r="A23" s="2849" t="s">
        <v>2027</v>
      </c>
      <c r="B23" s="2850"/>
      <c r="C23" s="2843">
        <f t="shared" si="3"/>
        <v>45301</v>
      </c>
      <c r="D23" s="2844" t="s">
        <v>2028</v>
      </c>
      <c r="E23" s="2845">
        <f>C23+1</f>
        <v>45302</v>
      </c>
      <c r="F23" s="2846">
        <f>C23-2</f>
        <v>45299</v>
      </c>
      <c r="G23" s="2847">
        <f>C23-2</f>
        <v>45299</v>
      </c>
      <c r="H23" s="2855">
        <f>E23+4</f>
        <v>45306</v>
      </c>
      <c r="I23" s="2277">
        <f>H23+12</f>
        <v>45318</v>
      </c>
      <c r="J23" s="2127">
        <f>H23+15</f>
        <v>45321</v>
      </c>
      <c r="K23" s="2127">
        <f>H23+8</f>
        <v>45314</v>
      </c>
      <c r="L23" s="2127">
        <f>H23+12</f>
        <v>45318</v>
      </c>
      <c r="M23" s="2127">
        <f>H23+6</f>
        <v>45312</v>
      </c>
      <c r="N23" s="2127">
        <f>H23+10</f>
        <v>45316</v>
      </c>
      <c r="O23" s="2127">
        <f>H23+6</f>
        <v>45312</v>
      </c>
      <c r="P23" s="2127">
        <f>H23+11</f>
        <v>45317</v>
      </c>
      <c r="Q23" s="2127">
        <f>H23+5</f>
        <v>45311</v>
      </c>
      <c r="R23" s="2127">
        <f>H23+13</f>
        <v>45319</v>
      </c>
      <c r="S23" s="293"/>
    </row>
    <row r="24" spans="1:23" ht="26.25" customHeight="1">
      <c r="A24" s="2839" t="s">
        <v>1728</v>
      </c>
      <c r="B24" s="2839" t="s">
        <v>2029</v>
      </c>
      <c r="C24" s="2583">
        <f t="shared" si="3"/>
        <v>45305</v>
      </c>
      <c r="D24" s="2584" t="s">
        <v>2028</v>
      </c>
      <c r="E24" s="2585">
        <f t="shared" si="4"/>
        <v>45305</v>
      </c>
      <c r="F24" s="2574">
        <f>C24-3</f>
        <v>45302</v>
      </c>
      <c r="G24" s="2575">
        <f>C24-3</f>
        <v>45302</v>
      </c>
      <c r="H24" s="2276">
        <f t="shared" ref="H24" si="5">E24+4</f>
        <v>45309</v>
      </c>
      <c r="I24" s="2163">
        <f>H24+16</f>
        <v>45325</v>
      </c>
      <c r="J24" s="2128">
        <f>H24+12</f>
        <v>45321</v>
      </c>
      <c r="K24" s="2127">
        <f>H24+9</f>
        <v>45318</v>
      </c>
      <c r="L24" s="2127">
        <f>H24+9</f>
        <v>45318</v>
      </c>
      <c r="M24" s="2127">
        <f>H24+10</f>
        <v>45319</v>
      </c>
      <c r="N24" s="2127">
        <f>H24+7</f>
        <v>45316</v>
      </c>
      <c r="O24" s="2127">
        <f>H24+10</f>
        <v>45319</v>
      </c>
      <c r="P24" s="2127">
        <f>H24+8</f>
        <v>45317</v>
      </c>
      <c r="Q24" s="2127">
        <f>H24+9</f>
        <v>45318</v>
      </c>
      <c r="R24" s="2127">
        <f>H24+10</f>
        <v>45319</v>
      </c>
      <c r="S24" s="132"/>
      <c r="T24" s="1579"/>
      <c r="U24" s="3155"/>
      <c r="V24" s="3155"/>
    </row>
    <row r="25" spans="1:23" ht="26.25" customHeight="1">
      <c r="A25" s="2840" t="s">
        <v>2021</v>
      </c>
      <c r="B25" s="2582" t="s">
        <v>2030</v>
      </c>
      <c r="C25" s="2838">
        <f t="shared" si="3"/>
        <v>45308</v>
      </c>
      <c r="D25" s="2578" t="s">
        <v>2028</v>
      </c>
      <c r="E25" s="2579">
        <f>C25+1</f>
        <v>45309</v>
      </c>
      <c r="F25" s="2580">
        <f>C25-2</f>
        <v>45306</v>
      </c>
      <c r="G25" s="2581">
        <f>C25-2</f>
        <v>45306</v>
      </c>
      <c r="H25" s="2275">
        <f>E25+4</f>
        <v>45313</v>
      </c>
      <c r="I25" s="2277">
        <f>H25+12</f>
        <v>45325</v>
      </c>
      <c r="J25" s="2127">
        <f>H25+15</f>
        <v>45328</v>
      </c>
      <c r="K25" s="2127">
        <f>H25+8</f>
        <v>45321</v>
      </c>
      <c r="L25" s="2127">
        <f>H25+12</f>
        <v>45325</v>
      </c>
      <c r="M25" s="2127">
        <f>H25+6</f>
        <v>45319</v>
      </c>
      <c r="N25" s="2127">
        <f>H25+10</f>
        <v>45323</v>
      </c>
      <c r="O25" s="2127">
        <f>H25+6</f>
        <v>45319</v>
      </c>
      <c r="P25" s="2127">
        <f>H25+11</f>
        <v>45324</v>
      </c>
      <c r="Q25" s="2127">
        <f>H25+5</f>
        <v>45318</v>
      </c>
      <c r="R25" s="2127">
        <f>H25+13</f>
        <v>45326</v>
      </c>
      <c r="S25" s="293"/>
      <c r="T25" s="1579"/>
      <c r="U25" s="8"/>
      <c r="V25" s="8"/>
    </row>
    <row r="26" spans="1:23" ht="26.25" customHeight="1">
      <c r="A26" s="2839" t="s">
        <v>2023</v>
      </c>
      <c r="B26" s="2839" t="s">
        <v>2029</v>
      </c>
      <c r="C26" s="2583">
        <f t="shared" si="3"/>
        <v>45312</v>
      </c>
      <c r="D26" s="2584" t="s">
        <v>2028</v>
      </c>
      <c r="E26" s="2585">
        <f t="shared" si="4"/>
        <v>45312</v>
      </c>
      <c r="F26" s="2574">
        <f>C26-3</f>
        <v>45309</v>
      </c>
      <c r="G26" s="2575">
        <f>C26-3</f>
        <v>45309</v>
      </c>
      <c r="H26" s="2276">
        <f t="shared" ref="H26" si="6">E26+4</f>
        <v>45316</v>
      </c>
      <c r="I26" s="2163">
        <f>H26+16</f>
        <v>45332</v>
      </c>
      <c r="J26" s="2128">
        <f>H26+12</f>
        <v>45328</v>
      </c>
      <c r="K26" s="2127">
        <f>H26+9</f>
        <v>45325</v>
      </c>
      <c r="L26" s="2127">
        <f>H26+9</f>
        <v>45325</v>
      </c>
      <c r="M26" s="2127">
        <f>H26+10</f>
        <v>45326</v>
      </c>
      <c r="N26" s="2127">
        <f>H26+7</f>
        <v>45323</v>
      </c>
      <c r="O26" s="2127">
        <f>H26+10</f>
        <v>45326</v>
      </c>
      <c r="P26" s="2127">
        <f>H26+8</f>
        <v>45324</v>
      </c>
      <c r="Q26" s="2127">
        <f>H26+9</f>
        <v>45325</v>
      </c>
      <c r="R26" s="2127">
        <f>H26+10</f>
        <v>45326</v>
      </c>
      <c r="S26" s="132"/>
      <c r="T26" s="1579"/>
      <c r="U26" s="8"/>
      <c r="V26" s="8"/>
    </row>
    <row r="27" spans="1:23" ht="26.25" customHeight="1">
      <c r="A27" s="2840" t="s">
        <v>2024</v>
      </c>
      <c r="B27" s="2582" t="s">
        <v>2031</v>
      </c>
      <c r="C27" s="2838">
        <f>C25+7</f>
        <v>45315</v>
      </c>
      <c r="D27" s="2578" t="s">
        <v>2028</v>
      </c>
      <c r="E27" s="2579">
        <f>C27+1</f>
        <v>45316</v>
      </c>
      <c r="F27" s="2580">
        <f>C27-2</f>
        <v>45313</v>
      </c>
      <c r="G27" s="2581">
        <f>C27-2</f>
        <v>45313</v>
      </c>
      <c r="H27" s="2275">
        <f>E27+4</f>
        <v>45320</v>
      </c>
      <c r="I27" s="2277">
        <f>H27+12</f>
        <v>45332</v>
      </c>
      <c r="J27" s="2127">
        <f>H27+15</f>
        <v>45335</v>
      </c>
      <c r="K27" s="2127">
        <f>H27+8</f>
        <v>45328</v>
      </c>
      <c r="L27" s="2127">
        <f>H27+12</f>
        <v>45332</v>
      </c>
      <c r="M27" s="2127">
        <f>H27+6</f>
        <v>45326</v>
      </c>
      <c r="N27" s="2127">
        <f>H27+10</f>
        <v>45330</v>
      </c>
      <c r="O27" s="2127">
        <f>H27+6</f>
        <v>45326</v>
      </c>
      <c r="P27" s="2127">
        <f>H27+11</f>
        <v>45331</v>
      </c>
      <c r="Q27" s="2127">
        <f>H27+5</f>
        <v>45325</v>
      </c>
      <c r="R27" s="2127">
        <f>H27+13</f>
        <v>45333</v>
      </c>
      <c r="S27" s="293"/>
      <c r="T27" s="8"/>
      <c r="U27" s="8"/>
      <c r="V27" s="8"/>
    </row>
    <row r="28" spans="1:23" ht="26.25" customHeight="1">
      <c r="A28" s="2851" t="s">
        <v>2032</v>
      </c>
      <c r="B28" s="2839"/>
      <c r="C28" s="2583">
        <f t="shared" ref="C28:C29" si="7">C26+7</f>
        <v>45319</v>
      </c>
      <c r="D28" s="2584" t="s">
        <v>2028</v>
      </c>
      <c r="E28" s="2585">
        <f t="shared" ref="E28" si="8">C28</f>
        <v>45319</v>
      </c>
      <c r="F28" s="2574">
        <f>C28-3</f>
        <v>45316</v>
      </c>
      <c r="G28" s="2575">
        <f>C28-3</f>
        <v>45316</v>
      </c>
      <c r="H28" s="2276">
        <f t="shared" ref="H28" si="9">E28+4</f>
        <v>45323</v>
      </c>
      <c r="I28" s="2163">
        <f>H28+16</f>
        <v>45339</v>
      </c>
      <c r="J28" s="2128">
        <f>H28+12</f>
        <v>45335</v>
      </c>
      <c r="K28" s="2127">
        <f>H28+9</f>
        <v>45332</v>
      </c>
      <c r="L28" s="2127">
        <f>H28+9</f>
        <v>45332</v>
      </c>
      <c r="M28" s="2127">
        <f>H28+10</f>
        <v>45333</v>
      </c>
      <c r="N28" s="2127">
        <f>H28+7</f>
        <v>45330</v>
      </c>
      <c r="O28" s="2127">
        <f>H28+10</f>
        <v>45333</v>
      </c>
      <c r="P28" s="2127">
        <f>H28+8</f>
        <v>45331</v>
      </c>
      <c r="Q28" s="2127">
        <f>H28+9</f>
        <v>45332</v>
      </c>
      <c r="R28" s="2127">
        <f>H28+10</f>
        <v>45333</v>
      </c>
      <c r="S28" s="132"/>
      <c r="T28" s="8"/>
      <c r="U28" s="8"/>
      <c r="V28" s="8"/>
    </row>
    <row r="29" spans="1:23" ht="25.5" customHeight="1">
      <c r="A29" s="2852" t="s">
        <v>2014</v>
      </c>
      <c r="B29" s="2582" t="s">
        <v>2033</v>
      </c>
      <c r="C29" s="2266">
        <f t="shared" si="7"/>
        <v>45322</v>
      </c>
      <c r="D29" s="2420" t="s" ph="1">
        <v>2028</v>
      </c>
      <c r="E29" s="2738">
        <f>C29+1</f>
        <v>45323</v>
      </c>
      <c r="F29" s="2713">
        <f>C29-2</f>
        <v>45320</v>
      </c>
      <c r="G29" s="1454">
        <f>C29-2</f>
        <v>45320</v>
      </c>
      <c r="H29" s="2856">
        <f>E29+4</f>
        <v>45327</v>
      </c>
      <c r="I29" s="2277">
        <f>H29+12</f>
        <v>45339</v>
      </c>
      <c r="J29" s="2127">
        <f>H29+15</f>
        <v>45342</v>
      </c>
      <c r="K29" s="2127">
        <f>H29+8</f>
        <v>45335</v>
      </c>
      <c r="L29" s="2127">
        <f>H29+12</f>
        <v>45339</v>
      </c>
      <c r="M29" s="2127">
        <f>H29+6</f>
        <v>45333</v>
      </c>
      <c r="N29" s="2127">
        <f>H29+10</f>
        <v>45337</v>
      </c>
      <c r="O29" s="2127">
        <f>H29+6</f>
        <v>45333</v>
      </c>
      <c r="P29" s="2127">
        <f>H29+11</f>
        <v>45338</v>
      </c>
      <c r="Q29" s="2127">
        <f>H29+5</f>
        <v>45332</v>
      </c>
      <c r="R29" s="2127">
        <f>H29+13</f>
        <v>45340</v>
      </c>
      <c r="S29" s="293"/>
      <c r="T29" s="71"/>
      <c r="U29" s="290"/>
      <c r="V29" s="40"/>
    </row>
    <row r="30" spans="1:23" ht="26.25" customHeight="1">
      <c r="A30" s="2156"/>
      <c r="B30" s="2130"/>
      <c r="C30" s="1514">
        <f>C28+7</f>
        <v>45326</v>
      </c>
      <c r="D30" s="1500" t="s">
        <v>390</v>
      </c>
      <c r="E30" s="1515">
        <f t="shared" ref="E30" si="10">C30</f>
        <v>45326</v>
      </c>
      <c r="F30" s="1516">
        <f>C30-3</f>
        <v>45323</v>
      </c>
      <c r="G30" s="1501">
        <f>C30-3</f>
        <v>45323</v>
      </c>
      <c r="H30" s="2159">
        <f t="shared" ref="H30" si="11">E30+4</f>
        <v>45330</v>
      </c>
      <c r="I30" s="2165">
        <f>H30+16</f>
        <v>45346</v>
      </c>
      <c r="J30" s="2151">
        <f>H30+12</f>
        <v>45342</v>
      </c>
      <c r="K30" s="2149">
        <f>H30+9</f>
        <v>45339</v>
      </c>
      <c r="L30" s="2149">
        <f>H30+9</f>
        <v>45339</v>
      </c>
      <c r="M30" s="2149">
        <f>H30+10</f>
        <v>45340</v>
      </c>
      <c r="N30" s="2149">
        <f>H30+7</f>
        <v>45337</v>
      </c>
      <c r="O30" s="2149">
        <f>H30+10</f>
        <v>45340</v>
      </c>
      <c r="P30" s="2149">
        <f>H30+8</f>
        <v>45338</v>
      </c>
      <c r="Q30" s="2149">
        <f>H30+9</f>
        <v>45339</v>
      </c>
      <c r="R30" s="2149">
        <f>H30+10</f>
        <v>45340</v>
      </c>
      <c r="S30" s="132"/>
      <c r="T30" s="232"/>
      <c r="U30" s="289"/>
      <c r="V30" s="40"/>
    </row>
    <row r="31" spans="1:23" s="921" customFormat="1" ht="26.25" customHeight="1">
      <c r="A31" s="2157"/>
      <c r="B31" s="2131"/>
      <c r="C31" s="1518">
        <f>C29+7</f>
        <v>45329</v>
      </c>
      <c r="D31" s="1035" t="s">
        <v>831</v>
      </c>
      <c r="E31" s="1042">
        <f>C31</f>
        <v>45329</v>
      </c>
      <c r="F31" s="1519">
        <f>C31-2</f>
        <v>45327</v>
      </c>
      <c r="G31" s="1043">
        <f>C31-2</f>
        <v>45327</v>
      </c>
      <c r="H31" s="2160">
        <f>E31+5</f>
        <v>45334</v>
      </c>
      <c r="I31" s="2166">
        <f>H31+12</f>
        <v>45346</v>
      </c>
      <c r="J31" s="2152">
        <f>H31+15</f>
        <v>45349</v>
      </c>
      <c r="K31" s="2149">
        <f>H31+8</f>
        <v>45342</v>
      </c>
      <c r="L31" s="2149">
        <f>H31+12</f>
        <v>45346</v>
      </c>
      <c r="M31" s="2149">
        <f>H31+6</f>
        <v>45340</v>
      </c>
      <c r="N31" s="2149">
        <f>H31+10</f>
        <v>45344</v>
      </c>
      <c r="O31" s="2149">
        <f>H31+6</f>
        <v>45340</v>
      </c>
      <c r="P31" s="2149">
        <f>H31+11</f>
        <v>45345</v>
      </c>
      <c r="Q31" s="2149">
        <f>H31+5</f>
        <v>45339</v>
      </c>
      <c r="R31" s="2149">
        <f>H31+13</f>
        <v>45347</v>
      </c>
      <c r="S31" s="1053"/>
      <c r="T31" s="1052"/>
      <c r="U31" s="1054"/>
      <c r="V31" s="1055"/>
      <c r="W31" s="790"/>
    </row>
    <row r="32" spans="1:23" ht="18" customHeight="1">
      <c r="A32" s="1763" t="s">
        <v>1016</v>
      </c>
      <c r="B32" s="1763"/>
      <c r="C32" s="2119"/>
      <c r="D32" s="1382"/>
      <c r="E32" s="1382"/>
      <c r="F32" s="819"/>
      <c r="G32" s="819"/>
      <c r="H32" s="819"/>
      <c r="I32" s="819"/>
      <c r="J32" s="819"/>
      <c r="K32" s="3161"/>
      <c r="L32" s="3161"/>
      <c r="M32" s="3161"/>
      <c r="N32" s="819"/>
      <c r="O32" s="819"/>
      <c r="P32" s="819"/>
      <c r="Q32" s="819"/>
      <c r="R32" s="819"/>
    </row>
    <row r="33" spans="1:33" ht="18" customHeight="1">
      <c r="A33" s="791"/>
      <c r="B33" s="791"/>
      <c r="C33" s="2119"/>
      <c r="D33" s="2094"/>
      <c r="E33" s="1644"/>
      <c r="F33" s="921"/>
      <c r="G33" s="921"/>
      <c r="H33" s="921"/>
      <c r="I33" s="921"/>
      <c r="J33" s="921"/>
      <c r="K33" s="921"/>
      <c r="L33" s="21"/>
      <c r="M33" s="21"/>
      <c r="T33" s="106"/>
      <c r="U33" s="106"/>
      <c r="V33" s="106"/>
    </row>
    <row r="34" spans="1:33" s="16" customFormat="1" ht="15" customHeight="1">
      <c r="A34" s="1247" t="s">
        <v>983</v>
      </c>
      <c r="B34" s="835"/>
      <c r="C34" s="51"/>
      <c r="D34" s="51"/>
      <c r="E34" s="51"/>
      <c r="F34" s="835"/>
      <c r="G34" s="106"/>
      <c r="H34" s="294"/>
      <c r="I34" s="294"/>
      <c r="J34" s="294"/>
      <c r="K34" s="294"/>
      <c r="L34" s="294"/>
      <c r="M34" s="1"/>
      <c r="T34" s="106"/>
      <c r="U34" s="106"/>
      <c r="V34" s="106"/>
      <c r="W34" s="147"/>
    </row>
    <row r="35" spans="1:33" s="16" customFormat="1" ht="18" customHeight="1">
      <c r="A35" s="819" t="s">
        <v>362</v>
      </c>
      <c r="B35" s="833"/>
      <c r="C35" s="838"/>
      <c r="D35" s="838"/>
      <c r="E35" s="835"/>
      <c r="F35" s="842"/>
      <c r="G35" s="3158"/>
      <c r="H35" s="3158"/>
      <c r="I35" s="224"/>
      <c r="J35" s="224"/>
      <c r="K35" s="224"/>
      <c r="L35" s="224"/>
      <c r="M35" s="224"/>
      <c r="O35" s="3134" t="s">
        <v>232</v>
      </c>
      <c r="P35" s="3135"/>
      <c r="Q35" s="3135"/>
      <c r="R35" s="3135"/>
      <c r="S35" s="3135"/>
      <c r="T35" s="3135"/>
      <c r="U35" s="3135"/>
      <c r="V35" s="3136"/>
      <c r="W35" s="147"/>
    </row>
    <row r="36" spans="1:33" s="16" customFormat="1" ht="18" customHeight="1">
      <c r="A36" s="70" t="s">
        <v>233</v>
      </c>
      <c r="B36" s="84"/>
      <c r="C36" s="93"/>
      <c r="D36" s="93"/>
      <c r="E36" s="13"/>
      <c r="G36" s="262"/>
      <c r="H36" s="3156"/>
      <c r="I36" s="3156"/>
      <c r="J36" s="3156"/>
      <c r="K36" s="3156"/>
      <c r="L36" s="3156"/>
      <c r="M36" s="3156"/>
      <c r="O36" s="3137"/>
      <c r="P36" s="3138"/>
      <c r="Q36" s="3138"/>
      <c r="R36" s="3138"/>
      <c r="S36" s="3138"/>
      <c r="T36" s="3138"/>
      <c r="U36" s="3138"/>
      <c r="V36" s="3139"/>
      <c r="W36" s="148"/>
    </row>
    <row r="37" spans="1:33" s="16" customFormat="1" ht="18" customHeight="1">
      <c r="A37" s="10" t="s">
        <v>370</v>
      </c>
      <c r="B37" s="84"/>
      <c r="C37" s="93"/>
      <c r="D37" s="93"/>
      <c r="E37" s="13"/>
      <c r="G37" s="263"/>
      <c r="H37" s="3157"/>
      <c r="I37" s="3157"/>
      <c r="J37" s="3157"/>
      <c r="K37" s="3157"/>
      <c r="L37" s="3157"/>
      <c r="M37" s="3157"/>
      <c r="O37" s="3159" t="s">
        <v>234</v>
      </c>
      <c r="P37" s="3160"/>
      <c r="Q37" s="3169" t="s">
        <v>235</v>
      </c>
      <c r="R37" s="3160"/>
      <c r="S37" s="3162" t="s">
        <v>236</v>
      </c>
      <c r="T37" s="3168"/>
      <c r="U37" s="3162" t="s">
        <v>315</v>
      </c>
      <c r="V37" s="3163"/>
      <c r="W37" s="147"/>
      <c r="X37" s="53"/>
      <c r="Y37" s="53"/>
      <c r="Z37" s="53"/>
      <c r="AA37" s="53"/>
      <c r="AB37" s="53"/>
      <c r="AC37" s="53"/>
      <c r="AD37" s="53"/>
      <c r="AE37" s="53"/>
      <c r="AF37" s="53"/>
      <c r="AG37" s="53"/>
    </row>
    <row r="38" spans="1:33" s="16" customFormat="1" ht="18" customHeight="1">
      <c r="A38" s="10" t="s">
        <v>237</v>
      </c>
      <c r="B38" s="84"/>
      <c r="C38" s="84"/>
      <c r="D38" s="84"/>
      <c r="E38" s="28"/>
      <c r="F38" s="18"/>
      <c r="G38" s="262"/>
      <c r="H38" s="3156"/>
      <c r="I38" s="3156"/>
      <c r="J38" s="3156"/>
      <c r="K38" s="3156"/>
      <c r="L38" s="3156"/>
      <c r="M38" s="3156"/>
      <c r="N38" s="346"/>
      <c r="O38" s="3170" t="s">
        <v>238</v>
      </c>
      <c r="P38" s="3171"/>
      <c r="Q38" s="3164" t="s">
        <v>239</v>
      </c>
      <c r="R38" s="3165"/>
      <c r="S38" s="3164" t="s">
        <v>240</v>
      </c>
      <c r="T38" s="3165"/>
      <c r="U38" s="3164" t="s">
        <v>241</v>
      </c>
      <c r="V38" s="3167"/>
      <c r="W38" s="149"/>
    </row>
    <row r="39" spans="1:33" s="16" customFormat="1" ht="18" customHeight="1">
      <c r="A39" s="827" t="s">
        <v>1760</v>
      </c>
      <c r="B39" s="84"/>
      <c r="C39" s="93"/>
      <c r="D39" s="112"/>
      <c r="E39" s="13"/>
      <c r="F39" s="18"/>
      <c r="G39" s="262"/>
      <c r="H39" s="3156"/>
      <c r="I39" s="3156"/>
      <c r="J39" s="3156"/>
      <c r="K39" s="3156"/>
      <c r="L39" s="3156"/>
      <c r="M39" s="3156"/>
      <c r="N39" s="346"/>
      <c r="O39" s="3170" t="s">
        <v>242</v>
      </c>
      <c r="P39" s="3165"/>
      <c r="Q39" s="3164" t="s">
        <v>243</v>
      </c>
      <c r="R39" s="3165"/>
      <c r="S39" s="3164" t="s">
        <v>244</v>
      </c>
      <c r="T39" s="3171"/>
      <c r="U39" s="3164" t="s">
        <v>245</v>
      </c>
      <c r="V39" s="3166"/>
      <c r="W39" s="150"/>
      <c r="X39" s="13"/>
      <c r="Y39" s="13"/>
      <c r="Z39" s="13"/>
    </row>
    <row r="40" spans="1:33" s="16" customFormat="1" ht="18" customHeight="1">
      <c r="A40" s="10"/>
      <c r="B40" s="84"/>
      <c r="C40" s="84"/>
      <c r="D40" s="112"/>
      <c r="E40" s="13"/>
      <c r="G40" s="71"/>
      <c r="H40" s="3157"/>
      <c r="I40" s="3157"/>
      <c r="J40" s="3157"/>
      <c r="K40" s="3157"/>
      <c r="L40" s="3157"/>
      <c r="M40" s="3157"/>
      <c r="O40" s="3185" t="s">
        <v>246</v>
      </c>
      <c r="P40" s="3184"/>
      <c r="Q40" s="3180" t="s">
        <v>247</v>
      </c>
      <c r="R40" s="3181"/>
      <c r="S40" s="3180" t="s">
        <v>248</v>
      </c>
      <c r="T40" s="3184"/>
      <c r="U40" s="3182"/>
      <c r="V40" s="3183"/>
      <c r="W40" s="150"/>
      <c r="X40" s="13"/>
      <c r="Y40" s="13"/>
      <c r="Z40" s="13"/>
    </row>
    <row r="41" spans="1:33" s="16" customFormat="1" ht="18" customHeight="1">
      <c r="A41" s="259"/>
      <c r="B41" s="84"/>
      <c r="C41" s="93"/>
      <c r="D41" s="93"/>
      <c r="E41" s="13"/>
      <c r="F41" s="10"/>
      <c r="G41" s="232"/>
      <c r="H41" s="3156"/>
      <c r="I41" s="3156"/>
      <c r="J41" s="3156"/>
      <c r="K41" s="3156"/>
      <c r="L41" s="3156"/>
      <c r="M41" s="3156"/>
      <c r="N41" s="13"/>
      <c r="O41" s="13"/>
      <c r="P41" s="13"/>
      <c r="Q41" s="13"/>
      <c r="R41" s="13"/>
      <c r="S41" s="13"/>
      <c r="T41" s="13"/>
      <c r="U41" s="13"/>
      <c r="V41" s="13"/>
      <c r="W41" s="147"/>
    </row>
    <row r="42" spans="1:33" s="16" customFormat="1" ht="8.25" customHeight="1">
      <c r="A42" s="259"/>
      <c r="B42" s="84"/>
      <c r="C42" s="84"/>
      <c r="D42" s="84"/>
      <c r="E42" s="28"/>
      <c r="F42" s="10"/>
      <c r="G42" s="15"/>
      <c r="H42" s="15"/>
      <c r="I42" s="14"/>
      <c r="J42" s="14"/>
      <c r="K42" s="14"/>
      <c r="L42" s="14"/>
      <c r="M42" s="18"/>
      <c r="N42" s="14"/>
      <c r="O42" s="14"/>
      <c r="P42" s="14"/>
      <c r="Q42" s="14"/>
      <c r="R42" s="14"/>
      <c r="S42" s="14"/>
      <c r="T42" s="14"/>
      <c r="U42" s="14"/>
      <c r="V42" s="14"/>
      <c r="W42" s="147"/>
    </row>
    <row r="43" spans="1:33" s="16" customFormat="1" ht="18" customHeight="1">
      <c r="A43" s="259"/>
      <c r="B43" s="3179" t="s">
        <v>212</v>
      </c>
      <c r="C43" s="3179"/>
      <c r="D43" s="260"/>
      <c r="E43" s="3154"/>
      <c r="F43" s="3154"/>
      <c r="G43" s="3154"/>
      <c r="H43" s="3154"/>
      <c r="I43" s="224"/>
      <c r="J43" s="124"/>
      <c r="K43" s="8"/>
      <c r="L43" s="1"/>
      <c r="M43" s="93"/>
      <c r="N43" s="18"/>
      <c r="O43" s="18"/>
      <c r="P43" s="318"/>
      <c r="Q43" s="14"/>
      <c r="R43" s="14"/>
      <c r="S43" s="14"/>
      <c r="T43" s="14"/>
      <c r="U43" s="14"/>
      <c r="V43" s="14"/>
      <c r="W43" s="147"/>
    </row>
    <row r="44" spans="1:33" s="16" customFormat="1" ht="18" customHeight="1">
      <c r="A44" s="259"/>
      <c r="B44" s="283" t="s">
        <v>215</v>
      </c>
      <c r="C44" s="3151" t="s">
        <v>637</v>
      </c>
      <c r="D44" s="3152"/>
      <c r="E44" s="3152"/>
      <c r="F44" s="3152"/>
      <c r="G44" s="3152"/>
      <c r="H44" s="3153"/>
      <c r="I44" s="262"/>
      <c r="J44" s="262"/>
      <c r="K44" s="3102"/>
      <c r="L44" s="3102"/>
      <c r="M44" s="3102"/>
      <c r="N44" s="3102"/>
      <c r="O44" s="3102"/>
      <c r="P44" s="3102"/>
      <c r="Q44" s="14"/>
      <c r="R44" s="14"/>
      <c r="S44" s="14"/>
      <c r="T44" s="14"/>
      <c r="U44" s="14"/>
      <c r="V44" s="14"/>
      <c r="W44" s="151"/>
    </row>
    <row r="45" spans="1:33" s="11" customFormat="1" ht="14.25" customHeight="1">
      <c r="B45" s="284"/>
      <c r="C45" s="3172" t="s">
        <v>636</v>
      </c>
      <c r="D45" s="3173"/>
      <c r="E45" s="3173"/>
      <c r="F45" s="3173"/>
      <c r="G45" s="3173"/>
      <c r="H45" s="3174"/>
      <c r="I45" s="263"/>
      <c r="J45" s="262"/>
      <c r="K45" s="3178"/>
      <c r="L45" s="3178"/>
      <c r="M45" s="3178"/>
      <c r="N45" s="3178"/>
      <c r="O45" s="3178"/>
      <c r="P45" s="3178"/>
      <c r="Q45" s="18"/>
      <c r="R45" s="18"/>
      <c r="S45" s="18"/>
      <c r="T45" s="18"/>
      <c r="U45" s="18"/>
      <c r="V45" s="18"/>
      <c r="W45" s="151"/>
    </row>
    <row r="46" spans="1:33" s="151" customFormat="1" ht="16.2">
      <c r="A46" s="240"/>
      <c r="B46" s="281"/>
      <c r="C46" s="3175" t="s">
        <v>827</v>
      </c>
      <c r="D46" s="3176"/>
      <c r="E46" s="3176"/>
      <c r="F46" s="3176"/>
      <c r="G46" s="3176"/>
      <c r="H46" s="3177"/>
      <c r="I46" s="262"/>
      <c r="J46" s="262"/>
      <c r="K46" s="3102"/>
      <c r="L46" s="3102"/>
      <c r="M46" s="3102"/>
      <c r="N46" s="3102"/>
      <c r="O46" s="3102"/>
      <c r="P46" s="3102"/>
    </row>
    <row r="47" spans="1:33" s="11" customFormat="1" ht="16.2">
      <c r="B47" s="283" t="s">
        <v>216</v>
      </c>
      <c r="C47" s="3151" t="s">
        <v>638</v>
      </c>
      <c r="D47" s="3152"/>
      <c r="E47" s="3152"/>
      <c r="F47" s="3152"/>
      <c r="G47" s="3152"/>
      <c r="H47" s="3153"/>
      <c r="I47" s="262"/>
      <c r="J47" s="262"/>
      <c r="K47" s="3102"/>
      <c r="L47" s="3102"/>
      <c r="M47" s="3102"/>
      <c r="N47" s="3102"/>
      <c r="O47" s="3102"/>
      <c r="P47" s="3102"/>
      <c r="W47" s="151"/>
    </row>
    <row r="48" spans="1:33" s="11" customFormat="1" ht="15.6">
      <c r="B48" s="285"/>
      <c r="C48" s="3172" t="s">
        <v>13</v>
      </c>
      <c r="D48" s="3173"/>
      <c r="E48" s="3173"/>
      <c r="F48" s="3173"/>
      <c r="G48" s="3173"/>
      <c r="H48" s="3174"/>
      <c r="I48" s="71"/>
      <c r="J48" s="765"/>
      <c r="K48" s="3178"/>
      <c r="L48" s="3178"/>
      <c r="M48" s="3178"/>
      <c r="N48" s="3178"/>
      <c r="O48" s="3178"/>
      <c r="P48" s="3178"/>
      <c r="Q48" s="12"/>
      <c r="R48" s="12"/>
      <c r="S48" s="12"/>
      <c r="T48" s="12"/>
      <c r="U48" s="12"/>
      <c r="V48" s="12"/>
      <c r="W48" s="151"/>
    </row>
    <row r="49" spans="1:23" s="11" customFormat="1" ht="19.2">
      <c r="A49" s="33"/>
      <c r="B49" s="245"/>
      <c r="C49" s="3175" t="s">
        <v>639</v>
      </c>
      <c r="D49" s="3176"/>
      <c r="E49" s="3176"/>
      <c r="F49" s="3176"/>
      <c r="G49" s="3176"/>
      <c r="H49" s="3177"/>
      <c r="I49" s="232"/>
      <c r="J49" s="232"/>
      <c r="K49" s="3102"/>
      <c r="L49" s="3102"/>
      <c r="M49" s="3102"/>
      <c r="N49" s="3102"/>
      <c r="O49" s="3102"/>
      <c r="P49" s="3102"/>
      <c r="Q49" s="1"/>
      <c r="R49" s="1"/>
      <c r="S49" s="1"/>
      <c r="T49" s="1"/>
      <c r="U49" s="1"/>
      <c r="V49" s="1"/>
      <c r="W49" s="151"/>
    </row>
    <row r="50" spans="1:23" s="11" customFormat="1" ht="13.2">
      <c r="B50" s="18"/>
      <c r="C50" s="13"/>
      <c r="D50" s="13"/>
      <c r="F50" s="13"/>
      <c r="G50" s="1"/>
      <c r="H50" s="1"/>
      <c r="I50" s="1"/>
      <c r="J50" s="1"/>
      <c r="K50" s="1"/>
      <c r="L50" s="1"/>
      <c r="M50" s="1"/>
      <c r="N50" s="1"/>
      <c r="O50" s="1"/>
      <c r="P50" s="1"/>
      <c r="Q50" s="1"/>
      <c r="R50" s="1"/>
      <c r="S50" s="1"/>
      <c r="T50" s="1"/>
      <c r="U50" s="1"/>
      <c r="V50" s="1"/>
      <c r="W50" s="8"/>
    </row>
  </sheetData>
  <sheetProtection selectLockedCells="1" selectUnlockedCells="1"/>
  <mergeCells count="49">
    <mergeCell ref="Q40:R40"/>
    <mergeCell ref="O39:P39"/>
    <mergeCell ref="U40:V40"/>
    <mergeCell ref="S40:T40"/>
    <mergeCell ref="S39:T39"/>
    <mergeCell ref="Q39:R39"/>
    <mergeCell ref="O40:P40"/>
    <mergeCell ref="H41:M41"/>
    <mergeCell ref="H40:M40"/>
    <mergeCell ref="H38:M38"/>
    <mergeCell ref="O38:P38"/>
    <mergeCell ref="K49:P49"/>
    <mergeCell ref="C48:H48"/>
    <mergeCell ref="C49:H49"/>
    <mergeCell ref="K44:P44"/>
    <mergeCell ref="K45:P45"/>
    <mergeCell ref="K46:P46"/>
    <mergeCell ref="K47:P47"/>
    <mergeCell ref="K48:P48"/>
    <mergeCell ref="B43:C43"/>
    <mergeCell ref="C44:H44"/>
    <mergeCell ref="C45:H45"/>
    <mergeCell ref="C46:H46"/>
    <mergeCell ref="C47:H47"/>
    <mergeCell ref="E43:H43"/>
    <mergeCell ref="U24:V24"/>
    <mergeCell ref="H39:M39"/>
    <mergeCell ref="H37:M37"/>
    <mergeCell ref="H36:M36"/>
    <mergeCell ref="G35:H35"/>
    <mergeCell ref="O37:P37"/>
    <mergeCell ref="K32:M32"/>
    <mergeCell ref="U37:V37"/>
    <mergeCell ref="S38:T38"/>
    <mergeCell ref="U39:V39"/>
    <mergeCell ref="U38:V38"/>
    <mergeCell ref="S37:T37"/>
    <mergeCell ref="Q38:R38"/>
    <mergeCell ref="Q37:R37"/>
    <mergeCell ref="O35:V36"/>
    <mergeCell ref="F11:G11"/>
    <mergeCell ref="I11:R11"/>
    <mergeCell ref="Q6:R6"/>
    <mergeCell ref="A9:V9"/>
    <mergeCell ref="A11:A12"/>
    <mergeCell ref="B11:B12"/>
    <mergeCell ref="C11:E12"/>
    <mergeCell ref="H11:H12"/>
    <mergeCell ref="A7:W7"/>
  </mergeCells>
  <phoneticPr fontId="18"/>
  <pageMargins left="0.82677165354330717" right="0.19685039370078741" top="0.19685039370078741" bottom="7.874015748031496E-2" header="0.31496062992125984" footer="0.19685039370078741"/>
  <pageSetup paperSize="9" scale="5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indexed="43"/>
    <pageSetUpPr fitToPage="1"/>
  </sheetPr>
  <dimension ref="A1:AH60"/>
  <sheetViews>
    <sheetView showZeros="0" view="pageBreakPreview" zoomScale="70" zoomScaleNormal="75" zoomScaleSheetLayoutView="70" workbookViewId="0">
      <selection activeCell="Q32" sqref="Q32"/>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2" width="9.6640625" style="1" customWidth="1"/>
    <col min="13" max="13" width="10.44140625" style="1" customWidth="1"/>
    <col min="14" max="24" width="8.44140625" style="1" customWidth="1"/>
    <col min="25" max="25" width="7.6640625" style="8" customWidth="1"/>
    <col min="26" max="26" width="7.6640625" style="1" customWidth="1"/>
    <col min="27" max="27" width="10.88671875" style="1" customWidth="1"/>
    <col min="28" max="28" width="14.109375" style="1" customWidth="1"/>
    <col min="29" max="16384" width="9" style="1"/>
  </cols>
  <sheetData>
    <row r="1" spans="1:29" ht="15" customHeight="1">
      <c r="AC1" s="2"/>
    </row>
    <row r="2" spans="1:29" ht="15" customHeight="1">
      <c r="M2" s="1312" t="s">
        <v>88</v>
      </c>
      <c r="N2" s="1312"/>
      <c r="O2" s="1312"/>
      <c r="P2" s="1312"/>
      <c r="R2" s="2494" t="s">
        <v>5</v>
      </c>
      <c r="AC2" s="2"/>
    </row>
    <row r="3" spans="1:29" ht="15" customHeight="1">
      <c r="M3" s="1312" t="s">
        <v>1011</v>
      </c>
      <c r="N3" s="1312"/>
      <c r="O3" s="1312"/>
      <c r="P3" s="1312"/>
      <c r="R3" s="2494" t="s">
        <v>1757</v>
      </c>
      <c r="AC3" s="2"/>
    </row>
    <row r="4" spans="1:29" ht="15" customHeight="1">
      <c r="M4" s="1312" t="s">
        <v>1012</v>
      </c>
      <c r="N4" s="1312"/>
      <c r="O4" s="1312"/>
      <c r="P4" s="1312"/>
      <c r="R4" s="2494" t="s">
        <v>1758</v>
      </c>
      <c r="AC4" s="2"/>
    </row>
    <row r="5" spans="1:29" ht="15" customHeight="1">
      <c r="M5" s="1312" t="s">
        <v>1013</v>
      </c>
      <c r="N5" s="1312"/>
      <c r="O5" s="1312"/>
      <c r="P5" s="1312"/>
      <c r="R5" s="2494" t="s">
        <v>1759</v>
      </c>
      <c r="Y5" s="139"/>
      <c r="AC5" s="2"/>
    </row>
    <row r="6" spans="1:29" ht="15" customHeight="1">
      <c r="M6" s="7"/>
      <c r="V6" s="3029"/>
      <c r="W6" s="3029"/>
      <c r="X6" s="131"/>
    </row>
    <row r="7" spans="1:29" ht="30" customHeight="1">
      <c r="A7" s="2891" t="s">
        <v>1732</v>
      </c>
      <c r="B7" s="2891"/>
      <c r="C7" s="2891"/>
      <c r="D7" s="2891"/>
      <c r="E7" s="2891"/>
      <c r="F7" s="2891"/>
      <c r="G7" s="2891"/>
      <c r="H7" s="2891"/>
      <c r="I7" s="2891"/>
      <c r="J7" s="2891"/>
      <c r="K7" s="2891"/>
      <c r="L7" s="2891"/>
      <c r="M7" s="2891"/>
      <c r="N7" s="2891"/>
      <c r="O7" s="2891"/>
      <c r="P7" s="2891"/>
      <c r="Q7" s="2891"/>
      <c r="R7" s="2891"/>
      <c r="S7" s="2891"/>
      <c r="T7" s="2891"/>
      <c r="U7" s="2891"/>
      <c r="V7" s="2891"/>
      <c r="W7" s="2891"/>
      <c r="X7" s="3015"/>
    </row>
    <row r="8" spans="1:29" ht="15" customHeight="1">
      <c r="A8" s="45"/>
      <c r="B8" s="45"/>
      <c r="C8" s="45"/>
      <c r="D8" s="45"/>
      <c r="E8" s="45"/>
      <c r="F8" s="45"/>
      <c r="G8" s="45"/>
      <c r="H8" s="45"/>
      <c r="I8" s="45"/>
      <c r="J8" s="45"/>
      <c r="K8" s="45"/>
      <c r="L8" s="45"/>
      <c r="M8" s="45"/>
      <c r="Y8" s="5"/>
      <c r="Z8" s="5"/>
      <c r="AA8" s="5"/>
    </row>
    <row r="9" spans="1:29" ht="15" customHeight="1">
      <c r="A9" s="2913" t="s">
        <v>392</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194"/>
      <c r="Z9" s="6"/>
      <c r="AA9" s="6"/>
    </row>
    <row r="10" spans="1:29" ht="15" customHeight="1">
      <c r="A10" s="297">
        <f>'(P12)HKG TYO'!A10</f>
        <v>0</v>
      </c>
      <c r="B10" s="297"/>
      <c r="C10" s="3"/>
      <c r="D10" s="3"/>
      <c r="E10" s="3"/>
      <c r="F10" s="3"/>
      <c r="G10" s="3"/>
      <c r="H10" s="3"/>
      <c r="I10" s="3"/>
      <c r="J10" s="3"/>
      <c r="K10" s="3"/>
      <c r="L10" s="3"/>
      <c r="M10" s="3"/>
      <c r="N10" s="137" t="s">
        <v>387</v>
      </c>
      <c r="O10" s="113"/>
      <c r="P10" s="113"/>
      <c r="Q10" s="113"/>
      <c r="R10" s="113"/>
      <c r="S10" s="113"/>
      <c r="T10" s="113"/>
      <c r="U10" s="113"/>
      <c r="V10" s="113"/>
      <c r="W10" s="113"/>
      <c r="X10" s="113"/>
      <c r="Y10" s="140"/>
      <c r="Z10" s="3"/>
      <c r="AA10" s="3"/>
    </row>
    <row r="11" spans="1:29" ht="20.100000000000001" customHeight="1">
      <c r="A11" s="3124" t="s">
        <v>91</v>
      </c>
      <c r="B11" s="3123"/>
      <c r="C11" s="3130" t="s">
        <v>92</v>
      </c>
      <c r="D11" s="3121" t="s">
        <v>649</v>
      </c>
      <c r="E11" s="3122"/>
      <c r="F11" s="3123"/>
      <c r="G11" s="3124" t="s">
        <v>834</v>
      </c>
      <c r="H11" s="3122"/>
      <c r="I11" s="3123"/>
      <c r="J11" s="3126" t="s">
        <v>93</v>
      </c>
      <c r="K11" s="3127"/>
      <c r="L11" s="3128"/>
      <c r="M11" s="3129" t="s">
        <v>1707</v>
      </c>
      <c r="N11" s="3186" t="s">
        <v>393</v>
      </c>
      <c r="O11" s="3142"/>
      <c r="P11" s="3142"/>
      <c r="Q11" s="3142"/>
      <c r="R11" s="3142"/>
      <c r="S11" s="3142"/>
      <c r="T11" s="3142"/>
      <c r="U11" s="3142"/>
      <c r="V11" s="3142"/>
      <c r="W11" s="3143"/>
    </row>
    <row r="12" spans="1:29" s="8" customFormat="1" ht="44.25" customHeight="1">
      <c r="A12" s="3125"/>
      <c r="B12" s="3080"/>
      <c r="C12" s="3131"/>
      <c r="D12" s="3065"/>
      <c r="E12" s="3079"/>
      <c r="F12" s="3080"/>
      <c r="G12" s="3125"/>
      <c r="H12" s="3079"/>
      <c r="I12" s="3080"/>
      <c r="J12" s="2087" t="s">
        <v>98</v>
      </c>
      <c r="K12" s="2088" t="s">
        <v>96</v>
      </c>
      <c r="L12" s="2089" t="s">
        <v>97</v>
      </c>
      <c r="M12" s="3053"/>
      <c r="N12" s="2140" t="s">
        <v>1715</v>
      </c>
      <c r="O12" s="2141" t="s">
        <v>1716</v>
      </c>
      <c r="P12" s="2142" t="s">
        <v>1717</v>
      </c>
      <c r="Q12" s="2143" t="s">
        <v>1718</v>
      </c>
      <c r="R12" s="2144" t="s">
        <v>1719</v>
      </c>
      <c r="S12" s="2148" t="s">
        <v>1725</v>
      </c>
      <c r="T12" s="2145" t="s">
        <v>1721</v>
      </c>
      <c r="U12" s="2146" t="s">
        <v>1722</v>
      </c>
      <c r="V12" s="2147" t="s">
        <v>1723</v>
      </c>
      <c r="W12" s="2147" t="s">
        <v>1724</v>
      </c>
    </row>
    <row r="13" spans="1:29"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477">
        <f>M13+11</f>
        <v>45255</v>
      </c>
      <c r="O13" s="783">
        <f>M13+14</f>
        <v>45258</v>
      </c>
      <c r="P13" s="783">
        <f>M13+7</f>
        <v>45251</v>
      </c>
      <c r="Q13" s="783">
        <f>M13+11</f>
        <v>45255</v>
      </c>
      <c r="R13" s="783">
        <f>M13+5</f>
        <v>45249</v>
      </c>
      <c r="S13" s="783">
        <f>M13+9</f>
        <v>45253</v>
      </c>
      <c r="T13" s="783">
        <f>M13+5</f>
        <v>45249</v>
      </c>
      <c r="U13" s="783">
        <f>M13+10</f>
        <v>45254</v>
      </c>
      <c r="V13" s="783">
        <f>M13+11</f>
        <v>45255</v>
      </c>
      <c r="W13" s="783">
        <f>M13+12</f>
        <v>45256</v>
      </c>
    </row>
    <row r="14" spans="1:29"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477">
        <f>M14+16</f>
        <v>45262</v>
      </c>
      <c r="O14" s="783">
        <f>M14+12</f>
        <v>45258</v>
      </c>
      <c r="P14" s="783">
        <f>M14+9</f>
        <v>45255</v>
      </c>
      <c r="Q14" s="783">
        <f>M14+9</f>
        <v>45255</v>
      </c>
      <c r="R14" s="783">
        <f>M14+10</f>
        <v>45256</v>
      </c>
      <c r="S14" s="783">
        <f>M14+7</f>
        <v>45253</v>
      </c>
      <c r="T14" s="783">
        <f>M14+10</f>
        <v>45256</v>
      </c>
      <c r="U14" s="783">
        <f>M14+8</f>
        <v>45254</v>
      </c>
      <c r="V14" s="783">
        <f>M14+9</f>
        <v>45255</v>
      </c>
      <c r="W14" s="783">
        <f>M14+10</f>
        <v>45256</v>
      </c>
    </row>
    <row r="15" spans="1:29"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027">
        <f>M15+11</f>
        <v>45262</v>
      </c>
      <c r="O15" s="2028">
        <f>M15+14</f>
        <v>45265</v>
      </c>
      <c r="P15" s="2028">
        <f>M15+7</f>
        <v>45258</v>
      </c>
      <c r="Q15" s="2028">
        <f>M15+11</f>
        <v>45262</v>
      </c>
      <c r="R15" s="2028">
        <f>M15+5</f>
        <v>45256</v>
      </c>
      <c r="S15" s="2028">
        <f>M15+9</f>
        <v>45260</v>
      </c>
      <c r="T15" s="2028">
        <f>M15+5</f>
        <v>45256</v>
      </c>
      <c r="U15" s="2028">
        <f>M15+10</f>
        <v>45261</v>
      </c>
      <c r="V15" s="2028">
        <f>M15+11</f>
        <v>45262</v>
      </c>
      <c r="W15" s="2028">
        <f>M15+12</f>
        <v>45263</v>
      </c>
    </row>
    <row r="16" spans="1:29"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1">I16+5</f>
        <v>45253</v>
      </c>
      <c r="N16" s="477">
        <f>M16+16</f>
        <v>45269</v>
      </c>
      <c r="O16" s="783">
        <f>M16+12</f>
        <v>45265</v>
      </c>
      <c r="P16" s="783">
        <f>M16+9</f>
        <v>45262</v>
      </c>
      <c r="Q16" s="783">
        <f>M16+9</f>
        <v>45262</v>
      </c>
      <c r="R16" s="783">
        <f>M16+10</f>
        <v>45263</v>
      </c>
      <c r="S16" s="783">
        <f>M16+7</f>
        <v>45260</v>
      </c>
      <c r="T16" s="783">
        <f>M16+10</f>
        <v>45263</v>
      </c>
      <c r="U16" s="783">
        <f>M16+8</f>
        <v>45261</v>
      </c>
      <c r="V16" s="783">
        <f>M16+9</f>
        <v>45262</v>
      </c>
      <c r="W16" s="783">
        <f>M16+10</f>
        <v>45263</v>
      </c>
    </row>
    <row r="17" spans="1:25"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2">F17+4</f>
        <v>45258</v>
      </c>
      <c r="N17" s="477">
        <f>M17+11</f>
        <v>45269</v>
      </c>
      <c r="O17" s="783">
        <f>M17+14</f>
        <v>45272</v>
      </c>
      <c r="P17" s="783">
        <f>M17+7</f>
        <v>45265</v>
      </c>
      <c r="Q17" s="783">
        <f>M17+11</f>
        <v>45269</v>
      </c>
      <c r="R17" s="783">
        <f>M17+5</f>
        <v>45263</v>
      </c>
      <c r="S17" s="783">
        <f>M17+9</f>
        <v>45267</v>
      </c>
      <c r="T17" s="783">
        <f>M17+5</f>
        <v>45263</v>
      </c>
      <c r="U17" s="783">
        <f>M17+10</f>
        <v>45268</v>
      </c>
      <c r="V17" s="783">
        <f>M17+11</f>
        <v>45269</v>
      </c>
      <c r="W17" s="783">
        <f>M17+12</f>
        <v>45270</v>
      </c>
    </row>
    <row r="18" spans="1:25"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3">I18+5</f>
        <v>45260</v>
      </c>
      <c r="N18" s="2027">
        <f>M18+16</f>
        <v>45276</v>
      </c>
      <c r="O18" s="2028">
        <f>M18+12</f>
        <v>45272</v>
      </c>
      <c r="P18" s="2028">
        <f>M18+9</f>
        <v>45269</v>
      </c>
      <c r="Q18" s="2028">
        <f>M18+9</f>
        <v>45269</v>
      </c>
      <c r="R18" s="2028">
        <f>M18+10</f>
        <v>45270</v>
      </c>
      <c r="S18" s="2028">
        <f>M18+7</f>
        <v>45267</v>
      </c>
      <c r="T18" s="2028">
        <f>M18+10</f>
        <v>45270</v>
      </c>
      <c r="U18" s="2028">
        <f>M18+8</f>
        <v>45268</v>
      </c>
      <c r="V18" s="2028">
        <f>M18+9</f>
        <v>45269</v>
      </c>
      <c r="W18" s="2028">
        <f>M18+10</f>
        <v>45270</v>
      </c>
    </row>
    <row r="19" spans="1:25" ht="26.25" customHeight="1">
      <c r="A19" s="3089" t="s">
        <v>1774</v>
      </c>
      <c r="B19" s="3090"/>
      <c r="C19" s="2441" t="s">
        <v>1785</v>
      </c>
      <c r="D19" s="2432">
        <f>D17+7</f>
        <v>45260</v>
      </c>
      <c r="E19" s="2433" t="s">
        <v>1776</v>
      </c>
      <c r="F19" s="2432">
        <f>D19+1</f>
        <v>45261</v>
      </c>
      <c r="G19" s="2443"/>
      <c r="H19" s="2442"/>
      <c r="I19" s="2444"/>
      <c r="J19" s="2436">
        <f t="shared" ref="J19" si="4">D19-3</f>
        <v>45257</v>
      </c>
      <c r="K19" s="2449">
        <f t="shared" ref="K19" si="5">F19-10</f>
        <v>45251</v>
      </c>
      <c r="L19" s="2432">
        <f t="shared" ref="L19" si="6">D19-2</f>
        <v>45258</v>
      </c>
      <c r="M19" s="2437">
        <f t="shared" ref="M19" si="7">F19+4</f>
        <v>45265</v>
      </c>
      <c r="N19" s="477">
        <f>M19+11</f>
        <v>45276</v>
      </c>
      <c r="O19" s="783">
        <f>M19+14</f>
        <v>45279</v>
      </c>
      <c r="P19" s="783">
        <f>M19+7</f>
        <v>45272</v>
      </c>
      <c r="Q19" s="783">
        <f>M19+11</f>
        <v>45276</v>
      </c>
      <c r="R19" s="783">
        <f>M19+5</f>
        <v>45270</v>
      </c>
      <c r="S19" s="783">
        <f>M19+9</f>
        <v>45274</v>
      </c>
      <c r="T19" s="783">
        <f>M19+5</f>
        <v>45270</v>
      </c>
      <c r="U19" s="783">
        <f>M19+10</f>
        <v>45275</v>
      </c>
      <c r="V19" s="783">
        <f>M19+11</f>
        <v>45276</v>
      </c>
      <c r="W19" s="783">
        <f>M19+12</f>
        <v>45277</v>
      </c>
    </row>
    <row r="20" spans="1:25" ht="26.25" customHeight="1">
      <c r="A20" s="3091" t="s">
        <v>1786</v>
      </c>
      <c r="B20" s="3092"/>
      <c r="C20" s="2448" t="s">
        <v>1787</v>
      </c>
      <c r="D20" s="2535"/>
      <c r="E20" s="2439"/>
      <c r="F20" s="2440"/>
      <c r="G20" s="2422">
        <f>G18+7</f>
        <v>45261</v>
      </c>
      <c r="H20" s="2423" t="s">
        <v>1776</v>
      </c>
      <c r="I20" s="2424">
        <f>G20+1</f>
        <v>45262</v>
      </c>
      <c r="J20" s="2426">
        <f t="shared" ref="J20" si="8">G20-1</f>
        <v>45260</v>
      </c>
      <c r="K20" s="2450" t="s">
        <v>1776</v>
      </c>
      <c r="L20" s="2427">
        <f t="shared" ref="L20" si="9">J20</f>
        <v>45260</v>
      </c>
      <c r="M20" s="2425">
        <f t="shared" ref="M20" si="10">I20+5</f>
        <v>45267</v>
      </c>
      <c r="N20" s="477">
        <f>M20+16</f>
        <v>45283</v>
      </c>
      <c r="O20" s="783">
        <f>M20+12</f>
        <v>45279</v>
      </c>
      <c r="P20" s="783">
        <f>M20+9</f>
        <v>45276</v>
      </c>
      <c r="Q20" s="783">
        <f>M20+9</f>
        <v>45276</v>
      </c>
      <c r="R20" s="783">
        <f>M20+10</f>
        <v>45277</v>
      </c>
      <c r="S20" s="783">
        <f>M20+7</f>
        <v>45274</v>
      </c>
      <c r="T20" s="783">
        <f>M20+10</f>
        <v>45277</v>
      </c>
      <c r="U20" s="783">
        <f>M20+8</f>
        <v>45275</v>
      </c>
      <c r="V20" s="783">
        <f>M20+9</f>
        <v>45276</v>
      </c>
      <c r="W20" s="783">
        <f>M20+10</f>
        <v>45277</v>
      </c>
      <c r="X20" s="1507"/>
    </row>
    <row r="21" spans="1:25" ht="26.25" customHeight="1">
      <c r="A21" s="3089" t="s">
        <v>1788</v>
      </c>
      <c r="B21" s="3090"/>
      <c r="C21" s="2441" t="s">
        <v>1789</v>
      </c>
      <c r="D21" s="2428">
        <f>D19+7</f>
        <v>45267</v>
      </c>
      <c r="E21" s="2429" t="s">
        <v>390</v>
      </c>
      <c r="F21" s="2428">
        <f>D21+1</f>
        <v>45268</v>
      </c>
      <c r="G21" s="2434"/>
      <c r="H21" s="2433"/>
      <c r="I21" s="2435"/>
      <c r="J21" s="2436">
        <f t="shared" ref="J21" si="11">D21-3</f>
        <v>45264</v>
      </c>
      <c r="K21" s="2449">
        <f t="shared" ref="K21" si="12">F21-10</f>
        <v>45258</v>
      </c>
      <c r="L21" s="2432">
        <f t="shared" ref="L21" si="13">D21-2</f>
        <v>45265</v>
      </c>
      <c r="M21" s="2437">
        <f t="shared" ref="M21" si="14">F21+4</f>
        <v>45272</v>
      </c>
      <c r="N21" s="477">
        <f>M21+11</f>
        <v>45283</v>
      </c>
      <c r="O21" s="783">
        <f>M21+14</f>
        <v>45286</v>
      </c>
      <c r="P21" s="783">
        <f>M21+7</f>
        <v>45279</v>
      </c>
      <c r="Q21" s="783">
        <f>M21+11</f>
        <v>45283</v>
      </c>
      <c r="R21" s="783">
        <f>M21+5</f>
        <v>45277</v>
      </c>
      <c r="S21" s="783">
        <f>M21+9</f>
        <v>45281</v>
      </c>
      <c r="T21" s="783">
        <f>M21+5</f>
        <v>45277</v>
      </c>
      <c r="U21" s="783">
        <f>M21+10</f>
        <v>45282</v>
      </c>
      <c r="V21" s="783">
        <f>M21+11</f>
        <v>45283</v>
      </c>
      <c r="W21" s="783">
        <f>M21+12</f>
        <v>45284</v>
      </c>
    </row>
    <row r="22" spans="1:25"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15">J22</f>
        <v>45267</v>
      </c>
      <c r="M22" s="2425">
        <f t="shared" ref="M22" si="16">I22+5</f>
        <v>45274</v>
      </c>
      <c r="N22" s="477">
        <f>M22+16</f>
        <v>45290</v>
      </c>
      <c r="O22" s="783">
        <f>M22+12</f>
        <v>45286</v>
      </c>
      <c r="P22" s="783">
        <f>M22+9</f>
        <v>45283</v>
      </c>
      <c r="Q22" s="783">
        <f>M22+9</f>
        <v>45283</v>
      </c>
      <c r="R22" s="783">
        <f>M22+10</f>
        <v>45284</v>
      </c>
      <c r="S22" s="783">
        <f>M22+7</f>
        <v>45281</v>
      </c>
      <c r="T22" s="783">
        <f>M22+10</f>
        <v>45284</v>
      </c>
      <c r="U22" s="783">
        <f>M22+8</f>
        <v>45282</v>
      </c>
      <c r="V22" s="783">
        <f>M22+9</f>
        <v>45283</v>
      </c>
      <c r="W22" s="783">
        <f>M22+10</f>
        <v>45284</v>
      </c>
    </row>
    <row r="23" spans="1:25" ht="26.25" customHeight="1">
      <c r="A23" s="3089" t="s">
        <v>1783</v>
      </c>
      <c r="B23" s="3090"/>
      <c r="C23" s="2441" t="s">
        <v>1791</v>
      </c>
      <c r="D23" s="2428">
        <f>D21+7</f>
        <v>45274</v>
      </c>
      <c r="E23" s="2429" t="s">
        <v>390</v>
      </c>
      <c r="F23" s="2428">
        <f>D23+1</f>
        <v>45275</v>
      </c>
      <c r="G23" s="2430"/>
      <c r="H23" s="2429"/>
      <c r="I23" s="2431"/>
      <c r="J23" s="2436">
        <f>D23-3</f>
        <v>45271</v>
      </c>
      <c r="K23" s="2449">
        <f t="shared" ref="K23" si="17">F23-10</f>
        <v>45265</v>
      </c>
      <c r="L23" s="2432">
        <f t="shared" ref="L23" si="18">D23-2</f>
        <v>45272</v>
      </c>
      <c r="M23" s="2437">
        <f t="shared" ref="M23" si="19">F23+4</f>
        <v>45279</v>
      </c>
      <c r="N23" s="477">
        <f>M23+11</f>
        <v>45290</v>
      </c>
      <c r="O23" s="783">
        <f>M23+14</f>
        <v>45293</v>
      </c>
      <c r="P23" s="783">
        <f>M23+7</f>
        <v>45286</v>
      </c>
      <c r="Q23" s="783">
        <f>M23+11</f>
        <v>45290</v>
      </c>
      <c r="R23" s="783">
        <f>M23+5</f>
        <v>45284</v>
      </c>
      <c r="S23" s="783">
        <f>M23+9</f>
        <v>45288</v>
      </c>
      <c r="T23" s="783">
        <f>M23+5</f>
        <v>45284</v>
      </c>
      <c r="U23" s="783">
        <f>M23+10</f>
        <v>45289</v>
      </c>
      <c r="V23" s="783">
        <f>M23+11</f>
        <v>45290</v>
      </c>
      <c r="W23" s="783">
        <f>M23+12</f>
        <v>45291</v>
      </c>
    </row>
    <row r="24" spans="1:25" ht="26.25" customHeight="1">
      <c r="A24" s="3091" t="s">
        <v>1781</v>
      </c>
      <c r="B24" s="3092"/>
      <c r="C24" s="2448" t="s">
        <v>1792</v>
      </c>
      <c r="D24" s="2451"/>
      <c r="E24" s="2452"/>
      <c r="F24" s="2453"/>
      <c r="G24" s="2422">
        <f>G22+7</f>
        <v>45275</v>
      </c>
      <c r="H24" s="2423" t="s">
        <v>390</v>
      </c>
      <c r="I24" s="2424">
        <f>G24+1</f>
        <v>45276</v>
      </c>
      <c r="J24" s="2426">
        <f t="shared" ref="J24" si="20">G24-1</f>
        <v>45274</v>
      </c>
      <c r="K24" s="2450" t="s">
        <v>390</v>
      </c>
      <c r="L24" s="2427">
        <f t="shared" ref="L24" si="21">J24</f>
        <v>45274</v>
      </c>
      <c r="M24" s="2425">
        <f t="shared" ref="M24" si="22">I24+5</f>
        <v>45281</v>
      </c>
      <c r="N24" s="477">
        <f>M24+16</f>
        <v>45297</v>
      </c>
      <c r="O24" s="783">
        <f>M24+12</f>
        <v>45293</v>
      </c>
      <c r="P24" s="783">
        <f>M24+9</f>
        <v>45290</v>
      </c>
      <c r="Q24" s="783">
        <f>M24+9</f>
        <v>45290</v>
      </c>
      <c r="R24" s="783">
        <f>M24+10</f>
        <v>45291</v>
      </c>
      <c r="S24" s="783">
        <f>M24+7</f>
        <v>45288</v>
      </c>
      <c r="T24" s="783">
        <f>M24+10</f>
        <v>45291</v>
      </c>
      <c r="U24" s="783">
        <f>M24+8</f>
        <v>45289</v>
      </c>
      <c r="V24" s="783">
        <f>M24+9</f>
        <v>45290</v>
      </c>
      <c r="W24" s="783">
        <f>M24+10</f>
        <v>45291</v>
      </c>
    </row>
    <row r="25" spans="1:25" ht="25.5" customHeight="1">
      <c r="A25" s="3089" t="s">
        <v>1774</v>
      </c>
      <c r="B25" s="3090"/>
      <c r="C25" s="2441" t="s">
        <v>1793</v>
      </c>
      <c r="D25" s="2428">
        <f>D23+7</f>
        <v>45281</v>
      </c>
      <c r="E25" s="2429" t="s">
        <v>390</v>
      </c>
      <c r="F25" s="2428">
        <f>D25+1</f>
        <v>45282</v>
      </c>
      <c r="G25" s="2434"/>
      <c r="H25" s="2433"/>
      <c r="I25" s="2435"/>
      <c r="J25" s="2436">
        <f t="shared" ref="J25" si="23">D25-3</f>
        <v>45278</v>
      </c>
      <c r="K25" s="2449">
        <f t="shared" ref="K25" si="24">F25-10</f>
        <v>45272</v>
      </c>
      <c r="L25" s="2432">
        <f t="shared" ref="L25" si="25">D25-2</f>
        <v>45279</v>
      </c>
      <c r="M25" s="2437">
        <f t="shared" ref="M25" si="26">F25+4</f>
        <v>45286</v>
      </c>
      <c r="N25" s="477">
        <f>M25+11</f>
        <v>45297</v>
      </c>
      <c r="O25" s="783">
        <f>M25+14</f>
        <v>45300</v>
      </c>
      <c r="P25" s="783">
        <f>M25+7</f>
        <v>45293</v>
      </c>
      <c r="Q25" s="783">
        <f>M25+11</f>
        <v>45297</v>
      </c>
      <c r="R25" s="783">
        <f>M25+5</f>
        <v>45291</v>
      </c>
      <c r="S25" s="783">
        <f>M25+9</f>
        <v>45295</v>
      </c>
      <c r="T25" s="783">
        <f>M25+5</f>
        <v>45291</v>
      </c>
      <c r="U25" s="783">
        <f>M25+10</f>
        <v>45296</v>
      </c>
      <c r="V25" s="783">
        <f>M25+11</f>
        <v>45297</v>
      </c>
      <c r="W25" s="783">
        <f>M25+12</f>
        <v>45298</v>
      </c>
    </row>
    <row r="26" spans="1:25" s="8" customFormat="1" ht="27.6" customHeight="1">
      <c r="A26" s="3091" t="s">
        <v>1798</v>
      </c>
      <c r="B26" s="3092"/>
      <c r="C26" s="2448" t="s">
        <v>1799</v>
      </c>
      <c r="D26" s="2445"/>
      <c r="E26" s="2446"/>
      <c r="F26" s="2447"/>
      <c r="G26" s="2422">
        <f>G24+7</f>
        <v>45282</v>
      </c>
      <c r="H26" s="2423" t="s">
        <v>390</v>
      </c>
      <c r="I26" s="2424">
        <f>G26+1</f>
        <v>45283</v>
      </c>
      <c r="J26" s="2426">
        <f t="shared" ref="J26" si="27">G26-1</f>
        <v>45281</v>
      </c>
      <c r="K26" s="2454" t="s">
        <v>390</v>
      </c>
      <c r="L26" s="2427">
        <f t="shared" ref="L26" si="28">J26</f>
        <v>45281</v>
      </c>
      <c r="M26" s="2425">
        <f t="shared" ref="M26" si="29">I26+5</f>
        <v>45288</v>
      </c>
      <c r="N26" s="477">
        <f>M26+16</f>
        <v>45304</v>
      </c>
      <c r="O26" s="783">
        <f>M26+12</f>
        <v>45300</v>
      </c>
      <c r="P26" s="783">
        <f>M26+9</f>
        <v>45297</v>
      </c>
      <c r="Q26" s="783">
        <f>M26+9</f>
        <v>45297</v>
      </c>
      <c r="R26" s="783">
        <f>M26+10</f>
        <v>45298</v>
      </c>
      <c r="S26" s="783">
        <f>M26+7</f>
        <v>45295</v>
      </c>
      <c r="T26" s="783">
        <f>M26+10</f>
        <v>45298</v>
      </c>
      <c r="U26" s="783">
        <f>M26+8</f>
        <v>45296</v>
      </c>
      <c r="V26" s="783">
        <f>M26+9</f>
        <v>45297</v>
      </c>
      <c r="W26" s="783">
        <f>M26+10</f>
        <v>45298</v>
      </c>
    </row>
    <row r="27" spans="1:25" s="789" customFormat="1" ht="26.25" customHeight="1">
      <c r="A27" s="3089" t="s">
        <v>1788</v>
      </c>
      <c r="B27" s="3090"/>
      <c r="C27" s="2441" t="s">
        <v>1796</v>
      </c>
      <c r="D27" s="2428">
        <f>D25+7</f>
        <v>45288</v>
      </c>
      <c r="E27" s="2429" t="s">
        <v>390</v>
      </c>
      <c r="F27" s="2428">
        <f>D27+1</f>
        <v>45289</v>
      </c>
      <c r="G27" s="2434"/>
      <c r="H27" s="2433"/>
      <c r="I27" s="2435"/>
      <c r="J27" s="2436">
        <f t="shared" ref="J27" si="30">D27-3</f>
        <v>45285</v>
      </c>
      <c r="K27" s="2449">
        <f t="shared" ref="K27" si="31">F27-10</f>
        <v>45279</v>
      </c>
      <c r="L27" s="2432">
        <f t="shared" ref="L27" si="32">D27-2</f>
        <v>45286</v>
      </c>
      <c r="M27" s="2437">
        <f t="shared" ref="M27" si="33">F27+4</f>
        <v>45293</v>
      </c>
      <c r="N27" s="477">
        <f>M27+11</f>
        <v>45304</v>
      </c>
      <c r="O27" s="783">
        <f>M27+14</f>
        <v>45307</v>
      </c>
      <c r="P27" s="783">
        <f>M27+7</f>
        <v>45300</v>
      </c>
      <c r="Q27" s="783">
        <f>M27+11</f>
        <v>45304</v>
      </c>
      <c r="R27" s="783">
        <f>M27+5</f>
        <v>45298</v>
      </c>
      <c r="S27" s="783">
        <f>M27+9</f>
        <v>45302</v>
      </c>
      <c r="T27" s="783">
        <f>M27+5</f>
        <v>45298</v>
      </c>
      <c r="U27" s="783">
        <f>M27+10</f>
        <v>45303</v>
      </c>
      <c r="V27" s="783">
        <f>M27+11</f>
        <v>45304</v>
      </c>
      <c r="W27" s="783">
        <f>M27+12</f>
        <v>45305</v>
      </c>
    </row>
    <row r="28" spans="1:25" s="789" customFormat="1" ht="26.25" hidden="1" customHeight="1">
      <c r="A28" s="3093"/>
      <c r="B28" s="3094"/>
      <c r="C28" s="2348"/>
      <c r="D28" s="2349"/>
      <c r="E28" s="2350"/>
      <c r="F28" s="2351"/>
      <c r="G28" s="2352">
        <v>45254</v>
      </c>
      <c r="H28" s="2353" t="s">
        <v>390</v>
      </c>
      <c r="I28" s="2354">
        <v>45255</v>
      </c>
      <c r="J28" s="2355">
        <v>45252</v>
      </c>
      <c r="K28" s="2356" t="s">
        <v>390</v>
      </c>
      <c r="L28" s="2357">
        <v>45252</v>
      </c>
      <c r="M28" s="2358">
        <v>45260</v>
      </c>
      <c r="N28" s="2027">
        <f>M28+16</f>
        <v>45276</v>
      </c>
      <c r="O28" s="2028">
        <f>M28+12</f>
        <v>45272</v>
      </c>
      <c r="P28" s="2028">
        <f>M28+9</f>
        <v>45269</v>
      </c>
      <c r="Q28" s="2028">
        <f>M28+9</f>
        <v>45269</v>
      </c>
      <c r="R28" s="2028">
        <f>M28+10</f>
        <v>45270</v>
      </c>
      <c r="S28" s="2028">
        <f>M28+7</f>
        <v>45267</v>
      </c>
      <c r="T28" s="2028">
        <f>M28+10</f>
        <v>45270</v>
      </c>
      <c r="U28" s="2028">
        <f>M28+8</f>
        <v>45268</v>
      </c>
      <c r="V28" s="2028">
        <f>M28+9</f>
        <v>45269</v>
      </c>
      <c r="W28" s="2028">
        <f>M28+10</f>
        <v>45270</v>
      </c>
    </row>
    <row r="29" spans="1:25" s="8" customFormat="1" ht="27.6" hidden="1" customHeight="1">
      <c r="A29" s="3089"/>
      <c r="B29" s="3090"/>
      <c r="C29" s="2347"/>
      <c r="D29" s="2203">
        <v>45260</v>
      </c>
      <c r="E29" s="2552" t="s">
        <v>390</v>
      </c>
      <c r="F29" s="2203">
        <v>45261</v>
      </c>
      <c r="G29" s="2553"/>
      <c r="H29" s="2552"/>
      <c r="I29" s="2554"/>
      <c r="J29" s="2555">
        <v>45257</v>
      </c>
      <c r="K29" s="2556">
        <v>45251</v>
      </c>
      <c r="L29" s="2557">
        <v>45258</v>
      </c>
      <c r="M29" s="2551">
        <v>45265</v>
      </c>
      <c r="N29" s="2027">
        <f>M29+11</f>
        <v>45276</v>
      </c>
      <c r="O29" s="2028">
        <f>M29+14</f>
        <v>45279</v>
      </c>
      <c r="P29" s="2028">
        <f>M29+7</f>
        <v>45272</v>
      </c>
      <c r="Q29" s="2028">
        <f>M29+11</f>
        <v>45276</v>
      </c>
      <c r="R29" s="2028">
        <f>M29+12</f>
        <v>45277</v>
      </c>
      <c r="S29" s="2028">
        <f>M29+9</f>
        <v>45274</v>
      </c>
      <c r="T29" s="2028">
        <f>M29+5</f>
        <v>45270</v>
      </c>
      <c r="U29" s="2028">
        <f>M29+10</f>
        <v>45275</v>
      </c>
      <c r="V29" s="2028">
        <f>M29+11</f>
        <v>45276</v>
      </c>
      <c r="W29" s="2028">
        <f>M29+12</f>
        <v>45277</v>
      </c>
    </row>
    <row r="30" spans="1:25" ht="18" customHeight="1">
      <c r="A30" s="2123" t="s">
        <v>1708</v>
      </c>
      <c r="B30" s="1762"/>
      <c r="C30" s="2274"/>
      <c r="D30" s="2274"/>
      <c r="E30" s="1088"/>
      <c r="F30" s="1088"/>
      <c r="G30" s="1203"/>
      <c r="H30" s="921"/>
      <c r="I30" s="1203"/>
      <c r="J30" s="287"/>
      <c r="K30" s="921"/>
      <c r="L30" s="921"/>
      <c r="M30" s="921"/>
      <c r="N30" s="8"/>
    </row>
    <row r="31" spans="1:25" s="921" customFormat="1" ht="18" customHeight="1">
      <c r="A31" s="2265" t="s">
        <v>1797</v>
      </c>
      <c r="B31" s="2082"/>
      <c r="C31" s="2265"/>
      <c r="D31" s="2265"/>
      <c r="E31" s="923"/>
      <c r="G31" s="1196"/>
      <c r="H31" s="1196"/>
      <c r="N31" s="790"/>
      <c r="Y31" s="790"/>
    </row>
    <row r="32" spans="1:25" s="1762" customFormat="1" ht="18" customHeight="1">
      <c r="A32" s="2264" t="s">
        <v>1656</v>
      </c>
      <c r="B32" s="1655"/>
      <c r="E32" s="2120"/>
      <c r="F32" s="2081"/>
      <c r="G32" s="1196"/>
      <c r="H32" s="1196"/>
      <c r="N32" s="790"/>
      <c r="Y32" s="790"/>
    </row>
    <row r="33" spans="1:34" ht="18" customHeight="1">
      <c r="A33" s="923" t="s">
        <v>954</v>
      </c>
      <c r="B33" s="35"/>
      <c r="F33" s="788"/>
      <c r="G33" s="921"/>
      <c r="H33" s="923"/>
      <c r="M33" s="21"/>
      <c r="N33" s="21"/>
      <c r="O33" s="29"/>
      <c r="P33" s="21"/>
      <c r="Q33" s="21"/>
      <c r="R33" s="21"/>
    </row>
    <row r="34" spans="1:34" ht="18" customHeight="1">
      <c r="A34" s="793" t="s">
        <v>359</v>
      </c>
      <c r="M34" s="21"/>
      <c r="N34" s="21"/>
      <c r="O34" s="29"/>
      <c r="P34" s="21"/>
      <c r="Q34" s="21"/>
      <c r="R34" s="21"/>
    </row>
    <row r="35" spans="1:34" ht="18" customHeight="1">
      <c r="A35" s="1247" t="s">
        <v>983</v>
      </c>
      <c r="B35" s="35"/>
      <c r="L35" s="287" t="s">
        <v>368</v>
      </c>
      <c r="M35" s="21"/>
      <c r="N35" s="21"/>
      <c r="O35" s="29"/>
      <c r="P35" s="21"/>
      <c r="Q35" s="21"/>
      <c r="R35" s="21"/>
    </row>
    <row r="36" spans="1:34" ht="18" customHeight="1">
      <c r="A36" s="426" t="s">
        <v>362</v>
      </c>
      <c r="B36" s="35"/>
      <c r="L36" s="287" t="s">
        <v>367</v>
      </c>
      <c r="M36" s="21"/>
      <c r="N36" s="21"/>
      <c r="O36" s="29"/>
      <c r="P36" s="21"/>
      <c r="Q36" s="21"/>
      <c r="R36" s="21"/>
    </row>
    <row r="37" spans="1:34" ht="18" customHeight="1">
      <c r="A37" s="95" t="s">
        <v>223</v>
      </c>
      <c r="B37" s="35"/>
      <c r="L37" s="2119" t="s">
        <v>1760</v>
      </c>
      <c r="M37" s="21"/>
      <c r="N37" s="21"/>
      <c r="O37" s="29"/>
      <c r="P37" s="21"/>
      <c r="Q37" s="21"/>
      <c r="R37" s="21"/>
    </row>
    <row r="38" spans="1:34" s="16" customFormat="1" ht="18" customHeight="1">
      <c r="B38" s="1"/>
      <c r="C38" s="1"/>
      <c r="L38" s="2124" t="s">
        <v>1699</v>
      </c>
      <c r="M38" s="52"/>
      <c r="N38" s="1"/>
      <c r="O38" s="1"/>
      <c r="P38" s="1"/>
      <c r="Q38" s="1"/>
      <c r="R38" s="1"/>
    </row>
    <row r="39" spans="1:34" s="16" customFormat="1" ht="22.35" customHeight="1">
      <c r="A39" s="115" t="s">
        <v>212</v>
      </c>
      <c r="B39" s="115"/>
      <c r="K39" s="84"/>
      <c r="M39" s="18"/>
      <c r="N39" s="18"/>
      <c r="O39" s="539"/>
      <c r="P39" s="18"/>
      <c r="Q39" s="232"/>
      <c r="R39" s="379"/>
      <c r="T39" s="3203" t="s">
        <v>394</v>
      </c>
      <c r="U39" s="3204"/>
      <c r="V39" s="3204"/>
      <c r="W39" s="3204"/>
      <c r="X39" s="3204"/>
      <c r="Y39" s="3205"/>
    </row>
    <row r="40" spans="1:34" s="16" customFormat="1" ht="22.35" customHeight="1">
      <c r="A40" s="383" t="s">
        <v>213</v>
      </c>
      <c r="B40" s="3068" t="s">
        <v>485</v>
      </c>
      <c r="C40" s="3199"/>
      <c r="D40" s="3199"/>
      <c r="E40" s="3199"/>
      <c r="F40" s="3199"/>
      <c r="G40" s="3199"/>
      <c r="H40" s="3199"/>
      <c r="I40" s="3199"/>
      <c r="J40" s="3200"/>
      <c r="L40" s="2070" t="s">
        <v>1709</v>
      </c>
      <c r="M40" s="532"/>
      <c r="N40" s="532"/>
      <c r="O40" s="532"/>
      <c r="P40" s="532"/>
      <c r="Q40" s="532"/>
      <c r="R40" s="381"/>
      <c r="T40" s="3206"/>
      <c r="U40" s="3207"/>
      <c r="V40" s="3207"/>
      <c r="W40" s="3207"/>
      <c r="X40" s="3207"/>
      <c r="Y40" s="3208"/>
    </row>
    <row r="41" spans="1:34" s="16" customFormat="1" ht="22.35" customHeight="1">
      <c r="A41" s="407"/>
      <c r="B41" s="3056" t="s">
        <v>491</v>
      </c>
      <c r="C41" s="3201"/>
      <c r="D41" s="3201"/>
      <c r="E41" s="3201"/>
      <c r="F41" s="3201"/>
      <c r="G41" s="3201"/>
      <c r="H41" s="3201"/>
      <c r="I41" s="3201"/>
      <c r="J41" s="3202"/>
      <c r="L41" s="2070" t="s">
        <v>1700</v>
      </c>
      <c r="M41" s="532"/>
      <c r="N41" s="532"/>
      <c r="O41" s="532"/>
      <c r="P41" s="532"/>
      <c r="Q41" s="532"/>
      <c r="R41" s="381"/>
      <c r="T41" s="3209" t="s">
        <v>395</v>
      </c>
      <c r="U41" s="3210"/>
      <c r="V41" s="3211" t="s">
        <v>396</v>
      </c>
      <c r="W41" s="3210"/>
      <c r="X41" s="3211" t="s">
        <v>397</v>
      </c>
      <c r="Y41" s="3212"/>
      <c r="AF41" s="53"/>
      <c r="AG41" s="53"/>
      <c r="AH41" s="53"/>
    </row>
    <row r="42" spans="1:34" s="16" customFormat="1" ht="22.35" customHeight="1">
      <c r="A42" s="383" t="s">
        <v>214</v>
      </c>
      <c r="B42" s="3068" t="s">
        <v>488</v>
      </c>
      <c r="C42" s="3213"/>
      <c r="D42" s="3213"/>
      <c r="E42" s="3213"/>
      <c r="F42" s="3213"/>
      <c r="G42" s="3213"/>
      <c r="H42" s="3213"/>
      <c r="I42" s="3213"/>
      <c r="J42" s="3214"/>
      <c r="L42" s="2070" t="s">
        <v>1701</v>
      </c>
      <c r="M42" s="532"/>
      <c r="N42" s="532"/>
      <c r="O42" s="532"/>
      <c r="P42" s="532"/>
      <c r="Q42" s="532"/>
      <c r="R42" s="381"/>
      <c r="T42" s="3195" t="s">
        <v>398</v>
      </c>
      <c r="U42" s="3171"/>
      <c r="V42" s="3164" t="s">
        <v>399</v>
      </c>
      <c r="W42" s="3171"/>
      <c r="X42" s="3164" t="s">
        <v>400</v>
      </c>
      <c r="Y42" s="3167"/>
    </row>
    <row r="43" spans="1:34" s="16" customFormat="1" ht="22.35" customHeight="1">
      <c r="A43" s="408"/>
      <c r="B43" s="3056" t="s">
        <v>492</v>
      </c>
      <c r="C43" s="3201"/>
      <c r="D43" s="3201"/>
      <c r="E43" s="3201"/>
      <c r="F43" s="3201"/>
      <c r="G43" s="3201"/>
      <c r="H43" s="3201"/>
      <c r="I43" s="3201"/>
      <c r="J43" s="3202"/>
      <c r="L43" s="2113" t="s">
        <v>1029</v>
      </c>
      <c r="M43" s="532"/>
      <c r="N43" s="532"/>
      <c r="O43" s="532"/>
      <c r="P43" s="532"/>
      <c r="Q43" s="532"/>
      <c r="R43" s="381"/>
      <c r="T43" s="3195" t="s">
        <v>401</v>
      </c>
      <c r="U43" s="3171"/>
      <c r="V43" s="3164" t="s">
        <v>402</v>
      </c>
      <c r="W43" s="3171"/>
      <c r="X43" s="3164" t="s">
        <v>403</v>
      </c>
      <c r="Y43" s="3167"/>
    </row>
    <row r="44" spans="1:34" s="16" customFormat="1" ht="22.35" customHeight="1">
      <c r="A44" s="383" t="s">
        <v>366</v>
      </c>
      <c r="B44" s="3196" t="s">
        <v>364</v>
      </c>
      <c r="C44" s="3197"/>
      <c r="D44" s="3197"/>
      <c r="E44" s="3197"/>
      <c r="F44" s="3197"/>
      <c r="G44" s="3197"/>
      <c r="H44" s="3197"/>
      <c r="I44" s="3197"/>
      <c r="J44" s="3198"/>
      <c r="L44" s="2070" t="s">
        <v>1702</v>
      </c>
      <c r="M44" s="532"/>
      <c r="N44" s="532"/>
      <c r="O44" s="532"/>
      <c r="P44" s="532"/>
      <c r="Q44" s="532"/>
      <c r="R44" s="298"/>
      <c r="T44" s="3195" t="s">
        <v>404</v>
      </c>
      <c r="U44" s="3171"/>
      <c r="V44" s="3164" t="s">
        <v>405</v>
      </c>
      <c r="W44" s="3171"/>
      <c r="X44" s="3164" t="s">
        <v>406</v>
      </c>
      <c r="Y44" s="3167"/>
    </row>
    <row r="45" spans="1:34" s="16" customFormat="1" ht="22.35" customHeight="1">
      <c r="A45" s="375"/>
      <c r="B45" s="3190" t="s">
        <v>410</v>
      </c>
      <c r="C45" s="3191"/>
      <c r="D45" s="3191"/>
      <c r="E45" s="3191"/>
      <c r="F45" s="3191"/>
      <c r="G45" s="3191"/>
      <c r="H45" s="3191"/>
      <c r="I45" s="3191"/>
      <c r="J45" s="3192"/>
      <c r="L45" s="538"/>
      <c r="M45" s="532"/>
      <c r="N45" s="532"/>
      <c r="O45" s="532"/>
      <c r="P45" s="532"/>
      <c r="Q45" s="532"/>
      <c r="R45" s="13"/>
      <c r="T45" s="3193" t="s">
        <v>407</v>
      </c>
      <c r="U45" s="3194"/>
      <c r="V45" s="3187" t="s">
        <v>408</v>
      </c>
      <c r="W45" s="3189"/>
      <c r="X45" s="3187" t="s">
        <v>409</v>
      </c>
      <c r="Y45" s="3188"/>
    </row>
    <row r="46" spans="1:34" s="16" customFormat="1" ht="22.35" customHeight="1">
      <c r="C46" s="382"/>
      <c r="D46" s="40"/>
      <c r="E46" s="40"/>
      <c r="F46" s="40"/>
      <c r="G46" s="40"/>
      <c r="H46" s="40"/>
      <c r="I46" s="40"/>
      <c r="J46" s="40"/>
      <c r="K46" s="84"/>
      <c r="L46" s="540"/>
      <c r="M46" s="18"/>
      <c r="N46" s="18"/>
      <c r="O46" s="18"/>
      <c r="P46" s="18"/>
      <c r="Q46" s="18"/>
      <c r="R46" s="14"/>
      <c r="S46" s="14"/>
      <c r="T46" s="14"/>
      <c r="U46" s="14"/>
      <c r="V46" s="14"/>
      <c r="W46" s="14"/>
      <c r="X46" s="14"/>
      <c r="Y46" s="147"/>
    </row>
    <row r="47" spans="1:34" s="16" customFormat="1" ht="22.35" customHeight="1">
      <c r="C47" s="84"/>
      <c r="D47" s="84"/>
      <c r="E47" s="84"/>
      <c r="F47" s="94"/>
      <c r="G47" s="94"/>
      <c r="H47" s="94"/>
      <c r="I47" s="94"/>
      <c r="J47" s="84"/>
      <c r="K47" s="84"/>
      <c r="L47" s="137"/>
      <c r="M47" s="14"/>
      <c r="O47" s="14"/>
      <c r="P47" s="14"/>
      <c r="Q47" s="14"/>
      <c r="R47" s="14"/>
      <c r="S47" s="14"/>
      <c r="T47" s="14"/>
      <c r="U47" s="14"/>
      <c r="V47" s="14"/>
      <c r="W47" s="14"/>
      <c r="X47" s="14"/>
      <c r="Y47" s="147"/>
    </row>
    <row r="48" spans="1:34" s="59" customFormat="1" ht="13.2">
      <c r="A48" s="55"/>
      <c r="B48" s="55"/>
      <c r="C48" s="56"/>
      <c r="D48" s="56"/>
      <c r="E48" s="56"/>
      <c r="F48" s="56"/>
      <c r="G48" s="56"/>
      <c r="H48" s="56"/>
      <c r="I48" s="56"/>
      <c r="J48" s="56"/>
      <c r="K48" s="56"/>
      <c r="L48" s="56"/>
      <c r="M48" s="56"/>
      <c r="N48" s="56"/>
      <c r="O48" s="56"/>
      <c r="P48" s="56"/>
      <c r="Q48" s="56"/>
    </row>
    <row r="49" spans="1:25" s="11" customFormat="1" ht="13.2">
      <c r="N49" s="16"/>
      <c r="O49" s="16"/>
      <c r="P49" s="16"/>
      <c r="Q49" s="16"/>
      <c r="Y49" s="151"/>
    </row>
    <row r="50" spans="1:25" s="11" customFormat="1" ht="15.6">
      <c r="C50" s="16"/>
      <c r="D50" s="16"/>
      <c r="E50" s="16"/>
      <c r="F50" s="16"/>
      <c r="G50" s="16"/>
      <c r="H50" s="16"/>
      <c r="I50" s="16"/>
      <c r="J50" s="16"/>
      <c r="K50" s="16"/>
      <c r="L50" s="16"/>
      <c r="M50" s="16"/>
      <c r="N50" s="19"/>
      <c r="O50" s="19"/>
      <c r="P50" s="19"/>
      <c r="Q50" s="19"/>
      <c r="R50" s="12"/>
      <c r="S50" s="12"/>
      <c r="T50" s="12"/>
      <c r="U50" s="12"/>
      <c r="V50" s="12"/>
      <c r="W50" s="12"/>
      <c r="X50" s="12"/>
      <c r="Y50" s="151"/>
    </row>
    <row r="51" spans="1:25" s="11" customFormat="1" ht="13.2">
      <c r="A51" s="33"/>
      <c r="B51" s="33"/>
      <c r="C51" s="16"/>
      <c r="D51" s="16"/>
      <c r="E51" s="16"/>
      <c r="F51" s="16"/>
      <c r="G51" s="16"/>
      <c r="H51" s="16"/>
      <c r="I51" s="16"/>
      <c r="J51" s="16"/>
      <c r="K51" s="16"/>
      <c r="L51" s="16"/>
      <c r="M51" s="16"/>
      <c r="N51" s="1"/>
      <c r="O51" s="1"/>
      <c r="P51" s="1"/>
      <c r="Q51" s="1"/>
      <c r="R51" s="1"/>
      <c r="S51" s="1"/>
      <c r="T51" s="1"/>
      <c r="U51" s="1"/>
      <c r="V51" s="1"/>
      <c r="W51" s="1"/>
      <c r="X51" s="1"/>
      <c r="Y51" s="151"/>
    </row>
    <row r="52" spans="1:25" s="11" customFormat="1" ht="13.2">
      <c r="C52" s="18"/>
      <c r="D52" s="18"/>
      <c r="E52" s="18"/>
      <c r="F52" s="18"/>
      <c r="G52" s="18"/>
      <c r="H52" s="18"/>
      <c r="I52" s="18"/>
      <c r="J52" s="18"/>
      <c r="K52" s="18"/>
      <c r="L52" s="18"/>
      <c r="M52" s="18"/>
      <c r="N52" s="1"/>
      <c r="O52" s="1"/>
      <c r="P52" s="1"/>
      <c r="Q52" s="1"/>
      <c r="R52" s="1"/>
      <c r="S52" s="1"/>
      <c r="T52" s="1"/>
      <c r="U52" s="1"/>
      <c r="V52" s="1"/>
      <c r="W52" s="1"/>
      <c r="X52" s="1"/>
      <c r="Y52" s="8"/>
    </row>
    <row r="58" spans="1:25" ht="15" customHeight="1">
      <c r="A58" s="25"/>
      <c r="B58" s="25"/>
    </row>
    <row r="59" spans="1:25" ht="15" customHeight="1">
      <c r="A59" s="24"/>
      <c r="B59" s="24"/>
    </row>
    <row r="60" spans="1:25" ht="15" customHeight="1">
      <c r="A60" s="24"/>
      <c r="B60" s="24"/>
    </row>
  </sheetData>
  <sheetProtection selectLockedCells="1" selectUnlockedCells="1"/>
  <mergeCells count="49">
    <mergeCell ref="M11:M12"/>
    <mergeCell ref="B42:J42"/>
    <mergeCell ref="B41:J41"/>
    <mergeCell ref="A11:B12"/>
    <mergeCell ref="C11:C12"/>
    <mergeCell ref="D11:F12"/>
    <mergeCell ref="G11:I12"/>
    <mergeCell ref="J11:L11"/>
    <mergeCell ref="A18:B18"/>
    <mergeCell ref="A13:B13"/>
    <mergeCell ref="A14:B14"/>
    <mergeCell ref="A15:B15"/>
    <mergeCell ref="A16:B16"/>
    <mergeCell ref="A17:B17"/>
    <mergeCell ref="A29:B29"/>
    <mergeCell ref="A19:B19"/>
    <mergeCell ref="X42:Y42"/>
    <mergeCell ref="T41:U41"/>
    <mergeCell ref="X43:Y43"/>
    <mergeCell ref="X41:Y41"/>
    <mergeCell ref="V41:W41"/>
    <mergeCell ref="V43:W43"/>
    <mergeCell ref="V42:W42"/>
    <mergeCell ref="T42:U42"/>
    <mergeCell ref="N11:W11"/>
    <mergeCell ref="V6:W6"/>
    <mergeCell ref="A7:X7"/>
    <mergeCell ref="A9:X9"/>
    <mergeCell ref="X45:Y45"/>
    <mergeCell ref="V45:W45"/>
    <mergeCell ref="B45:J45"/>
    <mergeCell ref="T45:U45"/>
    <mergeCell ref="T44:U44"/>
    <mergeCell ref="B44:J44"/>
    <mergeCell ref="X44:Y44"/>
    <mergeCell ref="V44:W44"/>
    <mergeCell ref="B40:J40"/>
    <mergeCell ref="B43:J43"/>
    <mergeCell ref="T43:U43"/>
    <mergeCell ref="T39:Y40"/>
    <mergeCell ref="A27:B27"/>
    <mergeCell ref="A28:B28"/>
    <mergeCell ref="A24:B24"/>
    <mergeCell ref="A20:B20"/>
    <mergeCell ref="A21:B21"/>
    <mergeCell ref="A22:B22"/>
    <mergeCell ref="A23:B23"/>
    <mergeCell ref="A26:B26"/>
    <mergeCell ref="A25:B25"/>
  </mergeCells>
  <phoneticPr fontId="18"/>
  <pageMargins left="0.55118110236220474" right="0.23622047244094491" top="0.31" bottom="0.19685039370078741" header="0.15748031496062992" footer="0.15748031496062992"/>
  <pageSetup paperSize="9" scale="61"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indexed="43"/>
  </sheetPr>
  <dimension ref="A1:AG51"/>
  <sheetViews>
    <sheetView showZeros="0" view="pageBreakPreview" zoomScale="60" zoomScaleNormal="50" workbookViewId="0">
      <selection activeCell="S17" sqref="S17"/>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9" width="9.6640625" style="1" customWidth="1"/>
    <col min="10" max="19" width="8.44140625" style="1" customWidth="1"/>
    <col min="20" max="20" width="4.88671875" style="1" customWidth="1"/>
    <col min="21" max="21" width="8.44140625" style="1" customWidth="1"/>
    <col min="22" max="22" width="25.88671875" style="1" customWidth="1"/>
    <col min="23" max="23" width="7.6640625" style="60" customWidth="1"/>
    <col min="24" max="24" width="7.6640625" style="1" customWidth="1"/>
    <col min="25" max="25" width="10.88671875" style="1" customWidth="1"/>
    <col min="26" max="26" width="14.109375" style="1" customWidth="1"/>
    <col min="27" max="16384" width="8.88671875" style="1"/>
  </cols>
  <sheetData>
    <row r="1" spans="1:27" ht="15" customHeight="1">
      <c r="AA1" s="2"/>
    </row>
    <row r="2" spans="1:27" ht="15" customHeight="1">
      <c r="C2" s="35"/>
      <c r="D2" s="35" t="s">
        <v>224</v>
      </c>
      <c r="E2" s="793" t="s">
        <v>88</v>
      </c>
      <c r="F2" s="35"/>
      <c r="G2" s="35"/>
      <c r="H2" s="35"/>
      <c r="J2" s="2494" t="s">
        <v>5</v>
      </c>
      <c r="K2" s="35"/>
      <c r="L2" s="35"/>
      <c r="M2" s="35"/>
      <c r="AA2" s="2"/>
    </row>
    <row r="3" spans="1:27" ht="15" customHeight="1">
      <c r="C3" s="35"/>
      <c r="D3" s="35" t="s">
        <v>225</v>
      </c>
      <c r="E3" s="793" t="s">
        <v>992</v>
      </c>
      <c r="F3" s="35"/>
      <c r="G3" s="35"/>
      <c r="H3" s="35"/>
      <c r="J3" s="2494" t="s">
        <v>1757</v>
      </c>
      <c r="K3" s="35"/>
      <c r="L3" s="35"/>
      <c r="M3" s="35"/>
      <c r="AA3" s="2"/>
    </row>
    <row r="4" spans="1:27" ht="15" customHeight="1">
      <c r="C4" s="46"/>
      <c r="D4" s="46" t="s">
        <v>227</v>
      </c>
      <c r="E4" s="1048" t="s">
        <v>993</v>
      </c>
      <c r="F4" s="46"/>
      <c r="G4" s="35"/>
      <c r="H4" s="35"/>
      <c r="J4" s="2494" t="s">
        <v>1758</v>
      </c>
      <c r="K4" s="35"/>
      <c r="L4" s="35"/>
      <c r="M4" s="35"/>
      <c r="AA4" s="2"/>
    </row>
    <row r="5" spans="1:27" ht="15" customHeight="1">
      <c r="C5" s="35"/>
      <c r="D5" s="35" t="s">
        <v>228</v>
      </c>
      <c r="E5" s="793" t="s">
        <v>994</v>
      </c>
      <c r="F5" s="35"/>
      <c r="G5" s="35"/>
      <c r="H5" s="35"/>
      <c r="J5" s="2494" t="s">
        <v>1759</v>
      </c>
      <c r="K5" s="35"/>
      <c r="L5" s="35"/>
      <c r="M5" s="35"/>
      <c r="W5" s="61"/>
      <c r="AA5" s="2"/>
    </row>
    <row r="6" spans="1:27" ht="15" customHeight="1">
      <c r="H6" s="7"/>
      <c r="I6" s="7"/>
      <c r="R6" s="3029"/>
      <c r="S6" s="3029"/>
      <c r="T6" s="280"/>
      <c r="U6" s="280"/>
      <c r="V6" s="280"/>
    </row>
    <row r="7" spans="1:27" ht="30" customHeight="1">
      <c r="A7" s="2891" t="s">
        <v>646</v>
      </c>
      <c r="B7" s="2891"/>
      <c r="C7" s="2891"/>
      <c r="D7" s="2891"/>
      <c r="E7" s="2891"/>
      <c r="F7" s="2891"/>
      <c r="G7" s="2891"/>
      <c r="H7" s="2891"/>
      <c r="I7" s="2891"/>
      <c r="J7" s="2891"/>
      <c r="K7" s="2891"/>
      <c r="L7" s="2891"/>
      <c r="M7" s="2891"/>
      <c r="N7" s="2891"/>
      <c r="O7" s="2891"/>
      <c r="P7" s="2891"/>
      <c r="Q7" s="2891"/>
      <c r="R7" s="2891"/>
      <c r="S7" s="2891"/>
      <c r="T7" s="2891"/>
      <c r="U7" s="2891"/>
      <c r="V7" s="2891"/>
    </row>
    <row r="8" spans="1:27" ht="15" customHeight="1">
      <c r="A8" s="45"/>
      <c r="B8" s="45"/>
      <c r="C8" s="45"/>
      <c r="D8" s="45"/>
      <c r="E8" s="45"/>
      <c r="F8" s="45"/>
      <c r="G8" s="45"/>
      <c r="H8" s="45"/>
      <c r="I8" s="45"/>
      <c r="W8" s="64"/>
      <c r="X8" s="5"/>
      <c r="Y8" s="5"/>
    </row>
    <row r="9" spans="1:27" ht="15" customHeight="1">
      <c r="A9" s="2913" t="s">
        <v>229</v>
      </c>
      <c r="B9" s="2913"/>
      <c r="C9" s="2913"/>
      <c r="D9" s="2913"/>
      <c r="E9" s="2913"/>
      <c r="F9" s="2913"/>
      <c r="G9" s="2913"/>
      <c r="H9" s="2913"/>
      <c r="I9" s="2913"/>
      <c r="J9" s="2913"/>
      <c r="K9" s="2913"/>
      <c r="L9" s="2913"/>
      <c r="M9" s="2913"/>
      <c r="N9" s="2913"/>
      <c r="O9" s="2913"/>
      <c r="P9" s="2913"/>
      <c r="Q9" s="2913"/>
      <c r="R9" s="2913"/>
      <c r="S9" s="2913"/>
      <c r="T9" s="2913"/>
      <c r="U9" s="2913"/>
      <c r="V9" s="2913"/>
      <c r="W9" s="65"/>
      <c r="X9" s="6"/>
      <c r="Y9" s="6"/>
    </row>
    <row r="10" spans="1:27" ht="15" customHeight="1">
      <c r="A10" s="297">
        <f>'(P10)HKG KOB'!A10</f>
        <v>0</v>
      </c>
      <c r="B10" s="3"/>
      <c r="C10" s="3"/>
      <c r="D10" s="3"/>
      <c r="E10" s="3"/>
      <c r="F10" s="3"/>
      <c r="G10" s="3"/>
      <c r="H10" s="3"/>
      <c r="I10" s="3"/>
      <c r="J10" s="137"/>
      <c r="K10" s="113"/>
      <c r="L10" s="287" t="s">
        <v>624</v>
      </c>
      <c r="M10" s="113"/>
      <c r="N10" s="113"/>
      <c r="O10" s="113"/>
      <c r="P10" s="113"/>
      <c r="Q10" s="113"/>
      <c r="R10" s="113"/>
      <c r="S10" s="113"/>
      <c r="T10" s="113"/>
      <c r="U10" s="113"/>
      <c r="V10" s="113"/>
      <c r="W10" s="66"/>
      <c r="X10" s="3"/>
      <c r="Y10" s="3"/>
    </row>
    <row r="11" spans="1:27" ht="20.100000000000001" customHeight="1">
      <c r="A11" s="3144" t="s">
        <v>1050</v>
      </c>
      <c r="B11" s="3060" t="s">
        <v>1051</v>
      </c>
      <c r="C11" s="3062" t="s">
        <v>1052</v>
      </c>
      <c r="D11" s="3145"/>
      <c r="E11" s="3146"/>
      <c r="F11" s="3054" t="s">
        <v>1053</v>
      </c>
      <c r="G11" s="3055"/>
      <c r="H11" s="3147" t="s">
        <v>1054</v>
      </c>
      <c r="I11" s="1503" t="s">
        <v>249</v>
      </c>
      <c r="J11" s="3222" t="s">
        <v>250</v>
      </c>
      <c r="K11" s="3222"/>
      <c r="L11" s="3222" t="s">
        <v>251</v>
      </c>
      <c r="M11" s="3223"/>
      <c r="N11" s="3222"/>
      <c r="O11" s="362"/>
      <c r="P11" s="362"/>
      <c r="Q11" s="362"/>
      <c r="R11" s="291"/>
      <c r="S11" s="291"/>
      <c r="T11" s="291"/>
      <c r="U11" s="8"/>
      <c r="V11" s="8"/>
      <c r="W11" s="1"/>
    </row>
    <row r="12" spans="1:27" s="8" customFormat="1" ht="44.25" customHeight="1">
      <c r="A12" s="3059"/>
      <c r="B12" s="3061"/>
      <c r="C12" s="3065"/>
      <c r="D12" s="3066"/>
      <c r="E12" s="3067"/>
      <c r="F12" s="344" t="s">
        <v>1055</v>
      </c>
      <c r="G12" s="343" t="s">
        <v>1056</v>
      </c>
      <c r="H12" s="3221"/>
      <c r="I12" s="1504" t="s">
        <v>252</v>
      </c>
      <c r="J12" s="47" t="s">
        <v>253</v>
      </c>
      <c r="K12" s="31" t="s">
        <v>254</v>
      </c>
      <c r="L12" s="1521" t="s">
        <v>255</v>
      </c>
      <c r="M12" s="1510" t="s">
        <v>256</v>
      </c>
      <c r="N12" s="31" t="s">
        <v>257</v>
      </c>
      <c r="O12" s="197"/>
      <c r="P12" s="197"/>
      <c r="Q12" s="197"/>
      <c r="R12" s="292"/>
      <c r="S12" s="224"/>
      <c r="T12" s="224"/>
    </row>
    <row r="13" spans="1:27" ht="26.25" hidden="1" customHeight="1">
      <c r="A13" s="1309" t="s">
        <v>1057</v>
      </c>
      <c r="B13" s="1310" t="s">
        <v>1058</v>
      </c>
      <c r="C13" s="1317">
        <v>44083</v>
      </c>
      <c r="D13" s="1277" t="s">
        <v>1059</v>
      </c>
      <c r="E13" s="1278">
        <f>C13</f>
        <v>44083</v>
      </c>
      <c r="F13" s="1311">
        <f>C13-2</f>
        <v>44081</v>
      </c>
      <c r="G13" s="231">
        <f>C13-2</f>
        <v>44081</v>
      </c>
      <c r="H13" s="2167">
        <f>E13+5</f>
        <v>44088</v>
      </c>
      <c r="I13" s="1499">
        <f>H13+9</f>
        <v>44097</v>
      </c>
      <c r="J13" s="1044">
        <f>H13+8</f>
        <v>44096</v>
      </c>
      <c r="K13" s="1045">
        <f>H13+10</f>
        <v>44098</v>
      </c>
      <c r="L13" s="1045">
        <f>E13+10</f>
        <v>44093</v>
      </c>
      <c r="M13" s="1045">
        <f>E13+11</f>
        <v>44094</v>
      </c>
      <c r="N13" s="1045">
        <f>E13+11</f>
        <v>44094</v>
      </c>
      <c r="O13" s="267"/>
      <c r="P13" s="267"/>
      <c r="Q13" s="267"/>
      <c r="R13" s="293"/>
      <c r="S13" s="224"/>
      <c r="T13" s="224"/>
      <c r="U13" s="8"/>
      <c r="V13" s="8"/>
      <c r="W13" s="1"/>
    </row>
    <row r="14" spans="1:27" ht="26.25" customHeight="1">
      <c r="A14" s="2837" t="s">
        <v>2014</v>
      </c>
      <c r="B14" s="2582" t="s">
        <v>2015</v>
      </c>
      <c r="C14" s="2838">
        <v>45266</v>
      </c>
      <c r="D14" s="2578" t="s">
        <v>390</v>
      </c>
      <c r="E14" s="2579">
        <f>C14+1</f>
        <v>45267</v>
      </c>
      <c r="F14" s="2580">
        <f>C14-2</f>
        <v>45264</v>
      </c>
      <c r="G14" s="2581">
        <f>C14-2</f>
        <v>45264</v>
      </c>
      <c r="H14" s="2275">
        <f>E14+4</f>
        <v>45271</v>
      </c>
      <c r="I14" s="3219">
        <f>H15+9</f>
        <v>45283</v>
      </c>
      <c r="J14" s="3217">
        <f>H15+8</f>
        <v>45282</v>
      </c>
      <c r="K14" s="3217">
        <f>H15+10</f>
        <v>45284</v>
      </c>
      <c r="L14" s="3217">
        <f>E15+10</f>
        <v>45280</v>
      </c>
      <c r="M14" s="3217">
        <f>E15+11</f>
        <v>45281</v>
      </c>
      <c r="N14" s="3217">
        <f>E15+11</f>
        <v>45281</v>
      </c>
      <c r="O14" s="267"/>
      <c r="P14" s="267"/>
      <c r="Q14" s="267"/>
      <c r="R14" s="132"/>
      <c r="S14" s="224"/>
      <c r="T14" s="224"/>
      <c r="U14" s="8"/>
      <c r="V14" s="8"/>
      <c r="W14" s="1"/>
    </row>
    <row r="15" spans="1:27" ht="26.25" customHeight="1">
      <c r="A15" s="2839" t="s">
        <v>2016</v>
      </c>
      <c r="B15" s="2839" t="s">
        <v>2017</v>
      </c>
      <c r="C15" s="2583">
        <v>45270</v>
      </c>
      <c r="D15" s="2584" t="s">
        <v>390</v>
      </c>
      <c r="E15" s="2585">
        <f t="shared" ref="E15:E21" si="0">C15</f>
        <v>45270</v>
      </c>
      <c r="F15" s="2574">
        <f>C15-3</f>
        <v>45267</v>
      </c>
      <c r="G15" s="2575">
        <f>C15-3</f>
        <v>45267</v>
      </c>
      <c r="H15" s="2276">
        <f t="shared" ref="H15:H23" si="1">E15+4</f>
        <v>45274</v>
      </c>
      <c r="I15" s="3220"/>
      <c r="J15" s="3218"/>
      <c r="K15" s="3218"/>
      <c r="L15" s="3218"/>
      <c r="M15" s="3224"/>
      <c r="N15" s="3218"/>
      <c r="O15" s="294"/>
      <c r="P15" s="294"/>
      <c r="Q15" s="294"/>
      <c r="R15" s="293"/>
      <c r="S15" s="224"/>
      <c r="T15" s="224"/>
      <c r="U15" s="8"/>
      <c r="V15" s="8"/>
      <c r="W15" s="1"/>
    </row>
    <row r="16" spans="1:27" ht="26.25" customHeight="1">
      <c r="A16" s="2837" t="s">
        <v>2018</v>
      </c>
      <c r="B16" s="2582" t="s">
        <v>2019</v>
      </c>
      <c r="C16" s="2838">
        <f t="shared" ref="C16" si="2">C14+7</f>
        <v>45273</v>
      </c>
      <c r="D16" s="2578" t="s">
        <v>390</v>
      </c>
      <c r="E16" s="2579">
        <f>C16+1</f>
        <v>45274</v>
      </c>
      <c r="F16" s="2580">
        <f>C16-2</f>
        <v>45271</v>
      </c>
      <c r="G16" s="2581">
        <f>C16-2</f>
        <v>45271</v>
      </c>
      <c r="H16" s="2275">
        <f t="shared" si="1"/>
        <v>45278</v>
      </c>
      <c r="I16" s="3219">
        <f>H17+9</f>
        <v>45290</v>
      </c>
      <c r="J16" s="3217">
        <f>H17+8</f>
        <v>45289</v>
      </c>
      <c r="K16" s="3217">
        <f>H17+10</f>
        <v>45291</v>
      </c>
      <c r="L16" s="3217">
        <f>E17+10</f>
        <v>45287</v>
      </c>
      <c r="M16" s="3215">
        <f>E17+11</f>
        <v>45288</v>
      </c>
      <c r="N16" s="3217">
        <f>E17+11</f>
        <v>45288</v>
      </c>
      <c r="O16" s="267"/>
      <c r="P16" s="267"/>
      <c r="Q16" s="267"/>
      <c r="R16" s="132"/>
      <c r="S16" s="224"/>
      <c r="T16" s="224"/>
      <c r="U16" s="8"/>
      <c r="V16" s="8"/>
      <c r="W16" s="1"/>
    </row>
    <row r="17" spans="1:23" ht="26.25" customHeight="1">
      <c r="A17" s="2839" t="s">
        <v>1728</v>
      </c>
      <c r="B17" s="2839" t="s">
        <v>2020</v>
      </c>
      <c r="C17" s="2583">
        <f>C15+7</f>
        <v>45277</v>
      </c>
      <c r="D17" s="2584" t="s">
        <v>390</v>
      </c>
      <c r="E17" s="2585">
        <f t="shared" si="0"/>
        <v>45277</v>
      </c>
      <c r="F17" s="2574">
        <f>C17-3</f>
        <v>45274</v>
      </c>
      <c r="G17" s="2575">
        <f>C17-3</f>
        <v>45274</v>
      </c>
      <c r="H17" s="2276">
        <f t="shared" si="1"/>
        <v>45281</v>
      </c>
      <c r="I17" s="3220"/>
      <c r="J17" s="3218"/>
      <c r="K17" s="3218"/>
      <c r="L17" s="3218"/>
      <c r="M17" s="3216"/>
      <c r="N17" s="3218"/>
      <c r="O17" s="294"/>
      <c r="P17" s="294"/>
      <c r="Q17" s="294"/>
      <c r="R17" s="293"/>
      <c r="S17" s="224"/>
      <c r="T17" s="224"/>
      <c r="U17" s="8"/>
      <c r="V17" s="8"/>
      <c r="W17" s="1"/>
    </row>
    <row r="18" spans="1:23" ht="26.25" customHeight="1">
      <c r="A18" s="2840" t="s">
        <v>2021</v>
      </c>
      <c r="B18" s="2582" t="s">
        <v>2022</v>
      </c>
      <c r="C18" s="2838">
        <f t="shared" ref="C18:C27" si="3">C16+7</f>
        <v>45280</v>
      </c>
      <c r="D18" s="2578" t="s">
        <v>390</v>
      </c>
      <c r="E18" s="2579">
        <f>C18+1</f>
        <v>45281</v>
      </c>
      <c r="F18" s="2580">
        <f>C18-2</f>
        <v>45278</v>
      </c>
      <c r="G18" s="2581">
        <f>C18-2</f>
        <v>45278</v>
      </c>
      <c r="H18" s="2275">
        <f t="shared" si="1"/>
        <v>45285</v>
      </c>
      <c r="I18" s="3219">
        <f>H19+9</f>
        <v>45297</v>
      </c>
      <c r="J18" s="3217">
        <f>H19+8</f>
        <v>45296</v>
      </c>
      <c r="K18" s="3217">
        <f>H19+10</f>
        <v>45298</v>
      </c>
      <c r="L18" s="3217">
        <f>E19+10</f>
        <v>45294</v>
      </c>
      <c r="M18" s="3215">
        <f>E19+11</f>
        <v>45295</v>
      </c>
      <c r="N18" s="3217">
        <f>E19+11</f>
        <v>45295</v>
      </c>
      <c r="O18" s="267"/>
      <c r="P18" s="267"/>
      <c r="Q18" s="267"/>
      <c r="R18" s="132"/>
      <c r="S18" s="224"/>
      <c r="T18" s="224"/>
      <c r="U18" s="790"/>
      <c r="V18" s="8"/>
      <c r="W18" s="1"/>
    </row>
    <row r="19" spans="1:23" ht="26.25" customHeight="1">
      <c r="A19" s="2839" t="s">
        <v>2023</v>
      </c>
      <c r="B19" s="2839" t="s">
        <v>2020</v>
      </c>
      <c r="C19" s="2583">
        <f t="shared" si="3"/>
        <v>45284</v>
      </c>
      <c r="D19" s="2584" t="s">
        <v>390</v>
      </c>
      <c r="E19" s="2585">
        <f t="shared" si="0"/>
        <v>45284</v>
      </c>
      <c r="F19" s="2574">
        <f>C19-3</f>
        <v>45281</v>
      </c>
      <c r="G19" s="2575">
        <f>C19-3</f>
        <v>45281</v>
      </c>
      <c r="H19" s="2276">
        <f t="shared" si="1"/>
        <v>45288</v>
      </c>
      <c r="I19" s="3220"/>
      <c r="J19" s="3218"/>
      <c r="K19" s="3218"/>
      <c r="L19" s="3218"/>
      <c r="M19" s="3216"/>
      <c r="N19" s="3218"/>
      <c r="O19" s="294"/>
      <c r="P19" s="294"/>
      <c r="Q19" s="294"/>
      <c r="R19" s="293"/>
      <c r="S19" s="224"/>
      <c r="T19" s="224"/>
      <c r="U19" s="790"/>
      <c r="V19" s="8"/>
      <c r="W19" s="1"/>
    </row>
    <row r="20" spans="1:23" ht="26.25" customHeight="1">
      <c r="A20" s="2840" t="s">
        <v>2024</v>
      </c>
      <c r="B20" s="2582" t="s">
        <v>2025</v>
      </c>
      <c r="C20" s="2838">
        <f t="shared" si="3"/>
        <v>45287</v>
      </c>
      <c r="D20" s="2578" t="s">
        <v>390</v>
      </c>
      <c r="E20" s="2579">
        <f>C20+1</f>
        <v>45288</v>
      </c>
      <c r="F20" s="2580">
        <f>C20-2</f>
        <v>45285</v>
      </c>
      <c r="G20" s="2581">
        <f>C20-2</f>
        <v>45285</v>
      </c>
      <c r="H20" s="2275">
        <f t="shared" si="1"/>
        <v>45292</v>
      </c>
      <c r="I20" s="3219">
        <f>H21+9</f>
        <v>45304</v>
      </c>
      <c r="J20" s="3217">
        <f>H21+8</f>
        <v>45303</v>
      </c>
      <c r="K20" s="3217">
        <f>H21+10</f>
        <v>45305</v>
      </c>
      <c r="L20" s="3217">
        <f>E21+10</f>
        <v>45301</v>
      </c>
      <c r="M20" s="3215">
        <f>E21+11</f>
        <v>45302</v>
      </c>
      <c r="N20" s="3217">
        <f>E21+11</f>
        <v>45302</v>
      </c>
      <c r="O20" s="267"/>
      <c r="P20" s="267"/>
      <c r="Q20" s="267"/>
      <c r="R20" s="132"/>
      <c r="S20" s="224"/>
      <c r="T20" s="224"/>
      <c r="U20" s="8"/>
      <c r="V20" s="8"/>
      <c r="W20" s="1"/>
    </row>
    <row r="21" spans="1:23" ht="26.25" customHeight="1">
      <c r="A21" s="2839" t="s">
        <v>2026</v>
      </c>
      <c r="B21" s="2839" t="s">
        <v>2004</v>
      </c>
      <c r="C21" s="2583">
        <f t="shared" si="3"/>
        <v>45291</v>
      </c>
      <c r="D21" s="2584" t="s">
        <v>390</v>
      </c>
      <c r="E21" s="2585">
        <f t="shared" si="0"/>
        <v>45291</v>
      </c>
      <c r="F21" s="2586">
        <f>C21-4</f>
        <v>45287</v>
      </c>
      <c r="G21" s="2587">
        <f>C21-4</f>
        <v>45287</v>
      </c>
      <c r="H21" s="2276">
        <f t="shared" si="1"/>
        <v>45295</v>
      </c>
      <c r="I21" s="3220"/>
      <c r="J21" s="3218"/>
      <c r="K21" s="3218"/>
      <c r="L21" s="3218"/>
      <c r="M21" s="3216"/>
      <c r="N21" s="3218"/>
      <c r="O21" s="294"/>
      <c r="P21" s="294"/>
      <c r="Q21" s="294"/>
      <c r="R21" s="293"/>
      <c r="S21" s="224"/>
      <c r="T21" s="224"/>
      <c r="U21" s="8"/>
      <c r="V21" s="8"/>
      <c r="W21" s="1"/>
    </row>
    <row r="22" spans="1:23" ht="26.25" customHeight="1">
      <c r="A22" s="2841" t="s">
        <v>2027</v>
      </c>
      <c r="B22" s="2842"/>
      <c r="C22" s="2843">
        <f t="shared" si="3"/>
        <v>45294</v>
      </c>
      <c r="D22" s="2844" t="s">
        <v>2028</v>
      </c>
      <c r="E22" s="2845">
        <f>C22+1</f>
        <v>45295</v>
      </c>
      <c r="F22" s="2846">
        <f>C22-2</f>
        <v>45292</v>
      </c>
      <c r="G22" s="2847">
        <f>C22-2</f>
        <v>45292</v>
      </c>
      <c r="H22" s="2855">
        <f t="shared" si="1"/>
        <v>45299</v>
      </c>
      <c r="I22" s="3219">
        <f>H23+9</f>
        <v>45311</v>
      </c>
      <c r="J22" s="3217">
        <f>H23+8</f>
        <v>45310</v>
      </c>
      <c r="K22" s="3217">
        <f>H23+10</f>
        <v>45312</v>
      </c>
      <c r="L22" s="3217">
        <f>E23+10</f>
        <v>45308</v>
      </c>
      <c r="M22" s="3215">
        <f>E23+11</f>
        <v>45309</v>
      </c>
      <c r="N22" s="3217">
        <f>E23+11</f>
        <v>45309</v>
      </c>
      <c r="O22" s="267"/>
      <c r="P22" s="267"/>
      <c r="Q22" s="267"/>
      <c r="R22" s="132"/>
      <c r="S22" s="262"/>
      <c r="T22" s="289"/>
      <c r="U22" s="8"/>
      <c r="V22" s="8"/>
      <c r="W22" s="1"/>
    </row>
    <row r="23" spans="1:23" ht="26.25" customHeight="1">
      <c r="A23" s="2849" t="s">
        <v>2027</v>
      </c>
      <c r="B23" s="2850"/>
      <c r="C23" s="2843">
        <f t="shared" si="3"/>
        <v>45298</v>
      </c>
      <c r="D23" s="2844" t="s">
        <v>2028</v>
      </c>
      <c r="E23" s="2845">
        <f t="shared" ref="E23:E27" si="4">C23</f>
        <v>45298</v>
      </c>
      <c r="F23" s="2846">
        <f>C23-3</f>
        <v>45295</v>
      </c>
      <c r="G23" s="2847">
        <f>C23-3</f>
        <v>45295</v>
      </c>
      <c r="H23" s="2855">
        <f t="shared" si="1"/>
        <v>45302</v>
      </c>
      <c r="I23" s="3220"/>
      <c r="J23" s="3218"/>
      <c r="K23" s="3218"/>
      <c r="L23" s="3218"/>
      <c r="M23" s="3216"/>
      <c r="N23" s="3218"/>
      <c r="O23" s="294"/>
      <c r="P23" s="294"/>
      <c r="Q23" s="294"/>
      <c r="R23" s="293"/>
      <c r="S23" s="2051"/>
      <c r="T23" s="290"/>
      <c r="U23" s="8"/>
      <c r="V23" s="8"/>
      <c r="W23" s="1"/>
    </row>
    <row r="24" spans="1:23" ht="26.25" customHeight="1">
      <c r="A24" s="2849" t="s">
        <v>2027</v>
      </c>
      <c r="B24" s="2850"/>
      <c r="C24" s="2843">
        <f t="shared" si="3"/>
        <v>45301</v>
      </c>
      <c r="D24" s="2844" t="s">
        <v>2028</v>
      </c>
      <c r="E24" s="2845">
        <f>C24+1</f>
        <v>45302</v>
      </c>
      <c r="F24" s="2846">
        <f>C24-2</f>
        <v>45299</v>
      </c>
      <c r="G24" s="2847">
        <f>C24-2</f>
        <v>45299</v>
      </c>
      <c r="H24" s="2855">
        <f>E24+4</f>
        <v>45306</v>
      </c>
      <c r="I24" s="3219">
        <f>H25+9</f>
        <v>45318</v>
      </c>
      <c r="J24" s="3217">
        <f>H25+8</f>
        <v>45317</v>
      </c>
      <c r="K24" s="3217">
        <f>H25+10</f>
        <v>45319</v>
      </c>
      <c r="L24" s="3217">
        <f>E25+10</f>
        <v>45315</v>
      </c>
      <c r="M24" s="3215">
        <f>E25+11</f>
        <v>45316</v>
      </c>
      <c r="N24" s="3217">
        <f>E25+11</f>
        <v>45316</v>
      </c>
      <c r="O24" s="267"/>
      <c r="P24" s="267"/>
      <c r="Q24" s="267"/>
      <c r="R24" s="132"/>
      <c r="S24" s="262"/>
      <c r="T24" s="289"/>
      <c r="U24" s="8"/>
      <c r="V24" s="8"/>
      <c r="W24" s="1"/>
    </row>
    <row r="25" spans="1:23" ht="26.25" customHeight="1">
      <c r="A25" s="2839" t="s">
        <v>1728</v>
      </c>
      <c r="B25" s="2839" t="s">
        <v>2029</v>
      </c>
      <c r="C25" s="2583">
        <f t="shared" si="3"/>
        <v>45305</v>
      </c>
      <c r="D25" s="2584" t="s">
        <v>2028</v>
      </c>
      <c r="E25" s="2585">
        <f t="shared" si="4"/>
        <v>45305</v>
      </c>
      <c r="F25" s="2574">
        <f>C25-3</f>
        <v>45302</v>
      </c>
      <c r="G25" s="2575">
        <f>C25-3</f>
        <v>45302</v>
      </c>
      <c r="H25" s="2276">
        <f t="shared" ref="H25" si="5">E25+4</f>
        <v>45309</v>
      </c>
      <c r="I25" s="3220"/>
      <c r="J25" s="3218"/>
      <c r="K25" s="3218"/>
      <c r="L25" s="3218"/>
      <c r="M25" s="3216"/>
      <c r="N25" s="3218"/>
      <c r="O25" s="294"/>
      <c r="P25" s="294"/>
      <c r="Q25" s="294"/>
      <c r="R25" s="293"/>
      <c r="S25" s="262"/>
      <c r="T25" s="289"/>
      <c r="U25" s="8"/>
      <c r="V25" s="8"/>
      <c r="W25" s="1"/>
    </row>
    <row r="26" spans="1:23" ht="26.25" customHeight="1">
      <c r="A26" s="2840" t="s">
        <v>2021</v>
      </c>
      <c r="B26" s="2582" t="s">
        <v>2030</v>
      </c>
      <c r="C26" s="2838">
        <f t="shared" si="3"/>
        <v>45308</v>
      </c>
      <c r="D26" s="2578" t="s">
        <v>2028</v>
      </c>
      <c r="E26" s="2579">
        <f>C26+1</f>
        <v>45309</v>
      </c>
      <c r="F26" s="2580">
        <f>C26-2</f>
        <v>45306</v>
      </c>
      <c r="G26" s="2581">
        <f>C26-2</f>
        <v>45306</v>
      </c>
      <c r="H26" s="2275">
        <f>E26+4</f>
        <v>45313</v>
      </c>
      <c r="I26" s="3219">
        <f>H26+9</f>
        <v>45322</v>
      </c>
      <c r="J26" s="3217">
        <f>H26+8</f>
        <v>45321</v>
      </c>
      <c r="K26" s="3217">
        <f>H26+10</f>
        <v>45323</v>
      </c>
      <c r="L26" s="3217">
        <f>E26+10</f>
        <v>45319</v>
      </c>
      <c r="M26" s="3215">
        <f>E26+11</f>
        <v>45320</v>
      </c>
      <c r="N26" s="3217">
        <f>E26+11</f>
        <v>45320</v>
      </c>
      <c r="O26" s="267"/>
      <c r="P26" s="267"/>
      <c r="Q26" s="267"/>
      <c r="R26" s="132"/>
      <c r="S26" s="263"/>
      <c r="T26" s="290"/>
      <c r="U26" s="8"/>
      <c r="V26" s="8"/>
      <c r="W26" s="1"/>
    </row>
    <row r="27" spans="1:23" ht="26.25" customHeight="1">
      <c r="A27" s="2839" t="s">
        <v>2023</v>
      </c>
      <c r="B27" s="2839" t="s">
        <v>2029</v>
      </c>
      <c r="C27" s="2583">
        <f t="shared" si="3"/>
        <v>45312</v>
      </c>
      <c r="D27" s="2584" t="s">
        <v>2028</v>
      </c>
      <c r="E27" s="2585">
        <f t="shared" si="4"/>
        <v>45312</v>
      </c>
      <c r="F27" s="2574">
        <f>C27-3</f>
        <v>45309</v>
      </c>
      <c r="G27" s="2575">
        <f>C27-3</f>
        <v>45309</v>
      </c>
      <c r="H27" s="2276">
        <f t="shared" ref="H27" si="6">E27+4</f>
        <v>45316</v>
      </c>
      <c r="I27" s="3220"/>
      <c r="J27" s="3218"/>
      <c r="K27" s="3218"/>
      <c r="L27" s="3218"/>
      <c r="M27" s="3216"/>
      <c r="N27" s="3218"/>
      <c r="O27" s="294"/>
      <c r="P27" s="294"/>
      <c r="Q27" s="294"/>
      <c r="R27" s="293"/>
      <c r="S27" s="262"/>
      <c r="T27" s="289"/>
      <c r="U27" s="8"/>
      <c r="V27" s="8"/>
      <c r="W27" s="1"/>
    </row>
    <row r="28" spans="1:23" ht="26.25" customHeight="1">
      <c r="A28" s="2840" t="s">
        <v>2024</v>
      </c>
      <c r="B28" s="2582" t="s">
        <v>2031</v>
      </c>
      <c r="C28" s="2838">
        <f>C26+7</f>
        <v>45315</v>
      </c>
      <c r="D28" s="2578" t="s">
        <v>2028</v>
      </c>
      <c r="E28" s="2579">
        <f>C28+1</f>
        <v>45316</v>
      </c>
      <c r="F28" s="2580">
        <f>C28-2</f>
        <v>45313</v>
      </c>
      <c r="G28" s="2581">
        <f>C28-2</f>
        <v>45313</v>
      </c>
      <c r="H28" s="2275">
        <f>E28+4</f>
        <v>45320</v>
      </c>
      <c r="I28" s="3219">
        <f>H29+9</f>
        <v>45332</v>
      </c>
      <c r="J28" s="3217">
        <f>H29+8</f>
        <v>45331</v>
      </c>
      <c r="K28" s="3217">
        <f>H29+10</f>
        <v>45333</v>
      </c>
      <c r="L28" s="3217">
        <f>E29+10</f>
        <v>45329</v>
      </c>
      <c r="M28" s="3215">
        <f>E29+11</f>
        <v>45330</v>
      </c>
      <c r="N28" s="3217">
        <f>E29+11</f>
        <v>45330</v>
      </c>
      <c r="O28" s="267"/>
      <c r="P28" s="267"/>
      <c r="Q28" s="267"/>
      <c r="R28" s="132"/>
      <c r="S28" s="262"/>
      <c r="T28" s="289"/>
      <c r="U28" s="8"/>
      <c r="V28" s="8"/>
      <c r="W28" s="1"/>
    </row>
    <row r="29" spans="1:23" ht="25.5" customHeight="1">
      <c r="A29" s="2851" t="s">
        <v>2032</v>
      </c>
      <c r="B29" s="2839"/>
      <c r="C29" s="2583">
        <f t="shared" ref="C29:C30" si="7">C27+7</f>
        <v>45319</v>
      </c>
      <c r="D29" s="2584" t="s">
        <v>2028</v>
      </c>
      <c r="E29" s="2585">
        <f t="shared" ref="E29" si="8">C29</f>
        <v>45319</v>
      </c>
      <c r="F29" s="2574">
        <f>C29-3</f>
        <v>45316</v>
      </c>
      <c r="G29" s="2575">
        <f>C29-3</f>
        <v>45316</v>
      </c>
      <c r="H29" s="2276">
        <f t="shared" ref="H29" si="9">E29+4</f>
        <v>45323</v>
      </c>
      <c r="I29" s="3220"/>
      <c r="J29" s="3218"/>
      <c r="K29" s="3218"/>
      <c r="L29" s="3218"/>
      <c r="M29" s="3216"/>
      <c r="N29" s="3218"/>
      <c r="O29" s="3227"/>
      <c r="P29" s="3226"/>
      <c r="Q29" s="3226"/>
      <c r="R29" s="3226"/>
      <c r="S29" s="3226"/>
      <c r="T29" s="293"/>
      <c r="U29" s="71"/>
      <c r="V29" s="290"/>
    </row>
    <row r="30" spans="1:23" ht="26.25" customHeight="1">
      <c r="A30" s="2852" t="s">
        <v>2014</v>
      </c>
      <c r="B30" s="2582" t="s">
        <v>2033</v>
      </c>
      <c r="C30" s="2266">
        <f t="shared" si="7"/>
        <v>45322</v>
      </c>
      <c r="D30" s="2420" t="s" ph="1">
        <v>2028</v>
      </c>
      <c r="E30" s="2738">
        <f>C30+1</f>
        <v>45323</v>
      </c>
      <c r="F30" s="2713">
        <f>C30-2</f>
        <v>45320</v>
      </c>
      <c r="G30" s="1454">
        <f>C30-2</f>
        <v>45320</v>
      </c>
      <c r="H30" s="2856">
        <f>E30+4</f>
        <v>45327</v>
      </c>
      <c r="I30" s="3219">
        <f>H30+9</f>
        <v>45336</v>
      </c>
      <c r="J30" s="3217">
        <f>H30+8</f>
        <v>45335</v>
      </c>
      <c r="K30" s="3217">
        <f>H30+10</f>
        <v>45337</v>
      </c>
      <c r="L30" s="3217">
        <f>E30+10</f>
        <v>45333</v>
      </c>
      <c r="M30" s="3215">
        <f>E30+11</f>
        <v>45334</v>
      </c>
      <c r="N30" s="3217">
        <f>E30+11</f>
        <v>45334</v>
      </c>
      <c r="O30" s="3227"/>
      <c r="P30" s="3226"/>
      <c r="Q30" s="3226"/>
      <c r="R30" s="3226"/>
      <c r="S30" s="3226"/>
      <c r="T30" s="132"/>
      <c r="U30" s="232"/>
      <c r="V30" s="289"/>
    </row>
    <row r="31" spans="1:23" s="921" customFormat="1" ht="26.25" customHeight="1">
      <c r="A31" s="2156"/>
      <c r="B31" s="1528"/>
      <c r="C31" s="1514">
        <f>C29+7</f>
        <v>45326</v>
      </c>
      <c r="D31" s="1500" t="s">
        <v>390</v>
      </c>
      <c r="E31" s="1515">
        <f t="shared" ref="E31" si="10">C31</f>
        <v>45326</v>
      </c>
      <c r="F31" s="1516">
        <f>C31-3</f>
        <v>45323</v>
      </c>
      <c r="G31" s="1501">
        <f>C31-3</f>
        <v>45323</v>
      </c>
      <c r="H31" s="2159">
        <f t="shared" ref="H31" si="11">E31+4</f>
        <v>45330</v>
      </c>
      <c r="I31" s="3220"/>
      <c r="J31" s="3218"/>
      <c r="K31" s="3218"/>
      <c r="L31" s="3218"/>
      <c r="M31" s="3216"/>
      <c r="N31" s="3218"/>
      <c r="O31" s="1056"/>
      <c r="P31" s="1056"/>
      <c r="Q31" s="1056"/>
      <c r="R31" s="1056"/>
      <c r="S31" s="1056"/>
      <c r="T31" s="1053"/>
      <c r="U31" s="1052"/>
      <c r="V31" s="1054"/>
      <c r="W31" s="792"/>
    </row>
    <row r="32" spans="1:23" s="921" customFormat="1" ht="26.25" customHeight="1">
      <c r="A32" s="2157"/>
      <c r="B32" s="1041"/>
      <c r="C32" s="1518">
        <f>C30+7</f>
        <v>45329</v>
      </c>
      <c r="D32" s="1035" t="s">
        <v>831</v>
      </c>
      <c r="E32" s="1042">
        <f>C32</f>
        <v>45329</v>
      </c>
      <c r="F32" s="1519">
        <f>C32-2</f>
        <v>45327</v>
      </c>
      <c r="G32" s="1043">
        <f>C32-2</f>
        <v>45327</v>
      </c>
      <c r="H32" s="2160">
        <f>E32+5</f>
        <v>45334</v>
      </c>
      <c r="I32" s="1505">
        <f>H31+9</f>
        <v>45339</v>
      </c>
      <c r="J32" s="1471">
        <f>H31+8</f>
        <v>45338</v>
      </c>
      <c r="K32" s="1471">
        <f>H31+10</f>
        <v>45340</v>
      </c>
      <c r="L32" s="1471">
        <f>H31+10</f>
        <v>45340</v>
      </c>
      <c r="M32" s="1471">
        <f>H31+11</f>
        <v>45341</v>
      </c>
      <c r="N32" s="1471">
        <f>H31+11</f>
        <v>45341</v>
      </c>
      <c r="O32" s="1107"/>
      <c r="P32" s="1107"/>
      <c r="Q32" s="1107"/>
      <c r="R32" s="1107"/>
      <c r="S32" s="1107"/>
      <c r="T32" s="1105"/>
      <c r="U32" s="1103"/>
      <c r="V32" s="1106"/>
      <c r="W32" s="792"/>
    </row>
    <row r="33" spans="1:33" ht="18" customHeight="1">
      <c r="A33" s="1763" t="s">
        <v>1016</v>
      </c>
      <c r="B33" s="819"/>
      <c r="C33" s="921"/>
      <c r="D33" s="819"/>
      <c r="E33" s="1647"/>
      <c r="F33" s="819"/>
      <c r="G33" s="819"/>
      <c r="H33" s="819"/>
      <c r="I33" s="819"/>
      <c r="J33" s="3161"/>
      <c r="K33" s="3161"/>
      <c r="L33" s="3161"/>
      <c r="M33" s="819"/>
      <c r="N33" s="819"/>
      <c r="O33" s="921"/>
      <c r="P33" s="921"/>
      <c r="Q33" s="819"/>
      <c r="R33" s="4"/>
      <c r="S33" s="4"/>
      <c r="T33" s="4"/>
    </row>
    <row r="34" spans="1:33" s="921" customFormat="1" ht="18" customHeight="1">
      <c r="A34" s="791"/>
      <c r="B34" s="791"/>
      <c r="D34" s="794"/>
      <c r="E34" s="794"/>
      <c r="I34" s="819"/>
      <c r="J34" s="819"/>
      <c r="K34" s="819"/>
      <c r="L34" s="819"/>
      <c r="M34" s="819"/>
      <c r="N34" s="819"/>
      <c r="Q34" s="819"/>
      <c r="R34" s="819"/>
      <c r="S34" s="819"/>
      <c r="T34" s="819"/>
      <c r="W34" s="792"/>
    </row>
    <row r="35" spans="1:33" ht="18" customHeight="1">
      <c r="A35" s="35" t="s">
        <v>359</v>
      </c>
      <c r="H35" s="21"/>
      <c r="I35" s="21"/>
      <c r="J35" s="21"/>
      <c r="K35" s="29"/>
      <c r="L35" s="21"/>
      <c r="M35" s="21"/>
      <c r="N35" s="21"/>
      <c r="U35" s="106"/>
      <c r="V35" s="106"/>
    </row>
    <row r="36" spans="1:33" s="16" customFormat="1" ht="15" customHeight="1">
      <c r="A36" s="72"/>
      <c r="C36" s="51"/>
      <c r="D36" s="51"/>
      <c r="E36" s="51"/>
      <c r="G36" s="106"/>
      <c r="H36" s="1248" t="s">
        <v>983</v>
      </c>
      <c r="I36" s="294"/>
      <c r="J36" s="294"/>
      <c r="K36" s="294"/>
      <c r="L36" s="294"/>
      <c r="M36" s="294"/>
      <c r="N36" s="1"/>
      <c r="U36" s="106"/>
      <c r="V36" s="106"/>
      <c r="W36" s="56"/>
    </row>
    <row r="37" spans="1:33" s="16" customFormat="1" ht="18" customHeight="1">
      <c r="A37" s="124" t="s">
        <v>212</v>
      </c>
      <c r="B37" s="8"/>
      <c r="C37" s="1"/>
      <c r="D37" s="91"/>
      <c r="E37" s="277"/>
      <c r="F37" s="277"/>
      <c r="G37" s="299"/>
      <c r="H37" s="4" t="s">
        <v>362</v>
      </c>
      <c r="I37" s="300"/>
      <c r="J37" s="164"/>
      <c r="K37" s="164"/>
      <c r="L37" s="164"/>
      <c r="M37" s="164"/>
      <c r="N37" s="1"/>
      <c r="U37" s="295"/>
      <c r="V37" s="295"/>
      <c r="W37" s="56"/>
    </row>
    <row r="38" spans="1:33" s="16" customFormat="1" ht="18" customHeight="1">
      <c r="A38" s="283" t="s">
        <v>215</v>
      </c>
      <c r="B38" s="3151" t="s">
        <v>637</v>
      </c>
      <c r="C38" s="3152"/>
      <c r="D38" s="3152"/>
      <c r="E38" s="3152"/>
      <c r="F38" s="3152"/>
      <c r="G38" s="3153"/>
      <c r="H38" s="70" t="s">
        <v>258</v>
      </c>
      <c r="I38" s="300"/>
      <c r="J38" s="164"/>
      <c r="K38" s="164"/>
      <c r="L38" s="164"/>
      <c r="M38" s="164"/>
      <c r="N38" s="4"/>
      <c r="U38" s="295"/>
      <c r="V38" s="295"/>
      <c r="W38" s="69"/>
    </row>
    <row r="39" spans="1:33" s="16" customFormat="1" ht="18" customHeight="1">
      <c r="A39" s="284"/>
      <c r="B39" s="303" t="s">
        <v>636</v>
      </c>
      <c r="C39" s="131"/>
      <c r="D39" s="112"/>
      <c r="E39" s="13"/>
      <c r="G39" s="304"/>
      <c r="H39" s="301"/>
      <c r="I39" s="295"/>
      <c r="J39" s="301"/>
      <c r="K39" s="301"/>
      <c r="L39" s="301"/>
      <c r="M39" s="40"/>
      <c r="U39" s="295"/>
      <c r="V39" s="295"/>
      <c r="W39" s="56"/>
      <c r="X39" s="53"/>
      <c r="Y39" s="53"/>
      <c r="Z39" s="53"/>
      <c r="AA39" s="53"/>
      <c r="AB39" s="53"/>
      <c r="AC39" s="53"/>
      <c r="AD39" s="53"/>
      <c r="AE39" s="53"/>
      <c r="AF39" s="53"/>
      <c r="AG39" s="53"/>
    </row>
    <row r="40" spans="1:33" s="16" customFormat="1" ht="18" customHeight="1">
      <c r="A40" s="281"/>
      <c r="B40" s="305" t="s">
        <v>827</v>
      </c>
      <c r="C40" s="282"/>
      <c r="D40" s="91"/>
      <c r="E40" s="306"/>
      <c r="F40" s="307"/>
      <c r="G40" s="308"/>
      <c r="H40" s="10" t="s">
        <v>370</v>
      </c>
      <c r="I40" s="302"/>
      <c r="J40" s="301"/>
      <c r="K40" s="301"/>
      <c r="L40" s="301"/>
      <c r="M40" s="40"/>
      <c r="N40" s="14"/>
      <c r="U40" s="295"/>
      <c r="V40" s="295"/>
      <c r="W40" s="58"/>
    </row>
    <row r="41" spans="1:33" s="16" customFormat="1" ht="18" customHeight="1">
      <c r="A41" s="283" t="s">
        <v>216</v>
      </c>
      <c r="B41" s="309" t="s">
        <v>638</v>
      </c>
      <c r="C41" s="310"/>
      <c r="D41" s="87"/>
      <c r="E41" s="325"/>
      <c r="F41" s="326"/>
      <c r="G41" s="327"/>
      <c r="H41" s="10" t="s">
        <v>259</v>
      </c>
      <c r="I41" s="302"/>
      <c r="J41" s="301"/>
      <c r="K41" s="301"/>
      <c r="L41" s="301"/>
      <c r="M41" s="40"/>
      <c r="N41" s="14"/>
      <c r="O41" s="18"/>
      <c r="P41" s="18"/>
      <c r="Q41" s="18"/>
      <c r="R41" s="18"/>
      <c r="S41" s="18"/>
      <c r="T41" s="18"/>
      <c r="U41" s="295"/>
      <c r="V41" s="295"/>
      <c r="W41" s="68"/>
      <c r="X41" s="13"/>
      <c r="Y41" s="13"/>
      <c r="Z41" s="13"/>
    </row>
    <row r="42" spans="1:33" s="16" customFormat="1" ht="18" customHeight="1">
      <c r="A42" s="285"/>
      <c r="B42" s="303" t="s">
        <v>13</v>
      </c>
      <c r="C42" s="131"/>
      <c r="D42" s="93"/>
      <c r="E42" s="13"/>
      <c r="F42" s="10"/>
      <c r="G42" s="312"/>
      <c r="H42" s="827" t="s">
        <v>1760</v>
      </c>
      <c r="I42" s="302"/>
      <c r="J42" s="301"/>
      <c r="K42" s="301"/>
      <c r="L42" s="301"/>
      <c r="M42" s="40"/>
      <c r="N42" s="14"/>
      <c r="O42" s="296"/>
      <c r="P42" s="296"/>
      <c r="Q42" s="296"/>
      <c r="R42" s="296"/>
      <c r="S42" s="296"/>
      <c r="T42" s="296"/>
      <c r="U42" s="296"/>
      <c r="V42" s="296"/>
      <c r="W42" s="68"/>
      <c r="X42" s="13"/>
      <c r="Y42" s="13"/>
      <c r="Z42" s="13"/>
    </row>
    <row r="43" spans="1:33" s="16" customFormat="1" ht="18" customHeight="1">
      <c r="A43" s="245"/>
      <c r="B43" s="305" t="s">
        <v>639</v>
      </c>
      <c r="C43" s="313"/>
      <c r="D43" s="91"/>
      <c r="E43" s="306"/>
      <c r="F43" s="307"/>
      <c r="G43" s="317"/>
      <c r="H43" s="10"/>
      <c r="I43" s="302"/>
      <c r="J43" s="301"/>
      <c r="K43" s="301"/>
      <c r="L43" s="301"/>
      <c r="M43" s="40"/>
      <c r="N43" s="13"/>
      <c r="O43" s="13"/>
      <c r="P43" s="13"/>
      <c r="Q43" s="13"/>
      <c r="R43" s="13"/>
      <c r="S43" s="13"/>
      <c r="T43" s="13"/>
      <c r="U43" s="13"/>
      <c r="V43" s="13"/>
      <c r="W43" s="56"/>
    </row>
    <row r="44" spans="1:33" s="16" customFormat="1" ht="18" customHeight="1">
      <c r="A44" s="3225"/>
      <c r="B44" s="3225"/>
      <c r="C44" s="3225"/>
      <c r="D44" s="3225"/>
      <c r="E44" s="241"/>
      <c r="F44" s="241"/>
      <c r="G44" s="241"/>
      <c r="H44" s="10"/>
      <c r="I44" s="28"/>
      <c r="J44" s="150"/>
      <c r="K44" s="150"/>
      <c r="L44" s="150"/>
      <c r="M44" s="14"/>
      <c r="N44" s="14"/>
      <c r="O44" s="14"/>
      <c r="P44" s="14"/>
      <c r="Q44" s="14"/>
      <c r="R44" s="14"/>
      <c r="S44" s="14"/>
      <c r="T44" s="14"/>
      <c r="U44" s="14"/>
      <c r="V44" s="14"/>
      <c r="W44" s="56"/>
    </row>
    <row r="45" spans="1:33" s="16" customFormat="1" ht="18" customHeight="1">
      <c r="A45" s="124"/>
      <c r="B45" s="8"/>
      <c r="C45" s="1"/>
      <c r="D45" s="93"/>
      <c r="E45" s="18"/>
      <c r="F45" s="18"/>
      <c r="G45" s="318"/>
      <c r="H45" s="14"/>
      <c r="I45" s="14"/>
      <c r="J45" s="14"/>
      <c r="K45" s="14"/>
      <c r="L45" s="14"/>
      <c r="M45" s="14"/>
      <c r="N45" s="14"/>
      <c r="O45" s="14"/>
      <c r="P45" s="14"/>
      <c r="Q45" s="14"/>
      <c r="R45" s="14"/>
      <c r="S45" s="14"/>
      <c r="T45" s="14"/>
      <c r="U45" s="14"/>
      <c r="V45" s="14"/>
      <c r="W45" s="56"/>
    </row>
    <row r="46" spans="1:33" s="16" customFormat="1" ht="18" customHeight="1">
      <c r="A46" s="262"/>
      <c r="B46" s="3102"/>
      <c r="C46" s="3102"/>
      <c r="D46" s="3102"/>
      <c r="E46" s="3102"/>
      <c r="F46" s="3102"/>
      <c r="G46" s="3102"/>
      <c r="H46" s="18"/>
      <c r="I46" s="18"/>
      <c r="J46" s="14"/>
      <c r="K46" s="14"/>
      <c r="L46" s="14"/>
      <c r="M46" s="14"/>
      <c r="N46" s="14"/>
      <c r="O46" s="14"/>
      <c r="P46" s="14"/>
      <c r="Q46" s="14"/>
      <c r="R46" s="14"/>
      <c r="S46" s="14"/>
      <c r="T46" s="14"/>
      <c r="U46" s="14"/>
      <c r="V46" s="14"/>
      <c r="W46" s="59"/>
    </row>
    <row r="47" spans="1:33" s="151" customFormat="1" ht="16.2">
      <c r="A47" s="262"/>
      <c r="B47" s="3178"/>
      <c r="C47" s="3178"/>
      <c r="D47" s="3178"/>
      <c r="E47" s="3178"/>
      <c r="F47" s="3178"/>
      <c r="G47" s="3178"/>
      <c r="H47" s="147"/>
      <c r="I47" s="147"/>
      <c r="J47" s="147"/>
      <c r="K47" s="147"/>
      <c r="L47" s="147"/>
      <c r="M47" s="147"/>
    </row>
    <row r="48" spans="1:33" s="11" customFormat="1" ht="16.2">
      <c r="A48" s="262"/>
      <c r="B48" s="3102"/>
      <c r="C48" s="3102"/>
      <c r="D48" s="3102"/>
      <c r="E48" s="3102"/>
      <c r="F48" s="3102"/>
      <c r="G48" s="3102"/>
      <c r="J48" s="16"/>
      <c r="K48" s="16"/>
      <c r="L48" s="16"/>
      <c r="M48" s="16"/>
      <c r="W48" s="59"/>
    </row>
    <row r="49" spans="1:23" s="11" customFormat="1" ht="16.2">
      <c r="A49" s="262"/>
      <c r="B49" s="3102"/>
      <c r="C49" s="3102"/>
      <c r="D49" s="3102"/>
      <c r="E49" s="3102"/>
      <c r="F49" s="3102"/>
      <c r="G49" s="3102"/>
      <c r="H49" s="16"/>
      <c r="I49" s="16"/>
      <c r="J49" s="19"/>
      <c r="K49" s="19"/>
      <c r="L49" s="19"/>
      <c r="M49" s="19"/>
      <c r="N49" s="12"/>
      <c r="O49" s="12"/>
      <c r="P49" s="12"/>
      <c r="Q49" s="12"/>
      <c r="R49" s="12"/>
      <c r="S49" s="12"/>
      <c r="T49" s="12"/>
      <c r="U49" s="12"/>
      <c r="V49" s="12"/>
      <c r="W49" s="59"/>
    </row>
    <row r="50" spans="1:23" s="11" customFormat="1" ht="13.2">
      <c r="A50" s="765"/>
      <c r="B50" s="3178"/>
      <c r="C50" s="3178"/>
      <c r="D50" s="3178"/>
      <c r="E50" s="3178"/>
      <c r="F50" s="3178"/>
      <c r="G50" s="3178"/>
      <c r="H50" s="16"/>
      <c r="I50" s="16"/>
      <c r="J50" s="1"/>
      <c r="K50" s="1"/>
      <c r="L50" s="1"/>
      <c r="M50" s="1"/>
      <c r="N50" s="1"/>
      <c r="O50" s="1"/>
      <c r="P50" s="1"/>
      <c r="Q50" s="1"/>
      <c r="R50" s="1"/>
      <c r="S50" s="1"/>
      <c r="T50" s="1"/>
      <c r="U50" s="1"/>
      <c r="V50" s="1"/>
      <c r="W50" s="59"/>
    </row>
    <row r="51" spans="1:23" s="11" customFormat="1" ht="19.2">
      <c r="A51" s="232"/>
      <c r="B51" s="3102"/>
      <c r="C51" s="3102"/>
      <c r="D51" s="3102"/>
      <c r="E51" s="3102"/>
      <c r="F51" s="3102"/>
      <c r="G51" s="3102"/>
      <c r="H51" s="18"/>
      <c r="I51" s="18"/>
      <c r="J51" s="1"/>
      <c r="K51" s="1"/>
      <c r="L51" s="1"/>
      <c r="M51" s="1"/>
      <c r="N51" s="1"/>
      <c r="O51" s="1"/>
      <c r="P51" s="1"/>
      <c r="Q51" s="1"/>
      <c r="R51" s="1"/>
      <c r="S51" s="1"/>
      <c r="T51" s="1"/>
      <c r="U51" s="1"/>
      <c r="V51" s="1"/>
      <c r="W51" s="60"/>
    </row>
  </sheetData>
  <sheetProtection selectLockedCells="1" selectUnlockedCells="1"/>
  <mergeCells count="78">
    <mergeCell ref="J33:L33"/>
    <mergeCell ref="I30:I31"/>
    <mergeCell ref="J30:J31"/>
    <mergeCell ref="K30:K31"/>
    <mergeCell ref="S29:S30"/>
    <mergeCell ref="O29:O30"/>
    <mergeCell ref="P29:P30"/>
    <mergeCell ref="R29:R30"/>
    <mergeCell ref="Q29:Q30"/>
    <mergeCell ref="L30:L31"/>
    <mergeCell ref="M30:M31"/>
    <mergeCell ref="N30:N31"/>
    <mergeCell ref="N28:N29"/>
    <mergeCell ref="I28:I29"/>
    <mergeCell ref="J28:J29"/>
    <mergeCell ref="K28:K29"/>
    <mergeCell ref="A44:D44"/>
    <mergeCell ref="B51:G51"/>
    <mergeCell ref="B46:G46"/>
    <mergeCell ref="B47:G47"/>
    <mergeCell ref="B48:G48"/>
    <mergeCell ref="B49:G49"/>
    <mergeCell ref="B50:G50"/>
    <mergeCell ref="L16:L17"/>
    <mergeCell ref="M16:M17"/>
    <mergeCell ref="N16:N17"/>
    <mergeCell ref="B38:G38"/>
    <mergeCell ref="L20:L21"/>
    <mergeCell ref="M20:M21"/>
    <mergeCell ref="N20:N21"/>
    <mergeCell ref="L18:L19"/>
    <mergeCell ref="M18:M19"/>
    <mergeCell ref="N18:N19"/>
    <mergeCell ref="K22:K23"/>
    <mergeCell ref="L22:L23"/>
    <mergeCell ref="M22:M23"/>
    <mergeCell ref="N24:N25"/>
    <mergeCell ref="I26:I27"/>
    <mergeCell ref="I24:I25"/>
    <mergeCell ref="J14:J15"/>
    <mergeCell ref="K14:K15"/>
    <mergeCell ref="R6:S6"/>
    <mergeCell ref="A7:V7"/>
    <mergeCell ref="A9:V9"/>
    <mergeCell ref="A11:A12"/>
    <mergeCell ref="B11:B12"/>
    <mergeCell ref="H11:H12"/>
    <mergeCell ref="J11:K11"/>
    <mergeCell ref="F11:G11"/>
    <mergeCell ref="L11:N11"/>
    <mergeCell ref="C11:E12"/>
    <mergeCell ref="I14:I15"/>
    <mergeCell ref="L14:L15"/>
    <mergeCell ref="M14:M15"/>
    <mergeCell ref="N14:N15"/>
    <mergeCell ref="I16:I17"/>
    <mergeCell ref="K26:K27"/>
    <mergeCell ref="J16:J17"/>
    <mergeCell ref="J18:J19"/>
    <mergeCell ref="J20:J21"/>
    <mergeCell ref="J22:J23"/>
    <mergeCell ref="J24:J25"/>
    <mergeCell ref="J26:J27"/>
    <mergeCell ref="K16:K17"/>
    <mergeCell ref="K18:K19"/>
    <mergeCell ref="K20:K21"/>
    <mergeCell ref="I22:I23"/>
    <mergeCell ref="K24:K25"/>
    <mergeCell ref="I20:I21"/>
    <mergeCell ref="I18:I19"/>
    <mergeCell ref="M28:M29"/>
    <mergeCell ref="N26:N27"/>
    <mergeCell ref="N22:N23"/>
    <mergeCell ref="L26:L27"/>
    <mergeCell ref="M26:M27"/>
    <mergeCell ref="L24:L25"/>
    <mergeCell ref="M24:M25"/>
    <mergeCell ref="L28:L29"/>
  </mergeCells>
  <phoneticPr fontId="18"/>
  <pageMargins left="0.66" right="0.44" top="0.51" bottom="0.38" header="0.38" footer="0.26"/>
  <pageSetup paperSize="9" scale="58"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indexed="43"/>
    <pageSetUpPr fitToPage="1"/>
  </sheetPr>
  <dimension ref="A1:AH55"/>
  <sheetViews>
    <sheetView showZeros="0" zoomScale="75" zoomScaleNormal="75" zoomScaleSheetLayoutView="55" workbookViewId="0">
      <selection activeCell="V19" sqref="V19"/>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4" width="9.6640625" style="1" customWidth="1"/>
    <col min="15" max="24" width="8.44140625" style="1" customWidth="1"/>
    <col min="25" max="25" width="7.6640625" style="8" customWidth="1"/>
    <col min="26" max="26" width="7.6640625" style="1" customWidth="1"/>
    <col min="27" max="27" width="10.88671875" style="1" customWidth="1"/>
    <col min="28" max="28" width="14.109375" style="1" customWidth="1"/>
    <col min="29" max="16384" width="9" style="1"/>
  </cols>
  <sheetData>
    <row r="1" spans="1:29" ht="15" customHeight="1">
      <c r="AC1" s="2"/>
    </row>
    <row r="2" spans="1:29" ht="15" customHeight="1">
      <c r="M2" s="793" t="s">
        <v>88</v>
      </c>
      <c r="N2" s="35"/>
      <c r="O2" s="35"/>
      <c r="P2" s="35"/>
      <c r="Q2" s="35"/>
      <c r="R2" s="2494" t="s">
        <v>5</v>
      </c>
      <c r="AC2" s="2"/>
    </row>
    <row r="3" spans="1:29" ht="15" customHeight="1">
      <c r="M3" s="793" t="s">
        <v>992</v>
      </c>
      <c r="N3" s="35"/>
      <c r="O3" s="35"/>
      <c r="P3" s="35"/>
      <c r="Q3" s="35"/>
      <c r="R3" s="2494" t="s">
        <v>1757</v>
      </c>
      <c r="AC3" s="2"/>
    </row>
    <row r="4" spans="1:29" ht="15" customHeight="1">
      <c r="M4" s="1048" t="s">
        <v>993</v>
      </c>
      <c r="N4" s="46"/>
      <c r="O4" s="46"/>
      <c r="P4" s="46"/>
      <c r="Q4" s="35"/>
      <c r="R4" s="2494" t="s">
        <v>1758</v>
      </c>
      <c r="AC4" s="2"/>
    </row>
    <row r="5" spans="1:29" ht="15" customHeight="1">
      <c r="M5" s="793" t="s">
        <v>994</v>
      </c>
      <c r="N5" s="35"/>
      <c r="O5" s="35"/>
      <c r="P5" s="35"/>
      <c r="Q5" s="35"/>
      <c r="R5" s="2494" t="s">
        <v>1759</v>
      </c>
      <c r="Y5" s="139"/>
      <c r="AC5" s="2"/>
    </row>
    <row r="6" spans="1:29" ht="15" customHeight="1">
      <c r="M6" s="7"/>
      <c r="N6" s="7"/>
      <c r="W6" s="3029"/>
      <c r="X6" s="3029"/>
    </row>
    <row r="7" spans="1:29" ht="30" customHeight="1">
      <c r="A7" s="2891" t="s">
        <v>411</v>
      </c>
      <c r="B7" s="2891"/>
      <c r="C7" s="2891"/>
      <c r="D7" s="2891"/>
      <c r="E7" s="2891"/>
      <c r="F7" s="2891"/>
      <c r="G7" s="2891"/>
      <c r="H7" s="2891"/>
      <c r="I7" s="2891"/>
      <c r="J7" s="2891"/>
      <c r="K7" s="2891"/>
      <c r="L7" s="2891"/>
      <c r="M7" s="2891"/>
      <c r="N7" s="2891"/>
      <c r="O7" s="2891"/>
      <c r="P7" s="2891"/>
      <c r="Q7" s="2891"/>
      <c r="R7" s="2891"/>
      <c r="S7" s="2891"/>
      <c r="T7" s="2891"/>
      <c r="U7" s="2891"/>
      <c r="V7" s="2891"/>
      <c r="W7" s="2891"/>
      <c r="X7" s="2891"/>
    </row>
    <row r="8" spans="1:29" ht="15" customHeight="1">
      <c r="A8" s="45"/>
      <c r="B8" s="45"/>
      <c r="C8" s="45"/>
      <c r="D8" s="45"/>
      <c r="E8" s="45"/>
      <c r="F8" s="45"/>
      <c r="G8" s="45"/>
      <c r="H8" s="45"/>
      <c r="I8" s="45"/>
      <c r="J8" s="45"/>
      <c r="K8" s="45"/>
      <c r="L8" s="45"/>
      <c r="M8" s="45"/>
      <c r="N8" s="45"/>
      <c r="Y8" s="5"/>
      <c r="Z8" s="5"/>
      <c r="AA8" s="5"/>
    </row>
    <row r="9" spans="1:29" ht="15" customHeight="1">
      <c r="A9" s="2913" t="s">
        <v>391</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194"/>
      <c r="Z9" s="6"/>
      <c r="AA9" s="6"/>
    </row>
    <row r="10" spans="1:29" ht="15" customHeight="1">
      <c r="A10" s="297">
        <f>'(P12)HKG TYO'!A10</f>
        <v>0</v>
      </c>
      <c r="B10" s="297"/>
      <c r="C10" s="3"/>
      <c r="D10" s="3"/>
      <c r="E10" s="3"/>
      <c r="F10" s="3"/>
      <c r="G10" s="3"/>
      <c r="H10" s="3"/>
      <c r="I10" s="3"/>
      <c r="J10" s="3"/>
      <c r="K10" s="3"/>
      <c r="L10" s="3"/>
      <c r="M10" s="3"/>
      <c r="N10" s="3"/>
      <c r="O10" s="137" t="s">
        <v>387</v>
      </c>
      <c r="P10" s="113"/>
      <c r="Q10" s="113"/>
      <c r="R10" s="113"/>
      <c r="S10" s="113"/>
      <c r="T10" s="113"/>
      <c r="U10" s="113"/>
      <c r="V10" s="113"/>
      <c r="W10" s="113"/>
      <c r="X10" s="113"/>
      <c r="Y10" s="140"/>
      <c r="Z10" s="3"/>
      <c r="AA10" s="3"/>
    </row>
    <row r="11" spans="1:29" ht="20.100000000000001" customHeight="1">
      <c r="A11" s="3124" t="s">
        <v>91</v>
      </c>
      <c r="B11" s="3123"/>
      <c r="C11" s="3130" t="s">
        <v>92</v>
      </c>
      <c r="D11" s="3121" t="s">
        <v>649</v>
      </c>
      <c r="E11" s="3122"/>
      <c r="F11" s="3123"/>
      <c r="G11" s="3124" t="s">
        <v>834</v>
      </c>
      <c r="H11" s="3122"/>
      <c r="I11" s="3123"/>
      <c r="J11" s="3126" t="s">
        <v>93</v>
      </c>
      <c r="K11" s="3127"/>
      <c r="L11" s="3128"/>
      <c r="M11" s="3238" t="s">
        <v>1707</v>
      </c>
      <c r="N11" s="138" t="s">
        <v>412</v>
      </c>
      <c r="O11" s="3222" t="s">
        <v>413</v>
      </c>
      <c r="P11" s="3222"/>
      <c r="Q11" s="3222" t="s">
        <v>414</v>
      </c>
      <c r="R11" s="3223"/>
      <c r="S11" s="3222"/>
      <c r="T11" s="3237"/>
      <c r="U11" s="3237"/>
      <c r="V11" s="362"/>
      <c r="W11" s="3237"/>
      <c r="X11" s="3237"/>
    </row>
    <row r="12" spans="1:29" s="8" customFormat="1" ht="44.25" customHeight="1">
      <c r="A12" s="3125"/>
      <c r="B12" s="3080"/>
      <c r="C12" s="3131"/>
      <c r="D12" s="3065"/>
      <c r="E12" s="3079"/>
      <c r="F12" s="3080"/>
      <c r="G12" s="3125"/>
      <c r="H12" s="3079"/>
      <c r="I12" s="3080"/>
      <c r="J12" s="2090" t="s">
        <v>98</v>
      </c>
      <c r="K12" s="2091" t="s">
        <v>96</v>
      </c>
      <c r="L12" s="2092" t="s">
        <v>97</v>
      </c>
      <c r="M12" s="3148"/>
      <c r="N12" s="48" t="s">
        <v>415</v>
      </c>
      <c r="O12" s="47" t="s">
        <v>416</v>
      </c>
      <c r="P12" s="31" t="s">
        <v>417</v>
      </c>
      <c r="Q12" s="1509" t="s">
        <v>418</v>
      </c>
      <c r="R12" s="1510" t="s">
        <v>419</v>
      </c>
      <c r="S12" s="31" t="s">
        <v>420</v>
      </c>
      <c r="U12" s="1319"/>
      <c r="V12" s="1319"/>
      <c r="W12" s="1319"/>
      <c r="X12" s="1319"/>
    </row>
    <row r="13" spans="1:29"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477">
        <f>M13+11</f>
        <v>45255</v>
      </c>
      <c r="O13" s="782">
        <f>M13+13</f>
        <v>45257</v>
      </c>
      <c r="P13" s="1258">
        <f>M13+15</f>
        <v>45259</v>
      </c>
      <c r="Q13" s="782">
        <f>M13+12</f>
        <v>45256</v>
      </c>
      <c r="R13" s="478">
        <f>M13+13</f>
        <v>45257</v>
      </c>
      <c r="S13" s="781">
        <f>M13+13</f>
        <v>45257</v>
      </c>
      <c r="T13" s="970"/>
      <c r="U13" s="970"/>
      <c r="V13" s="967"/>
      <c r="W13" s="967"/>
      <c r="X13" s="967"/>
    </row>
    <row r="14" spans="1:29"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1010">
        <f>M14+13</f>
        <v>45259</v>
      </c>
      <c r="O14" s="782">
        <f>M14+15</f>
        <v>45261</v>
      </c>
      <c r="P14" s="1252">
        <f>M14+10</f>
        <v>45256</v>
      </c>
      <c r="Q14" s="782">
        <f>M14+7</f>
        <v>45253</v>
      </c>
      <c r="R14" s="478">
        <f>M14+8</f>
        <v>45254</v>
      </c>
      <c r="S14" s="781">
        <f>M14+8</f>
        <v>45254</v>
      </c>
      <c r="T14" s="970"/>
      <c r="U14" s="970"/>
      <c r="V14" s="967"/>
      <c r="W14" s="967"/>
      <c r="X14" s="967"/>
    </row>
    <row r="15" spans="1:29"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027">
        <f>M15+11</f>
        <v>45262</v>
      </c>
      <c r="O15" s="2029">
        <f>M15+13</f>
        <v>45264</v>
      </c>
      <c r="P15" s="2204">
        <f>M15+15</f>
        <v>45266</v>
      </c>
      <c r="Q15" s="2029">
        <f>M15+12</f>
        <v>45263</v>
      </c>
      <c r="R15" s="2030">
        <f>M15+13</f>
        <v>45264</v>
      </c>
      <c r="S15" s="1464">
        <f>M15+13</f>
        <v>45264</v>
      </c>
      <c r="T15" s="970"/>
      <c r="U15" s="970"/>
      <c r="V15" s="967"/>
      <c r="W15" s="967"/>
      <c r="X15" s="967"/>
    </row>
    <row r="16" spans="1:29"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1">I16+5</f>
        <v>45253</v>
      </c>
      <c r="N16" s="1010">
        <f>M16+13</f>
        <v>45266</v>
      </c>
      <c r="O16" s="782">
        <f>M16+15</f>
        <v>45268</v>
      </c>
      <c r="P16" s="1252">
        <f>M16+10</f>
        <v>45263</v>
      </c>
      <c r="Q16" s="782">
        <f>M16+7</f>
        <v>45260</v>
      </c>
      <c r="R16" s="478">
        <f>M16+8</f>
        <v>45261</v>
      </c>
      <c r="S16" s="781">
        <f>M16+8</f>
        <v>45261</v>
      </c>
      <c r="T16" s="970"/>
      <c r="U16" s="970"/>
      <c r="V16" s="967"/>
      <c r="W16" s="967"/>
      <c r="X16" s="967"/>
    </row>
    <row r="17" spans="1:25"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2">F17+4</f>
        <v>45258</v>
      </c>
      <c r="N17" s="477">
        <f>M17+11</f>
        <v>45269</v>
      </c>
      <c r="O17" s="782">
        <f>M17+13</f>
        <v>45271</v>
      </c>
      <c r="P17" s="1258">
        <f>M17+15</f>
        <v>45273</v>
      </c>
      <c r="Q17" s="782">
        <f>M17+12</f>
        <v>45270</v>
      </c>
      <c r="R17" s="478">
        <f>M17+13</f>
        <v>45271</v>
      </c>
      <c r="S17" s="781">
        <f>M17+13</f>
        <v>45271</v>
      </c>
      <c r="T17" s="970"/>
      <c r="U17" s="970"/>
      <c r="V17" s="967"/>
      <c r="W17" s="967"/>
      <c r="X17" s="967"/>
    </row>
    <row r="18" spans="1:25"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3">I18+5</f>
        <v>45260</v>
      </c>
      <c r="N18" s="2052">
        <f>M18+13</f>
        <v>45273</v>
      </c>
      <c r="O18" s="2029">
        <f>M18+15</f>
        <v>45275</v>
      </c>
      <c r="P18" s="2056">
        <f>M18+10</f>
        <v>45270</v>
      </c>
      <c r="Q18" s="2029">
        <f>M18+7</f>
        <v>45267</v>
      </c>
      <c r="R18" s="2030">
        <f>M18+8</f>
        <v>45268</v>
      </c>
      <c r="S18" s="1464">
        <f>M18+8</f>
        <v>45268</v>
      </c>
      <c r="T18" s="970"/>
      <c r="U18" s="970"/>
      <c r="V18" s="967"/>
      <c r="W18" s="967"/>
      <c r="X18" s="967"/>
    </row>
    <row r="19" spans="1:25" ht="25.5" customHeight="1">
      <c r="A19" s="3089" t="s">
        <v>1774</v>
      </c>
      <c r="B19" s="3090"/>
      <c r="C19" s="2441" t="s">
        <v>1785</v>
      </c>
      <c r="D19" s="2432">
        <f>D17+7</f>
        <v>45260</v>
      </c>
      <c r="E19" s="2433" t="s">
        <v>1776</v>
      </c>
      <c r="F19" s="2432">
        <f>D19+1</f>
        <v>45261</v>
      </c>
      <c r="G19" s="2443"/>
      <c r="H19" s="2442"/>
      <c r="I19" s="2444"/>
      <c r="J19" s="2436">
        <f t="shared" ref="J19" si="4">D19-3</f>
        <v>45257</v>
      </c>
      <c r="K19" s="2449">
        <f t="shared" ref="K19" si="5">F19-10</f>
        <v>45251</v>
      </c>
      <c r="L19" s="2432">
        <f t="shared" ref="L19" si="6">D19-2</f>
        <v>45258</v>
      </c>
      <c r="M19" s="2437">
        <f t="shared" ref="M19" si="7">F19+4</f>
        <v>45265</v>
      </c>
      <c r="N19" s="477">
        <f>M19+11</f>
        <v>45276</v>
      </c>
      <c r="O19" s="782">
        <f>M19+13</f>
        <v>45278</v>
      </c>
      <c r="P19" s="1258">
        <f>M19+15</f>
        <v>45280</v>
      </c>
      <c r="Q19" s="782">
        <f>M19+12</f>
        <v>45277</v>
      </c>
      <c r="R19" s="478">
        <f>M19+13</f>
        <v>45278</v>
      </c>
      <c r="S19" s="781">
        <f>M19+13</f>
        <v>45278</v>
      </c>
      <c r="T19" s="970"/>
      <c r="U19" s="970"/>
      <c r="V19" s="967"/>
      <c r="W19" s="967"/>
      <c r="X19" s="967"/>
    </row>
    <row r="20" spans="1:25" ht="26.25" customHeight="1">
      <c r="A20" s="3091" t="s">
        <v>1786</v>
      </c>
      <c r="B20" s="3092"/>
      <c r="C20" s="2448" t="s">
        <v>1787</v>
      </c>
      <c r="D20" s="2535"/>
      <c r="E20" s="2439"/>
      <c r="F20" s="2440"/>
      <c r="G20" s="2422">
        <f>G18+7</f>
        <v>45261</v>
      </c>
      <c r="H20" s="2423" t="s">
        <v>1776</v>
      </c>
      <c r="I20" s="2424">
        <f>G20+1</f>
        <v>45262</v>
      </c>
      <c r="J20" s="2426">
        <f t="shared" ref="J20" si="8">G20-1</f>
        <v>45260</v>
      </c>
      <c r="K20" s="2450" t="s">
        <v>1776</v>
      </c>
      <c r="L20" s="2427">
        <f t="shared" ref="L20" si="9">J20</f>
        <v>45260</v>
      </c>
      <c r="M20" s="2425">
        <f t="shared" ref="M20" si="10">I20+5</f>
        <v>45267</v>
      </c>
      <c r="N20" s="1010">
        <f>M20+13</f>
        <v>45280</v>
      </c>
      <c r="O20" s="782">
        <f>M20+15</f>
        <v>45282</v>
      </c>
      <c r="P20" s="1252">
        <f>M20+10</f>
        <v>45277</v>
      </c>
      <c r="Q20" s="782">
        <f>M20+7</f>
        <v>45274</v>
      </c>
      <c r="R20" s="478">
        <f>M20+8</f>
        <v>45275</v>
      </c>
      <c r="S20" s="781">
        <f>M20+8</f>
        <v>45275</v>
      </c>
      <c r="T20" s="970"/>
      <c r="U20" s="970"/>
      <c r="V20" s="967"/>
      <c r="W20" s="967"/>
      <c r="X20" s="967"/>
    </row>
    <row r="21" spans="1:25" ht="26.25" customHeight="1">
      <c r="A21" s="3089" t="s">
        <v>1788</v>
      </c>
      <c r="B21" s="3090"/>
      <c r="C21" s="2441" t="s">
        <v>1789</v>
      </c>
      <c r="D21" s="2428">
        <f>D19+7</f>
        <v>45267</v>
      </c>
      <c r="E21" s="2429" t="s">
        <v>390</v>
      </c>
      <c r="F21" s="2428">
        <f>D21+1</f>
        <v>45268</v>
      </c>
      <c r="G21" s="2434"/>
      <c r="H21" s="2433"/>
      <c r="I21" s="2435"/>
      <c r="J21" s="2436">
        <f t="shared" ref="J21" si="11">D21-3</f>
        <v>45264</v>
      </c>
      <c r="K21" s="2449">
        <f t="shared" ref="K21" si="12">F21-10</f>
        <v>45258</v>
      </c>
      <c r="L21" s="2432">
        <f t="shared" ref="L21" si="13">D21-2</f>
        <v>45265</v>
      </c>
      <c r="M21" s="2437">
        <f t="shared" ref="M21" si="14">F21+4</f>
        <v>45272</v>
      </c>
      <c r="N21" s="477">
        <f>M21+11</f>
        <v>45283</v>
      </c>
      <c r="O21" s="782">
        <f>M21+13</f>
        <v>45285</v>
      </c>
      <c r="P21" s="1258">
        <f>M21+15</f>
        <v>45287</v>
      </c>
      <c r="Q21" s="782">
        <f>M21+12</f>
        <v>45284</v>
      </c>
      <c r="R21" s="478">
        <f>M21+13</f>
        <v>45285</v>
      </c>
      <c r="S21" s="781">
        <f>M21+13</f>
        <v>45285</v>
      </c>
      <c r="T21" s="970"/>
      <c r="U21" s="970"/>
      <c r="V21" s="967"/>
      <c r="W21" s="967"/>
      <c r="X21" s="967"/>
    </row>
    <row r="22" spans="1:25"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15">J22</f>
        <v>45267</v>
      </c>
      <c r="M22" s="2425">
        <f t="shared" ref="M22" si="16">I22+5</f>
        <v>45274</v>
      </c>
      <c r="N22" s="1010">
        <f>M22+13</f>
        <v>45287</v>
      </c>
      <c r="O22" s="782">
        <f>M22+15</f>
        <v>45289</v>
      </c>
      <c r="P22" s="1252">
        <f>M22+10</f>
        <v>45284</v>
      </c>
      <c r="Q22" s="782">
        <f>M22+7</f>
        <v>45281</v>
      </c>
      <c r="R22" s="478">
        <f>M22+8</f>
        <v>45282</v>
      </c>
      <c r="S22" s="781">
        <f>M22+8</f>
        <v>45282</v>
      </c>
      <c r="T22" s="970"/>
      <c r="U22" s="970"/>
      <c r="V22" s="967"/>
      <c r="W22" s="967"/>
      <c r="X22" s="967"/>
    </row>
    <row r="23" spans="1:25" ht="26.25" customHeight="1">
      <c r="A23" s="3089" t="s">
        <v>1783</v>
      </c>
      <c r="B23" s="3090"/>
      <c r="C23" s="2441" t="s">
        <v>1791</v>
      </c>
      <c r="D23" s="2428">
        <f>D21+7</f>
        <v>45274</v>
      </c>
      <c r="E23" s="2429" t="s">
        <v>390</v>
      </c>
      <c r="F23" s="2428">
        <f>D23+1</f>
        <v>45275</v>
      </c>
      <c r="G23" s="2430"/>
      <c r="H23" s="2429"/>
      <c r="I23" s="2431"/>
      <c r="J23" s="2436">
        <f>D23-3</f>
        <v>45271</v>
      </c>
      <c r="K23" s="2449">
        <f t="shared" ref="K23" si="17">F23-10</f>
        <v>45265</v>
      </c>
      <c r="L23" s="2432">
        <f t="shared" ref="L23" si="18">D23-2</f>
        <v>45272</v>
      </c>
      <c r="M23" s="2437">
        <f t="shared" ref="M23" si="19">F23+4</f>
        <v>45279</v>
      </c>
      <c r="N23" s="477">
        <f>M23+11</f>
        <v>45290</v>
      </c>
      <c r="O23" s="782">
        <f>M23+13</f>
        <v>45292</v>
      </c>
      <c r="P23" s="1258">
        <f>M23+15</f>
        <v>45294</v>
      </c>
      <c r="Q23" s="782">
        <f>M23+12</f>
        <v>45291</v>
      </c>
      <c r="R23" s="478">
        <f>M23+13</f>
        <v>45292</v>
      </c>
      <c r="S23" s="781">
        <f>M23+13</f>
        <v>45292</v>
      </c>
      <c r="T23" s="970"/>
      <c r="U23" s="970"/>
      <c r="V23" s="967"/>
      <c r="W23" s="967"/>
      <c r="X23" s="967"/>
    </row>
    <row r="24" spans="1:25" ht="26.25" customHeight="1">
      <c r="A24" s="3091" t="s">
        <v>1781</v>
      </c>
      <c r="B24" s="3092"/>
      <c r="C24" s="2448" t="s">
        <v>1792</v>
      </c>
      <c r="D24" s="2451"/>
      <c r="E24" s="2452"/>
      <c r="F24" s="2453"/>
      <c r="G24" s="2422">
        <f>G22+7</f>
        <v>45275</v>
      </c>
      <c r="H24" s="2423" t="s">
        <v>390</v>
      </c>
      <c r="I24" s="2424">
        <f>G24+1</f>
        <v>45276</v>
      </c>
      <c r="J24" s="2426">
        <f t="shared" ref="J24" si="20">G24-1</f>
        <v>45274</v>
      </c>
      <c r="K24" s="2450" t="s">
        <v>390</v>
      </c>
      <c r="L24" s="2427">
        <f t="shared" ref="L24" si="21">J24</f>
        <v>45274</v>
      </c>
      <c r="M24" s="2425">
        <f t="shared" ref="M24" si="22">I24+5</f>
        <v>45281</v>
      </c>
      <c r="N24" s="1010">
        <f>M24+13</f>
        <v>45294</v>
      </c>
      <c r="O24" s="782">
        <f>M24+15</f>
        <v>45296</v>
      </c>
      <c r="P24" s="1252">
        <f>M24+10</f>
        <v>45291</v>
      </c>
      <c r="Q24" s="782">
        <f>M24+7</f>
        <v>45288</v>
      </c>
      <c r="R24" s="478">
        <f>M24+8</f>
        <v>45289</v>
      </c>
      <c r="S24" s="781">
        <f>M24+8</f>
        <v>45289</v>
      </c>
      <c r="T24" s="970"/>
      <c r="U24" s="970"/>
      <c r="V24" s="967"/>
      <c r="W24" s="967"/>
      <c r="X24" s="967"/>
    </row>
    <row r="25" spans="1:25" ht="26.25" customHeight="1">
      <c r="A25" s="3089" t="s">
        <v>1774</v>
      </c>
      <c r="B25" s="3090"/>
      <c r="C25" s="2441" t="s">
        <v>1793</v>
      </c>
      <c r="D25" s="2428">
        <f>D23+7</f>
        <v>45281</v>
      </c>
      <c r="E25" s="2429" t="s">
        <v>390</v>
      </c>
      <c r="F25" s="2428">
        <f>D25+1</f>
        <v>45282</v>
      </c>
      <c r="G25" s="2434"/>
      <c r="H25" s="2433"/>
      <c r="I25" s="2435"/>
      <c r="J25" s="2436">
        <f t="shared" ref="J25" si="23">D25-3</f>
        <v>45278</v>
      </c>
      <c r="K25" s="2449">
        <f t="shared" ref="K25" si="24">F25-10</f>
        <v>45272</v>
      </c>
      <c r="L25" s="2432">
        <f t="shared" ref="L25" si="25">D25-2</f>
        <v>45279</v>
      </c>
      <c r="M25" s="2437">
        <f t="shared" ref="M25" si="26">F25+4</f>
        <v>45286</v>
      </c>
      <c r="N25" s="477">
        <f>M25+11</f>
        <v>45297</v>
      </c>
      <c r="O25" s="782">
        <f>M25+13</f>
        <v>45299</v>
      </c>
      <c r="P25" s="1258">
        <f>M25+15</f>
        <v>45301</v>
      </c>
      <c r="Q25" s="782">
        <f>M25+12</f>
        <v>45298</v>
      </c>
      <c r="R25" s="478">
        <f>M25+13</f>
        <v>45299</v>
      </c>
      <c r="S25" s="781">
        <f>M25+13</f>
        <v>45299</v>
      </c>
      <c r="T25" s="970"/>
      <c r="U25" s="970"/>
      <c r="V25" s="967"/>
      <c r="W25" s="967"/>
      <c r="X25" s="967"/>
    </row>
    <row r="26" spans="1:25" s="8" customFormat="1" ht="27.6" customHeight="1">
      <c r="A26" s="3091" t="s">
        <v>1798</v>
      </c>
      <c r="B26" s="3092"/>
      <c r="C26" s="2448" t="s">
        <v>1799</v>
      </c>
      <c r="D26" s="2445"/>
      <c r="E26" s="2446"/>
      <c r="F26" s="2447"/>
      <c r="G26" s="2422">
        <f>G24+7</f>
        <v>45282</v>
      </c>
      <c r="H26" s="2423" t="s">
        <v>390</v>
      </c>
      <c r="I26" s="2424">
        <f>G26+1</f>
        <v>45283</v>
      </c>
      <c r="J26" s="2426">
        <f t="shared" ref="J26" si="27">G26-1</f>
        <v>45281</v>
      </c>
      <c r="K26" s="2454" t="s">
        <v>390</v>
      </c>
      <c r="L26" s="2427">
        <f t="shared" ref="L26" si="28">J26</f>
        <v>45281</v>
      </c>
      <c r="M26" s="2425">
        <f t="shared" ref="M26" si="29">I26+5</f>
        <v>45288</v>
      </c>
      <c r="N26" s="1010">
        <f>M26+13</f>
        <v>45301</v>
      </c>
      <c r="O26" s="782">
        <f>M26+15</f>
        <v>45303</v>
      </c>
      <c r="P26" s="1252">
        <f>M26+10</f>
        <v>45298</v>
      </c>
      <c r="Q26" s="782">
        <f>M26+7</f>
        <v>45295</v>
      </c>
      <c r="R26" s="478">
        <f>M26+8</f>
        <v>45296</v>
      </c>
      <c r="S26" s="781">
        <f>M26+8</f>
        <v>45296</v>
      </c>
      <c r="T26" s="970"/>
      <c r="U26" s="970"/>
      <c r="V26" s="967"/>
      <c r="W26" s="967"/>
      <c r="X26" s="967"/>
    </row>
    <row r="27" spans="1:25" s="789" customFormat="1" ht="26.25" customHeight="1">
      <c r="A27" s="3089" t="s">
        <v>1788</v>
      </c>
      <c r="B27" s="3090"/>
      <c r="C27" s="2441" t="s">
        <v>1796</v>
      </c>
      <c r="D27" s="2428">
        <f>D25+7</f>
        <v>45288</v>
      </c>
      <c r="E27" s="2429" t="s">
        <v>390</v>
      </c>
      <c r="F27" s="2428">
        <f>D27+1</f>
        <v>45289</v>
      </c>
      <c r="G27" s="2434"/>
      <c r="H27" s="2433"/>
      <c r="I27" s="2435"/>
      <c r="J27" s="2436">
        <f t="shared" ref="J27" si="30">D27-3</f>
        <v>45285</v>
      </c>
      <c r="K27" s="2449">
        <f t="shared" ref="K27" si="31">F27-10</f>
        <v>45279</v>
      </c>
      <c r="L27" s="2432">
        <f t="shared" ref="L27" si="32">D27-2</f>
        <v>45286</v>
      </c>
      <c r="M27" s="2437">
        <f t="shared" ref="M27" si="33">F27+4</f>
        <v>45293</v>
      </c>
      <c r="N27" s="477">
        <f>M27+11</f>
        <v>45304</v>
      </c>
      <c r="O27" s="782">
        <f>M27+13</f>
        <v>45306</v>
      </c>
      <c r="P27" s="1258">
        <f>M27+15</f>
        <v>45308</v>
      </c>
      <c r="Q27" s="782">
        <f>M27+12</f>
        <v>45305</v>
      </c>
      <c r="R27" s="478">
        <f>M27+13</f>
        <v>45306</v>
      </c>
      <c r="S27" s="781">
        <f>M27+13</f>
        <v>45306</v>
      </c>
      <c r="T27" s="970"/>
      <c r="U27" s="970"/>
      <c r="V27" s="967"/>
      <c r="W27" s="967"/>
      <c r="X27" s="967"/>
    </row>
    <row r="28" spans="1:25" s="789" customFormat="1" ht="26.25" hidden="1" customHeight="1">
      <c r="A28" s="3093"/>
      <c r="B28" s="3094"/>
      <c r="C28" s="2360"/>
      <c r="D28" s="2361"/>
      <c r="E28" s="2362"/>
      <c r="F28" s="2363"/>
      <c r="G28" s="2364">
        <v>45254</v>
      </c>
      <c r="H28" s="2365" t="s">
        <v>390</v>
      </c>
      <c r="I28" s="2366">
        <v>45255</v>
      </c>
      <c r="J28" s="2367">
        <v>45252</v>
      </c>
      <c r="K28" s="2368" t="s">
        <v>390</v>
      </c>
      <c r="L28" s="2369">
        <v>45252</v>
      </c>
      <c r="M28" s="2370">
        <v>45260</v>
      </c>
      <c r="N28" s="2052">
        <f>M28+13</f>
        <v>45273</v>
      </c>
      <c r="O28" s="2029">
        <f>M28+15</f>
        <v>45275</v>
      </c>
      <c r="P28" s="2056">
        <f>M28+10</f>
        <v>45270</v>
      </c>
      <c r="Q28" s="2029">
        <f>M28+7</f>
        <v>45267</v>
      </c>
      <c r="R28" s="2030">
        <f>M28+8</f>
        <v>45268</v>
      </c>
      <c r="S28" s="1464">
        <f>M28+8</f>
        <v>45268</v>
      </c>
      <c r="T28" s="970"/>
      <c r="U28" s="970"/>
      <c r="V28" s="967"/>
      <c r="W28" s="967"/>
      <c r="X28" s="967"/>
    </row>
    <row r="29" spans="1:25" s="8" customFormat="1" ht="27.6" hidden="1" customHeight="1">
      <c r="A29" s="3089"/>
      <c r="B29" s="3090"/>
      <c r="C29" s="2359"/>
      <c r="D29" s="2203">
        <v>45260</v>
      </c>
      <c r="E29" s="2552" t="s">
        <v>390</v>
      </c>
      <c r="F29" s="2203">
        <v>45261</v>
      </c>
      <c r="G29" s="2553"/>
      <c r="H29" s="2552"/>
      <c r="I29" s="2554"/>
      <c r="J29" s="2555">
        <v>45257</v>
      </c>
      <c r="K29" s="2556">
        <v>45251</v>
      </c>
      <c r="L29" s="2557">
        <v>45258</v>
      </c>
      <c r="M29" s="2551">
        <v>45265</v>
      </c>
      <c r="N29" s="2027">
        <f>M29+11</f>
        <v>45276</v>
      </c>
      <c r="O29" s="2029">
        <f>M29+13</f>
        <v>45278</v>
      </c>
      <c r="P29" s="2204">
        <f>M29+15</f>
        <v>45280</v>
      </c>
      <c r="Q29" s="2029">
        <f>M29+12</f>
        <v>45277</v>
      </c>
      <c r="R29" s="2030">
        <f>M29+13</f>
        <v>45278</v>
      </c>
      <c r="S29" s="1464">
        <f>M29+13</f>
        <v>45278</v>
      </c>
      <c r="T29" s="293"/>
      <c r="U29" s="293"/>
      <c r="V29" s="293"/>
      <c r="W29" s="293"/>
      <c r="X29" s="293"/>
    </row>
    <row r="30" spans="1:25" ht="18" customHeight="1">
      <c r="A30" s="2123" t="s">
        <v>1708</v>
      </c>
      <c r="B30" s="1762"/>
      <c r="C30" s="2274"/>
      <c r="D30" s="2274"/>
      <c r="E30" s="1088"/>
      <c r="F30" s="1088"/>
      <c r="G30" s="1763"/>
      <c r="H30" s="1762"/>
      <c r="I30" s="1763"/>
      <c r="J30" s="1759"/>
      <c r="K30" s="1762"/>
      <c r="L30" s="1762"/>
      <c r="M30" s="1762"/>
      <c r="N30" s="4"/>
      <c r="O30" s="8"/>
    </row>
    <row r="31" spans="1:25" s="921" customFormat="1" ht="18" customHeight="1">
      <c r="A31" s="2265" t="s">
        <v>1797</v>
      </c>
      <c r="B31" s="2082"/>
      <c r="C31" s="2265"/>
      <c r="D31" s="2265"/>
      <c r="E31" s="1765"/>
      <c r="G31" s="1196"/>
      <c r="H31" s="1196"/>
      <c r="I31" s="1762"/>
      <c r="J31" s="1762"/>
      <c r="K31" s="1762"/>
      <c r="L31" s="1762"/>
      <c r="M31" s="1762"/>
      <c r="N31" s="819"/>
      <c r="O31" s="790"/>
      <c r="Y31" s="790"/>
    </row>
    <row r="32" spans="1:25" s="921" customFormat="1" ht="18" customHeight="1">
      <c r="A32" s="2013" t="s">
        <v>1656</v>
      </c>
      <c r="B32" s="793"/>
      <c r="F32" s="788"/>
      <c r="L32" s="2119" t="s">
        <v>368</v>
      </c>
      <c r="N32" s="819"/>
      <c r="O32" s="790"/>
      <c r="Y32" s="790"/>
    </row>
    <row r="33" spans="1:34" ht="18" customHeight="1">
      <c r="A33" s="923" t="s">
        <v>954</v>
      </c>
      <c r="B33" s="35"/>
      <c r="L33" s="2119" t="s">
        <v>367</v>
      </c>
      <c r="M33" s="21"/>
      <c r="N33" s="21"/>
      <c r="O33" s="21"/>
      <c r="P33" s="29"/>
      <c r="Q33" s="21"/>
      <c r="R33" s="21"/>
      <c r="S33" s="21"/>
      <c r="U33" s="314"/>
      <c r="V33" s="315"/>
      <c r="W33" s="315"/>
      <c r="X33" s="315"/>
      <c r="Y33" s="315"/>
    </row>
    <row r="34" spans="1:34" s="16" customFormat="1" ht="18" customHeight="1">
      <c r="A34" s="35" t="s">
        <v>316</v>
      </c>
      <c r="B34" s="2096"/>
      <c r="C34" s="2096"/>
      <c r="D34" s="2096"/>
      <c r="E34" s="2096"/>
      <c r="F34" s="2096"/>
      <c r="G34" s="2096"/>
      <c r="H34" s="2096"/>
      <c r="I34" s="2096"/>
      <c r="J34" s="2097"/>
      <c r="K34" s="84"/>
      <c r="L34" s="2119" t="s">
        <v>1760</v>
      </c>
      <c r="M34" s="18"/>
      <c r="N34" s="18"/>
      <c r="O34" s="539"/>
      <c r="P34" s="18"/>
      <c r="Q34" s="232"/>
      <c r="R34" s="379"/>
      <c r="S34" s="324"/>
      <c r="T34" s="315"/>
      <c r="U34" s="315"/>
      <c r="V34" s="301"/>
      <c r="W34" s="301"/>
      <c r="X34" s="40"/>
    </row>
    <row r="35" spans="1:34" s="16" customFormat="1" ht="18" customHeight="1">
      <c r="A35" s="2114" t="s">
        <v>1710</v>
      </c>
      <c r="B35" s="2093"/>
      <c r="C35" s="875"/>
      <c r="D35" s="875"/>
      <c r="E35" s="875"/>
      <c r="F35" s="875"/>
      <c r="G35" s="875"/>
      <c r="H35" s="875"/>
      <c r="I35" s="875"/>
      <c r="J35" s="875"/>
      <c r="L35" s="2124" t="s">
        <v>1699</v>
      </c>
      <c r="M35" s="532"/>
      <c r="N35" s="532"/>
      <c r="O35" s="532"/>
      <c r="P35" s="532"/>
      <c r="Q35" s="532"/>
      <c r="R35" s="381"/>
      <c r="S35" s="287"/>
      <c r="U35" s="381"/>
      <c r="W35" s="301"/>
      <c r="X35" s="40"/>
    </row>
    <row r="36" spans="1:34" s="16" customFormat="1" ht="21.75" customHeight="1">
      <c r="B36" s="2093"/>
      <c r="C36" s="875"/>
      <c r="D36" s="875"/>
      <c r="E36" s="875"/>
      <c r="F36" s="875"/>
      <c r="G36" s="875"/>
      <c r="H36" s="875"/>
      <c r="I36" s="875"/>
      <c r="J36" s="875"/>
      <c r="M36" s="532"/>
      <c r="N36" s="532"/>
      <c r="O36" s="532"/>
      <c r="P36" s="532"/>
      <c r="Q36" s="532"/>
      <c r="R36" s="381"/>
      <c r="S36" s="287"/>
      <c r="U36" s="381"/>
      <c r="W36" s="301"/>
      <c r="X36" s="40"/>
      <c r="Y36" s="53"/>
      <c r="Z36" s="53"/>
      <c r="AA36" s="53"/>
      <c r="AB36" s="53"/>
      <c r="AC36" s="53"/>
      <c r="AD36" s="53"/>
      <c r="AE36" s="53"/>
      <c r="AF36" s="53"/>
      <c r="AG36" s="53"/>
      <c r="AH36" s="53"/>
    </row>
    <row r="37" spans="1:34" s="16" customFormat="1" ht="21.75" customHeight="1">
      <c r="A37" s="2077"/>
      <c r="B37" s="2093"/>
      <c r="C37" s="2073"/>
      <c r="D37" s="2073"/>
      <c r="E37" s="2073"/>
      <c r="F37" s="2073"/>
      <c r="G37" s="2073"/>
      <c r="H37" s="2073"/>
      <c r="I37" s="2073"/>
      <c r="J37" s="2073"/>
      <c r="L37" s="2070" t="s">
        <v>1714</v>
      </c>
      <c r="M37" s="532"/>
      <c r="N37" s="532"/>
      <c r="O37" s="532"/>
      <c r="P37" s="532"/>
      <c r="Q37" s="532"/>
      <c r="R37" s="381"/>
      <c r="S37" s="287"/>
      <c r="U37" s="381"/>
      <c r="W37" s="301"/>
      <c r="X37" s="40"/>
    </row>
    <row r="38" spans="1:34" s="16" customFormat="1" ht="21.75" customHeight="1">
      <c r="A38" s="2095" t="s">
        <v>212</v>
      </c>
      <c r="B38" s="2094"/>
      <c r="C38" s="2094"/>
      <c r="D38" s="2094"/>
      <c r="E38" s="2094"/>
      <c r="F38" s="2094"/>
      <c r="G38" s="2094"/>
      <c r="H38" s="2094"/>
      <c r="I38" s="2094"/>
      <c r="J38" s="384"/>
      <c r="L38" s="2070" t="s">
        <v>1701</v>
      </c>
      <c r="M38" s="532"/>
      <c r="N38" s="532"/>
      <c r="O38" s="532"/>
      <c r="P38" s="532"/>
      <c r="Q38" s="532"/>
      <c r="R38" s="381"/>
      <c r="S38" s="2"/>
      <c r="U38" s="381"/>
      <c r="W38" s="301"/>
      <c r="X38" s="40"/>
      <c r="Y38" s="13"/>
      <c r="Z38" s="13"/>
      <c r="AA38" s="13"/>
    </row>
    <row r="39" spans="1:34" s="16" customFormat="1" ht="21.75" customHeight="1">
      <c r="A39" s="383" t="s">
        <v>213</v>
      </c>
      <c r="B39" s="3068" t="s">
        <v>485</v>
      </c>
      <c r="C39" s="3199"/>
      <c r="D39" s="3199"/>
      <c r="E39" s="3199"/>
      <c r="F39" s="3199"/>
      <c r="G39" s="3199"/>
      <c r="H39" s="3199"/>
      <c r="I39" s="3199"/>
      <c r="J39" s="3200"/>
      <c r="L39" s="2113" t="s">
        <v>1029</v>
      </c>
      <c r="M39" s="532"/>
      <c r="N39" s="532"/>
      <c r="O39" s="532"/>
      <c r="P39" s="532"/>
      <c r="Q39" s="532"/>
      <c r="R39" s="298"/>
      <c r="S39" s="1247"/>
      <c r="U39" s="14"/>
      <c r="W39" s="301"/>
      <c r="X39" s="150"/>
      <c r="Y39" s="13"/>
      <c r="Z39" s="13"/>
      <c r="AA39" s="13"/>
    </row>
    <row r="40" spans="1:34" s="16" customFormat="1" ht="21.75" customHeight="1">
      <c r="A40" s="407"/>
      <c r="B40" s="3056" t="s">
        <v>491</v>
      </c>
      <c r="C40" s="3201"/>
      <c r="D40" s="3201"/>
      <c r="E40" s="3201"/>
      <c r="F40" s="3201"/>
      <c r="G40" s="3201"/>
      <c r="H40" s="3201"/>
      <c r="I40" s="3201"/>
      <c r="J40" s="3202"/>
      <c r="L40" s="2070" t="s">
        <v>1702</v>
      </c>
      <c r="M40" s="532"/>
      <c r="N40" s="532"/>
      <c r="O40" s="532"/>
      <c r="P40" s="532"/>
      <c r="Q40" s="532"/>
      <c r="R40" s="13"/>
      <c r="S40" s="426"/>
      <c r="U40" s="13"/>
      <c r="W40" s="13"/>
      <c r="X40" s="147"/>
    </row>
    <row r="41" spans="1:34" s="16" customFormat="1" ht="21.75" customHeight="1">
      <c r="A41" s="383" t="s">
        <v>214</v>
      </c>
      <c r="B41" s="3068" t="s">
        <v>488</v>
      </c>
      <c r="C41" s="3213"/>
      <c r="D41" s="3213"/>
      <c r="E41" s="3213"/>
      <c r="F41" s="3213"/>
      <c r="G41" s="3213"/>
      <c r="H41" s="3213"/>
      <c r="I41" s="3213"/>
      <c r="J41" s="3214"/>
      <c r="M41" s="18"/>
      <c r="N41" s="14"/>
      <c r="O41" s="14"/>
      <c r="P41" s="14"/>
      <c r="Q41" s="14"/>
      <c r="R41" s="14"/>
      <c r="S41" s="95"/>
      <c r="U41" s="14"/>
      <c r="W41" s="14"/>
      <c r="X41" s="147"/>
    </row>
    <row r="42" spans="1:34" s="16" customFormat="1" ht="21.75" customHeight="1">
      <c r="A42" s="408"/>
      <c r="B42" s="3228" t="s">
        <v>492</v>
      </c>
      <c r="C42" s="3229"/>
      <c r="D42" s="3229"/>
      <c r="E42" s="3229"/>
      <c r="F42" s="3229"/>
      <c r="G42" s="3229"/>
      <c r="H42" s="3229"/>
      <c r="I42" s="3229"/>
      <c r="J42" s="3230"/>
      <c r="L42" s="1247" t="s">
        <v>983</v>
      </c>
      <c r="M42" s="14"/>
      <c r="N42" s="14"/>
      <c r="O42" s="14"/>
      <c r="P42" s="14"/>
      <c r="Q42" s="14"/>
      <c r="R42" s="14"/>
      <c r="S42" s="14"/>
      <c r="T42" s="14"/>
      <c r="U42" s="14"/>
      <c r="V42" s="14"/>
      <c r="W42" s="14"/>
      <c r="X42" s="147"/>
    </row>
    <row r="43" spans="1:34" s="151" customFormat="1" ht="21.75" customHeight="1">
      <c r="A43" s="383" t="s">
        <v>366</v>
      </c>
      <c r="B43" s="3231" t="s">
        <v>364</v>
      </c>
      <c r="C43" s="3232"/>
      <c r="D43" s="3232"/>
      <c r="E43" s="3232"/>
      <c r="F43" s="3232"/>
      <c r="G43" s="3232"/>
      <c r="H43" s="3232"/>
      <c r="I43" s="3232"/>
      <c r="J43" s="3233"/>
      <c r="K43" s="147"/>
      <c r="L43" s="2109" t="s">
        <v>362</v>
      </c>
      <c r="M43" s="147"/>
      <c r="N43" s="147"/>
      <c r="O43" s="147"/>
      <c r="P43" s="147"/>
      <c r="Q43" s="147"/>
    </row>
    <row r="44" spans="1:34" s="11" customFormat="1" ht="21.75" customHeight="1">
      <c r="A44" s="375"/>
      <c r="B44" s="3234" t="s">
        <v>140</v>
      </c>
      <c r="C44" s="3235"/>
      <c r="D44" s="3235"/>
      <c r="E44" s="3235"/>
      <c r="F44" s="3235"/>
      <c r="G44" s="3235"/>
      <c r="H44" s="3235"/>
      <c r="I44" s="3235"/>
      <c r="J44" s="3236"/>
      <c r="L44" s="41" t="s">
        <v>223</v>
      </c>
      <c r="O44" s="16"/>
      <c r="P44" s="16"/>
      <c r="Q44" s="16"/>
      <c r="R44" s="16"/>
      <c r="Y44" s="151"/>
    </row>
    <row r="45" spans="1:34" s="11" customFormat="1" ht="15.6">
      <c r="C45" s="16"/>
      <c r="D45" s="16"/>
      <c r="E45" s="16"/>
      <c r="F45" s="16"/>
      <c r="G45" s="16"/>
      <c r="H45" s="16"/>
      <c r="I45" s="16"/>
      <c r="J45" s="16"/>
      <c r="K45" s="16"/>
      <c r="L45" s="16"/>
      <c r="M45" s="16"/>
      <c r="N45" s="16"/>
      <c r="O45" s="19"/>
      <c r="P45" s="19"/>
      <c r="Q45" s="19"/>
      <c r="R45" s="19"/>
      <c r="S45" s="12"/>
      <c r="T45" s="12"/>
      <c r="U45" s="12"/>
      <c r="V45" s="12"/>
      <c r="W45" s="12"/>
      <c r="X45" s="12"/>
      <c r="Y45" s="151"/>
    </row>
    <row r="46" spans="1:34" s="11" customFormat="1" ht="13.2">
      <c r="A46" s="33"/>
      <c r="B46" s="33"/>
      <c r="C46" s="16"/>
      <c r="D46" s="16"/>
      <c r="E46" s="16"/>
      <c r="F46" s="16"/>
      <c r="G46" s="16"/>
      <c r="H46" s="16"/>
      <c r="I46" s="16"/>
      <c r="J46" s="16"/>
      <c r="K46" s="16"/>
      <c r="L46" s="16"/>
      <c r="M46" s="16"/>
      <c r="N46" s="16"/>
      <c r="O46" s="1"/>
      <c r="P46" s="1"/>
      <c r="Q46" s="1"/>
      <c r="R46" s="1"/>
      <c r="S46" s="1"/>
      <c r="T46" s="1"/>
      <c r="U46" s="1"/>
      <c r="V46" s="1"/>
      <c r="W46" s="1"/>
      <c r="X46" s="1"/>
      <c r="Y46" s="151"/>
    </row>
    <row r="47" spans="1:34" s="11" customFormat="1" ht="13.2">
      <c r="C47" s="18"/>
      <c r="D47" s="18"/>
      <c r="E47" s="18"/>
      <c r="F47" s="18"/>
      <c r="G47" s="18"/>
      <c r="H47" s="18"/>
      <c r="I47" s="18"/>
      <c r="J47" s="18"/>
      <c r="K47" s="18"/>
      <c r="L47" s="18"/>
      <c r="M47" s="18"/>
      <c r="N47" s="18"/>
      <c r="O47" s="1"/>
      <c r="P47" s="1"/>
      <c r="Q47" s="1"/>
      <c r="R47" s="1"/>
      <c r="S47" s="1"/>
      <c r="T47" s="1"/>
      <c r="U47" s="1"/>
      <c r="V47" s="1"/>
      <c r="W47" s="1"/>
      <c r="X47" s="1"/>
      <c r="Y47" s="8"/>
    </row>
    <row r="53" spans="1:2" ht="15" customHeight="1">
      <c r="A53" s="25"/>
      <c r="B53" s="25"/>
    </row>
    <row r="54" spans="1:2" ht="15" customHeight="1">
      <c r="A54" s="24"/>
      <c r="B54" s="24"/>
    </row>
    <row r="55" spans="1:2" ht="15" customHeight="1">
      <c r="A55" s="24"/>
      <c r="B55" s="24"/>
    </row>
  </sheetData>
  <sheetProtection selectLockedCells="1" selectUnlockedCells="1"/>
  <mergeCells count="36">
    <mergeCell ref="A13:B13"/>
    <mergeCell ref="A14:B14"/>
    <mergeCell ref="A15:B15"/>
    <mergeCell ref="W6:X6"/>
    <mergeCell ref="A7:X7"/>
    <mergeCell ref="A9:X9"/>
    <mergeCell ref="Q11:S11"/>
    <mergeCell ref="W11:X11"/>
    <mergeCell ref="O11:P11"/>
    <mergeCell ref="T11:U11"/>
    <mergeCell ref="A11:B12"/>
    <mergeCell ref="C11:C12"/>
    <mergeCell ref="D11:F12"/>
    <mergeCell ref="G11:I12"/>
    <mergeCell ref="J11:L11"/>
    <mergeCell ref="M11:M12"/>
    <mergeCell ref="B42:J42"/>
    <mergeCell ref="B43:J43"/>
    <mergeCell ref="B44:J44"/>
    <mergeCell ref="B40:J40"/>
    <mergeCell ref="B39:J39"/>
    <mergeCell ref="B41:J41"/>
    <mergeCell ref="A16:B16"/>
    <mergeCell ref="A17:B17"/>
    <mergeCell ref="A29:B29"/>
    <mergeCell ref="A19:B19"/>
    <mergeCell ref="A20:B20"/>
    <mergeCell ref="A21:B21"/>
    <mergeCell ref="A22:B22"/>
    <mergeCell ref="A23:B23"/>
    <mergeCell ref="A26:B26"/>
    <mergeCell ref="A25:B25"/>
    <mergeCell ref="A27:B27"/>
    <mergeCell ref="A28:B28"/>
    <mergeCell ref="A24:B24"/>
    <mergeCell ref="A18:B18"/>
  </mergeCells>
  <phoneticPr fontId="18"/>
  <pageMargins left="0.6692913385826772" right="0.39370078740157483" top="0.59055118110236227" bottom="0.19685039370078741" header="0.15748031496062992" footer="0.15748031496062992"/>
  <pageSetup paperSize="9" scale="56"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indexed="43"/>
  </sheetPr>
  <dimension ref="A1:AH52"/>
  <sheetViews>
    <sheetView showZeros="0" view="pageBreakPreview" zoomScale="60" zoomScaleNormal="50" workbookViewId="0">
      <selection activeCell="V22" sqref="V22"/>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9" width="8.44140625" style="1" customWidth="1"/>
    <col min="20" max="20" width="4.88671875" style="1" customWidth="1"/>
    <col min="21" max="21" width="8.44140625" style="1" customWidth="1"/>
    <col min="22" max="22" width="25.88671875" style="1" customWidth="1"/>
    <col min="23" max="23" width="13.109375" style="1" customWidth="1"/>
    <col min="24" max="24" width="7.6640625" style="60" customWidth="1"/>
    <col min="25" max="25" width="7.6640625" style="1" customWidth="1"/>
    <col min="26" max="26" width="10.88671875" style="1" customWidth="1"/>
    <col min="27" max="27" width="14.109375" style="1" customWidth="1"/>
    <col min="28" max="16384" width="8.88671875" style="1"/>
  </cols>
  <sheetData>
    <row r="1" spans="1:28" ht="15" customHeight="1">
      <c r="AB1" s="2"/>
    </row>
    <row r="2" spans="1:28" ht="15" customHeight="1">
      <c r="C2" s="35"/>
      <c r="D2" s="793" t="s">
        <v>88</v>
      </c>
      <c r="E2" s="793"/>
      <c r="F2" s="793"/>
      <c r="G2" s="793"/>
      <c r="H2" s="793"/>
      <c r="I2" s="2494" t="s">
        <v>5</v>
      </c>
      <c r="J2" s="35"/>
      <c r="K2" s="35"/>
      <c r="L2" s="35"/>
      <c r="AB2" s="2"/>
    </row>
    <row r="3" spans="1:28" ht="15" customHeight="1">
      <c r="C3" s="35"/>
      <c r="D3" s="793" t="s">
        <v>992</v>
      </c>
      <c r="E3" s="793"/>
      <c r="F3" s="793"/>
      <c r="G3" s="793"/>
      <c r="H3" s="793"/>
      <c r="I3" s="2494" t="s">
        <v>1757</v>
      </c>
      <c r="J3" s="35"/>
      <c r="K3" s="35"/>
      <c r="L3" s="35"/>
      <c r="AB3" s="2"/>
    </row>
    <row r="4" spans="1:28" ht="15" customHeight="1">
      <c r="C4" s="46"/>
      <c r="D4" s="1048" t="s">
        <v>993</v>
      </c>
      <c r="E4" s="1008"/>
      <c r="F4" s="793"/>
      <c r="G4" s="793"/>
      <c r="H4" s="793"/>
      <c r="I4" s="2494" t="s">
        <v>1758</v>
      </c>
      <c r="J4" s="35"/>
      <c r="K4" s="35"/>
      <c r="L4" s="35"/>
      <c r="AB4" s="2"/>
    </row>
    <row r="5" spans="1:28" ht="15" customHeight="1">
      <c r="C5" s="35"/>
      <c r="D5" s="793" t="s">
        <v>994</v>
      </c>
      <c r="E5" s="793"/>
      <c r="F5" s="793"/>
      <c r="G5" s="793"/>
      <c r="H5" s="793"/>
      <c r="I5" s="2494" t="s">
        <v>1759</v>
      </c>
      <c r="J5" s="35"/>
      <c r="K5" s="35"/>
      <c r="L5" s="35"/>
      <c r="X5" s="61"/>
      <c r="AB5" s="2"/>
    </row>
    <row r="6" spans="1:28" ht="15" customHeight="1">
      <c r="H6" s="7"/>
      <c r="Q6" s="3029"/>
      <c r="R6" s="3029"/>
      <c r="S6" s="280"/>
      <c r="T6" s="280"/>
      <c r="U6" s="280"/>
      <c r="V6" s="280"/>
      <c r="W6" s="131"/>
    </row>
    <row r="7" spans="1:28" ht="30" customHeight="1">
      <c r="A7" s="3149" t="s">
        <v>110</v>
      </c>
      <c r="B7" s="2891"/>
      <c r="C7" s="2891"/>
      <c r="D7" s="2891"/>
      <c r="E7" s="2891"/>
      <c r="F7" s="2891"/>
      <c r="G7" s="2891"/>
      <c r="H7" s="2891"/>
      <c r="I7" s="2891"/>
      <c r="J7" s="2891"/>
      <c r="K7" s="2891"/>
      <c r="L7" s="2891"/>
      <c r="M7" s="2891"/>
      <c r="N7" s="2891"/>
      <c r="O7" s="2891"/>
      <c r="P7" s="2891"/>
      <c r="Q7" s="2891"/>
      <c r="R7" s="2891"/>
      <c r="S7" s="2891"/>
      <c r="T7" s="2891"/>
      <c r="U7" s="2891"/>
      <c r="V7" s="2891"/>
      <c r="W7" s="3150"/>
    </row>
    <row r="8" spans="1:28" ht="15" customHeight="1">
      <c r="A8" s="45"/>
      <c r="B8" s="45"/>
      <c r="C8" s="45"/>
      <c r="D8" s="45"/>
      <c r="E8" s="45"/>
      <c r="F8" s="45"/>
      <c r="G8" s="45"/>
      <c r="H8" s="45"/>
      <c r="X8" s="64"/>
      <c r="Y8" s="5"/>
      <c r="Z8" s="5"/>
    </row>
    <row r="9" spans="1:28" ht="15" customHeight="1">
      <c r="A9" s="2913" t="s">
        <v>319</v>
      </c>
      <c r="B9" s="2913"/>
      <c r="C9" s="2913"/>
      <c r="D9" s="2913"/>
      <c r="E9" s="2913"/>
      <c r="F9" s="2913"/>
      <c r="G9" s="2913"/>
      <c r="H9" s="2913"/>
      <c r="I9" s="2913"/>
      <c r="J9" s="2913"/>
      <c r="K9" s="2913"/>
      <c r="L9" s="2913"/>
      <c r="M9" s="2913"/>
      <c r="N9" s="2913"/>
      <c r="O9" s="2913"/>
      <c r="P9" s="2913"/>
      <c r="Q9" s="2913"/>
      <c r="R9" s="2913"/>
      <c r="S9" s="2913"/>
      <c r="T9" s="2913"/>
      <c r="U9" s="2913"/>
      <c r="V9" s="2913"/>
      <c r="W9" s="3"/>
      <c r="X9" s="65"/>
      <c r="Y9" s="6"/>
      <c r="Z9" s="6"/>
    </row>
    <row r="10" spans="1:28" ht="15" customHeight="1">
      <c r="A10" s="297">
        <f>'(P10)HKG KOB'!A10</f>
        <v>0</v>
      </c>
      <c r="B10" s="3"/>
      <c r="C10" s="3"/>
      <c r="D10" s="3"/>
      <c r="E10" s="3"/>
      <c r="F10" s="3"/>
      <c r="G10" s="3"/>
      <c r="H10" s="3"/>
      <c r="I10" s="137"/>
      <c r="J10" s="113"/>
      <c r="K10" s="113"/>
      <c r="L10" s="287" t="s">
        <v>620</v>
      </c>
      <c r="M10" s="113"/>
      <c r="N10" s="113"/>
      <c r="O10" s="113"/>
      <c r="P10" s="113"/>
      <c r="Q10" s="113"/>
      <c r="R10" s="113"/>
      <c r="S10" s="113"/>
      <c r="T10" s="113"/>
      <c r="U10" s="113"/>
      <c r="V10" s="113"/>
      <c r="W10" s="113"/>
      <c r="X10" s="66"/>
      <c r="Y10" s="3"/>
      <c r="Z10" s="3"/>
    </row>
    <row r="11" spans="1:28" ht="20.100000000000001" customHeight="1">
      <c r="A11" s="3144" t="s">
        <v>1050</v>
      </c>
      <c r="B11" s="3060" t="s">
        <v>1051</v>
      </c>
      <c r="C11" s="3062" t="s">
        <v>1052</v>
      </c>
      <c r="D11" s="3145"/>
      <c r="E11" s="3146"/>
      <c r="F11" s="3054" t="s">
        <v>1053</v>
      </c>
      <c r="G11" s="3055"/>
      <c r="H11" s="3052" t="s">
        <v>1054</v>
      </c>
      <c r="I11" s="156" t="s">
        <v>696</v>
      </c>
      <c r="J11" s="907" t="s">
        <v>697</v>
      </c>
      <c r="K11" s="914" t="s">
        <v>770</v>
      </c>
      <c r="L11" s="908" t="s">
        <v>698</v>
      </c>
      <c r="M11" s="141" t="s">
        <v>699</v>
      </c>
      <c r="N11" s="141" t="s">
        <v>700</v>
      </c>
      <c r="O11" s="966" t="s">
        <v>701</v>
      </c>
      <c r="P11" s="141" t="s">
        <v>702</v>
      </c>
      <c r="Q11" s="968"/>
      <c r="R11" s="291"/>
      <c r="S11" s="291"/>
      <c r="T11" s="291"/>
      <c r="V11" s="790"/>
      <c r="X11" s="1"/>
    </row>
    <row r="12" spans="1:28" s="8" customFormat="1" ht="44.25" customHeight="1">
      <c r="A12" s="3059"/>
      <c r="B12" s="3061"/>
      <c r="C12" s="3065"/>
      <c r="D12" s="3066"/>
      <c r="E12" s="3067"/>
      <c r="F12" s="344" t="s">
        <v>1055</v>
      </c>
      <c r="G12" s="343" t="s">
        <v>1056</v>
      </c>
      <c r="H12" s="3053"/>
      <c r="I12" s="735" t="s">
        <v>703</v>
      </c>
      <c r="J12" s="736" t="s">
        <v>704</v>
      </c>
      <c r="K12" s="737" t="s">
        <v>705</v>
      </c>
      <c r="L12" s="739" t="s">
        <v>706</v>
      </c>
      <c r="M12" s="738" t="s">
        <v>707</v>
      </c>
      <c r="N12" s="739" t="s">
        <v>708</v>
      </c>
      <c r="O12" s="738" t="s">
        <v>709</v>
      </c>
      <c r="P12" s="739" t="s">
        <v>710</v>
      </c>
      <c r="Q12" s="292"/>
      <c r="R12" s="292"/>
      <c r="V12" s="790"/>
    </row>
    <row r="13" spans="1:28" ht="26.25" customHeight="1">
      <c r="A13" s="2837" t="s">
        <v>2014</v>
      </c>
      <c r="B13" s="2582" t="s">
        <v>2015</v>
      </c>
      <c r="C13" s="2838">
        <v>45266</v>
      </c>
      <c r="D13" s="2578" t="s">
        <v>390</v>
      </c>
      <c r="E13" s="2579">
        <f>C13+1</f>
        <v>45267</v>
      </c>
      <c r="F13" s="2580">
        <f>C13-2</f>
        <v>45264</v>
      </c>
      <c r="G13" s="2581">
        <f>C13-2</f>
        <v>45264</v>
      </c>
      <c r="H13" s="2275">
        <f>E13+4</f>
        <v>45271</v>
      </c>
      <c r="I13" s="3239">
        <f>H14+44</f>
        <v>45318</v>
      </c>
      <c r="J13" s="3217">
        <f>I13+20</f>
        <v>45338</v>
      </c>
      <c r="K13" s="3241">
        <f>I13+11</f>
        <v>45329</v>
      </c>
      <c r="L13" s="3217">
        <f>I13+9</f>
        <v>45327</v>
      </c>
      <c r="M13" s="3217">
        <f>I13+11</f>
        <v>45329</v>
      </c>
      <c r="N13" s="3217">
        <f>I13+9</f>
        <v>45327</v>
      </c>
      <c r="O13" s="3243">
        <f>I13+14</f>
        <v>45332</v>
      </c>
      <c r="P13" s="3217">
        <f>I13+9</f>
        <v>45327</v>
      </c>
      <c r="Q13" s="267"/>
      <c r="R13" s="293"/>
      <c r="V13" s="790"/>
      <c r="X13" s="1"/>
    </row>
    <row r="14" spans="1:28" ht="26.25" customHeight="1">
      <c r="A14" s="2839" t="s">
        <v>2016</v>
      </c>
      <c r="B14" s="2839" t="s">
        <v>2017</v>
      </c>
      <c r="C14" s="2583">
        <v>45270</v>
      </c>
      <c r="D14" s="2584" t="s">
        <v>390</v>
      </c>
      <c r="E14" s="2585">
        <f t="shared" ref="E14:E20" si="0">C14</f>
        <v>45270</v>
      </c>
      <c r="F14" s="2574">
        <f>C14-3</f>
        <v>45267</v>
      </c>
      <c r="G14" s="2575">
        <f>C14-3</f>
        <v>45267</v>
      </c>
      <c r="H14" s="2276">
        <f t="shared" ref="H14:H22" si="1">E14+4</f>
        <v>45274</v>
      </c>
      <c r="I14" s="3246"/>
      <c r="J14" s="3245"/>
      <c r="K14" s="3247"/>
      <c r="L14" s="3245"/>
      <c r="M14" s="3245"/>
      <c r="N14" s="3245"/>
      <c r="O14" s="3248"/>
      <c r="P14" s="3245"/>
      <c r="Q14" s="294"/>
      <c r="R14" s="132"/>
      <c r="V14" s="790"/>
      <c r="X14" s="1"/>
    </row>
    <row r="15" spans="1:28" ht="26.25" customHeight="1">
      <c r="A15" s="2837" t="s">
        <v>2018</v>
      </c>
      <c r="B15" s="2582" t="s">
        <v>2019</v>
      </c>
      <c r="C15" s="2838">
        <f t="shared" ref="C15" si="2">C13+7</f>
        <v>45273</v>
      </c>
      <c r="D15" s="2578" t="s">
        <v>390</v>
      </c>
      <c r="E15" s="2579">
        <f>C15+1</f>
        <v>45274</v>
      </c>
      <c r="F15" s="2580">
        <f>C15-2</f>
        <v>45271</v>
      </c>
      <c r="G15" s="2581">
        <f>C15-2</f>
        <v>45271</v>
      </c>
      <c r="H15" s="2275">
        <f t="shared" si="1"/>
        <v>45278</v>
      </c>
      <c r="I15" s="3239">
        <f>H16+44</f>
        <v>45325</v>
      </c>
      <c r="J15" s="3217">
        <f>I15+20</f>
        <v>45345</v>
      </c>
      <c r="K15" s="3241">
        <f>I15+11</f>
        <v>45336</v>
      </c>
      <c r="L15" s="3217">
        <f>I15+9</f>
        <v>45334</v>
      </c>
      <c r="M15" s="3217">
        <f>I15+11</f>
        <v>45336</v>
      </c>
      <c r="N15" s="3217">
        <f>I15+9</f>
        <v>45334</v>
      </c>
      <c r="O15" s="3243">
        <f>I15+14</f>
        <v>45339</v>
      </c>
      <c r="P15" s="3217">
        <f>I15+9</f>
        <v>45334</v>
      </c>
      <c r="Q15" s="267"/>
      <c r="R15" s="293"/>
      <c r="V15" s="790"/>
      <c r="X15" s="1"/>
    </row>
    <row r="16" spans="1:28" ht="26.25" customHeight="1">
      <c r="A16" s="2839" t="s">
        <v>1728</v>
      </c>
      <c r="B16" s="2839" t="s">
        <v>2020</v>
      </c>
      <c r="C16" s="2583">
        <f>C14+7</f>
        <v>45277</v>
      </c>
      <c r="D16" s="2584" t="s">
        <v>390</v>
      </c>
      <c r="E16" s="2585">
        <f t="shared" si="0"/>
        <v>45277</v>
      </c>
      <c r="F16" s="2574">
        <f>C16-3</f>
        <v>45274</v>
      </c>
      <c r="G16" s="2575">
        <f>C16-3</f>
        <v>45274</v>
      </c>
      <c r="H16" s="2276">
        <f t="shared" si="1"/>
        <v>45281</v>
      </c>
      <c r="I16" s="3246"/>
      <c r="J16" s="3245"/>
      <c r="K16" s="3247"/>
      <c r="L16" s="3245"/>
      <c r="M16" s="3245"/>
      <c r="N16" s="3245"/>
      <c r="O16" s="3248"/>
      <c r="P16" s="3245"/>
      <c r="Q16" s="294"/>
      <c r="R16" s="132"/>
      <c r="V16" s="790"/>
      <c r="X16" s="1"/>
    </row>
    <row r="17" spans="1:24" ht="26.25" customHeight="1">
      <c r="A17" s="2840" t="s">
        <v>2021</v>
      </c>
      <c r="B17" s="2582" t="s">
        <v>2022</v>
      </c>
      <c r="C17" s="2838">
        <f t="shared" ref="C17:C26" si="3">C15+7</f>
        <v>45280</v>
      </c>
      <c r="D17" s="2578" t="s">
        <v>390</v>
      </c>
      <c r="E17" s="2579">
        <f>C17+1</f>
        <v>45281</v>
      </c>
      <c r="F17" s="2580">
        <f>C17-2</f>
        <v>45278</v>
      </c>
      <c r="G17" s="2581">
        <f>C17-2</f>
        <v>45278</v>
      </c>
      <c r="H17" s="2275">
        <f t="shared" si="1"/>
        <v>45285</v>
      </c>
      <c r="I17" s="3239">
        <f>H18+44</f>
        <v>45332</v>
      </c>
      <c r="J17" s="3217">
        <f>I17+20</f>
        <v>45352</v>
      </c>
      <c r="K17" s="3241">
        <f>I17+11</f>
        <v>45343</v>
      </c>
      <c r="L17" s="3217">
        <f>I17+9</f>
        <v>45341</v>
      </c>
      <c r="M17" s="3217">
        <f>I17+11</f>
        <v>45343</v>
      </c>
      <c r="N17" s="3217">
        <f>I17+9</f>
        <v>45341</v>
      </c>
      <c r="O17" s="3243">
        <f>I17+14</f>
        <v>45346</v>
      </c>
      <c r="P17" s="3217">
        <f>I17+9</f>
        <v>45341</v>
      </c>
      <c r="Q17" s="267"/>
      <c r="R17" s="293"/>
      <c r="V17" s="790"/>
      <c r="X17" s="1"/>
    </row>
    <row r="18" spans="1:24" ht="26.25" customHeight="1">
      <c r="A18" s="2839" t="s">
        <v>2023</v>
      </c>
      <c r="B18" s="2839" t="s">
        <v>2020</v>
      </c>
      <c r="C18" s="2583">
        <f t="shared" si="3"/>
        <v>45284</v>
      </c>
      <c r="D18" s="2584" t="s">
        <v>390</v>
      </c>
      <c r="E18" s="2585">
        <f t="shared" si="0"/>
        <v>45284</v>
      </c>
      <c r="F18" s="2574">
        <f>C18-3</f>
        <v>45281</v>
      </c>
      <c r="G18" s="2575">
        <f>C18-3</f>
        <v>45281</v>
      </c>
      <c r="H18" s="2276">
        <f t="shared" si="1"/>
        <v>45288</v>
      </c>
      <c r="I18" s="3246"/>
      <c r="J18" s="3245"/>
      <c r="K18" s="3247"/>
      <c r="L18" s="3245"/>
      <c r="M18" s="3245"/>
      <c r="N18" s="3245"/>
      <c r="O18" s="3248"/>
      <c r="P18" s="3245"/>
      <c r="Q18" s="294"/>
      <c r="R18" s="132"/>
      <c r="V18" s="790"/>
      <c r="X18" s="1"/>
    </row>
    <row r="19" spans="1:24" ht="25.5" customHeight="1">
      <c r="A19" s="2840" t="s">
        <v>2024</v>
      </c>
      <c r="B19" s="2582" t="s">
        <v>2025</v>
      </c>
      <c r="C19" s="2838">
        <f t="shared" si="3"/>
        <v>45287</v>
      </c>
      <c r="D19" s="2578" t="s">
        <v>390</v>
      </c>
      <c r="E19" s="2579">
        <f>C19+1</f>
        <v>45288</v>
      </c>
      <c r="F19" s="2580">
        <f>C19-2</f>
        <v>45285</v>
      </c>
      <c r="G19" s="2581">
        <f>C19-2</f>
        <v>45285</v>
      </c>
      <c r="H19" s="2275">
        <f t="shared" si="1"/>
        <v>45292</v>
      </c>
      <c r="I19" s="3239">
        <f>H20+44</f>
        <v>45339</v>
      </c>
      <c r="J19" s="3217">
        <f>I19+20</f>
        <v>45359</v>
      </c>
      <c r="K19" s="3241">
        <f>I19+11</f>
        <v>45350</v>
      </c>
      <c r="L19" s="3217">
        <f>I19+9</f>
        <v>45348</v>
      </c>
      <c r="M19" s="3217">
        <f>I19+11</f>
        <v>45350</v>
      </c>
      <c r="N19" s="3217">
        <f>I19+9</f>
        <v>45348</v>
      </c>
      <c r="O19" s="3243">
        <f>I19+14</f>
        <v>45353</v>
      </c>
      <c r="P19" s="3217">
        <f>I19+9</f>
        <v>45348</v>
      </c>
      <c r="Q19" s="267"/>
      <c r="R19" s="293"/>
      <c r="V19" s="790"/>
      <c r="X19" s="1"/>
    </row>
    <row r="20" spans="1:24" ht="26.25" customHeight="1">
      <c r="A20" s="2839" t="s">
        <v>2026</v>
      </c>
      <c r="B20" s="2839" t="s">
        <v>2004</v>
      </c>
      <c r="C20" s="2583">
        <f t="shared" si="3"/>
        <v>45291</v>
      </c>
      <c r="D20" s="2584" t="s">
        <v>390</v>
      </c>
      <c r="E20" s="2585">
        <f t="shared" si="0"/>
        <v>45291</v>
      </c>
      <c r="F20" s="2586">
        <f>C20-4</f>
        <v>45287</v>
      </c>
      <c r="G20" s="2587">
        <f>C20-4</f>
        <v>45287</v>
      </c>
      <c r="H20" s="2276">
        <f t="shared" si="1"/>
        <v>45295</v>
      </c>
      <c r="I20" s="3246"/>
      <c r="J20" s="3245"/>
      <c r="K20" s="3247"/>
      <c r="L20" s="3245"/>
      <c r="M20" s="3245"/>
      <c r="N20" s="3245"/>
      <c r="O20" s="3248"/>
      <c r="P20" s="3245"/>
      <c r="Q20" s="294"/>
      <c r="R20" s="132"/>
      <c r="V20" s="790"/>
      <c r="X20" s="1"/>
    </row>
    <row r="21" spans="1:24" ht="26.25" customHeight="1">
      <c r="A21" s="2841" t="s">
        <v>2027</v>
      </c>
      <c r="B21" s="2842"/>
      <c r="C21" s="2843">
        <f t="shared" si="3"/>
        <v>45294</v>
      </c>
      <c r="D21" s="2844" t="s">
        <v>2028</v>
      </c>
      <c r="E21" s="2845">
        <f>C21+1</f>
        <v>45295</v>
      </c>
      <c r="F21" s="2846">
        <f>C21-2</f>
        <v>45292</v>
      </c>
      <c r="G21" s="2847">
        <f>C21-2</f>
        <v>45292</v>
      </c>
      <c r="H21" s="2855">
        <f t="shared" si="1"/>
        <v>45299</v>
      </c>
      <c r="I21" s="3239">
        <f>H22+44</f>
        <v>45346</v>
      </c>
      <c r="J21" s="3217">
        <f>I21+20</f>
        <v>45366</v>
      </c>
      <c r="K21" s="3241">
        <f>I21+11</f>
        <v>45357</v>
      </c>
      <c r="L21" s="3217">
        <f>I21+9</f>
        <v>45355</v>
      </c>
      <c r="M21" s="3217">
        <f>I21+11</f>
        <v>45357</v>
      </c>
      <c r="N21" s="3217">
        <f>I21+9</f>
        <v>45355</v>
      </c>
      <c r="O21" s="3243">
        <f>I21+14</f>
        <v>45360</v>
      </c>
      <c r="P21" s="3217">
        <f>I21+9</f>
        <v>45355</v>
      </c>
      <c r="Q21" s="267"/>
      <c r="R21" s="293"/>
      <c r="V21" s="790"/>
      <c r="X21" s="1"/>
    </row>
    <row r="22" spans="1:24" ht="26.25" customHeight="1">
      <c r="A22" s="2849" t="s">
        <v>2027</v>
      </c>
      <c r="B22" s="2850"/>
      <c r="C22" s="2843">
        <f t="shared" si="3"/>
        <v>45298</v>
      </c>
      <c r="D22" s="2844" t="s">
        <v>2028</v>
      </c>
      <c r="E22" s="2845">
        <f t="shared" ref="E22:E26" si="4">C22</f>
        <v>45298</v>
      </c>
      <c r="F22" s="2846">
        <f>C22-3</f>
        <v>45295</v>
      </c>
      <c r="G22" s="2847">
        <f>C22-3</f>
        <v>45295</v>
      </c>
      <c r="H22" s="2855">
        <f t="shared" si="1"/>
        <v>45302</v>
      </c>
      <c r="I22" s="3240"/>
      <c r="J22" s="3218"/>
      <c r="K22" s="3242"/>
      <c r="L22" s="3218"/>
      <c r="M22" s="3218"/>
      <c r="N22" s="3218"/>
      <c r="O22" s="3244"/>
      <c r="P22" s="3218"/>
      <c r="Q22" s="294"/>
      <c r="R22" s="132"/>
      <c r="S22" s="262"/>
      <c r="T22" s="289"/>
      <c r="U22" s="40"/>
      <c r="V22" s="790"/>
      <c r="X22" s="1"/>
    </row>
    <row r="23" spans="1:24" ht="26.25" customHeight="1">
      <c r="A23" s="2849" t="s">
        <v>2027</v>
      </c>
      <c r="B23" s="2850"/>
      <c r="C23" s="2843">
        <f t="shared" si="3"/>
        <v>45301</v>
      </c>
      <c r="D23" s="2844" t="s">
        <v>2028</v>
      </c>
      <c r="E23" s="2845">
        <f>C23+1</f>
        <v>45302</v>
      </c>
      <c r="F23" s="2846">
        <f>C23-2</f>
        <v>45299</v>
      </c>
      <c r="G23" s="2847">
        <f>C23-2</f>
        <v>45299</v>
      </c>
      <c r="H23" s="2855">
        <f>E23+4</f>
        <v>45306</v>
      </c>
      <c r="I23" s="3239">
        <f>H24+44</f>
        <v>45353</v>
      </c>
      <c r="J23" s="3217">
        <f>I23+20</f>
        <v>45373</v>
      </c>
      <c r="K23" s="3241">
        <f>I23+11</f>
        <v>45364</v>
      </c>
      <c r="L23" s="3217">
        <f>I23+9</f>
        <v>45362</v>
      </c>
      <c r="M23" s="3217">
        <f>I23+11</f>
        <v>45364</v>
      </c>
      <c r="N23" s="3217">
        <f>I23+9</f>
        <v>45362</v>
      </c>
      <c r="O23" s="3243">
        <f>I23+14</f>
        <v>45367</v>
      </c>
      <c r="P23" s="3217">
        <f>I23+9</f>
        <v>45362</v>
      </c>
      <c r="Q23" s="267"/>
      <c r="R23" s="293"/>
      <c r="S23" s="263"/>
      <c r="T23" s="290"/>
      <c r="U23" s="40"/>
      <c r="V23" s="790"/>
      <c r="X23" s="1"/>
    </row>
    <row r="24" spans="1:24" ht="26.25" customHeight="1">
      <c r="A24" s="2839" t="s">
        <v>1728</v>
      </c>
      <c r="B24" s="2839" t="s">
        <v>2029</v>
      </c>
      <c r="C24" s="2583">
        <f t="shared" si="3"/>
        <v>45305</v>
      </c>
      <c r="D24" s="2584" t="s">
        <v>2028</v>
      </c>
      <c r="E24" s="2585">
        <f t="shared" si="4"/>
        <v>45305</v>
      </c>
      <c r="F24" s="2574">
        <f>C24-3</f>
        <v>45302</v>
      </c>
      <c r="G24" s="2575">
        <f>C24-3</f>
        <v>45302</v>
      </c>
      <c r="H24" s="2276">
        <f t="shared" ref="H24" si="5">E24+4</f>
        <v>45309</v>
      </c>
      <c r="I24" s="3240"/>
      <c r="J24" s="3218"/>
      <c r="K24" s="3242"/>
      <c r="L24" s="3218"/>
      <c r="M24" s="3218"/>
      <c r="N24" s="3218"/>
      <c r="O24" s="3244"/>
      <c r="P24" s="3218"/>
      <c r="Q24" s="294"/>
      <c r="R24" s="132"/>
      <c r="S24" s="262"/>
      <c r="T24" s="289"/>
      <c r="U24" s="40"/>
      <c r="V24" s="790"/>
      <c r="X24" s="1"/>
    </row>
    <row r="25" spans="1:24" ht="26.25" customHeight="1">
      <c r="A25" s="2840" t="s">
        <v>2021</v>
      </c>
      <c r="B25" s="2582" t="s">
        <v>2030</v>
      </c>
      <c r="C25" s="2838">
        <f t="shared" si="3"/>
        <v>45308</v>
      </c>
      <c r="D25" s="2578" t="s">
        <v>2028</v>
      </c>
      <c r="E25" s="2579">
        <f>C25+1</f>
        <v>45309</v>
      </c>
      <c r="F25" s="2580">
        <f>C25-2</f>
        <v>45306</v>
      </c>
      <c r="G25" s="2581">
        <f>C25-2</f>
        <v>45306</v>
      </c>
      <c r="H25" s="2275">
        <f>E25+4</f>
        <v>45313</v>
      </c>
      <c r="I25" s="3239">
        <f>H26+44</f>
        <v>45360</v>
      </c>
      <c r="J25" s="3217">
        <f>I25+20</f>
        <v>45380</v>
      </c>
      <c r="K25" s="3241">
        <f>I25+11</f>
        <v>45371</v>
      </c>
      <c r="L25" s="3217">
        <f>I25+9</f>
        <v>45369</v>
      </c>
      <c r="M25" s="3217">
        <f>I25+11</f>
        <v>45371</v>
      </c>
      <c r="N25" s="3217">
        <f>I25+9</f>
        <v>45369</v>
      </c>
      <c r="O25" s="3243">
        <f>I25+14</f>
        <v>45374</v>
      </c>
      <c r="P25" s="3217">
        <f>I25+9</f>
        <v>45369</v>
      </c>
      <c r="Q25" s="267"/>
      <c r="R25" s="293"/>
      <c r="S25" s="262"/>
      <c r="T25" s="289"/>
      <c r="U25" s="40"/>
      <c r="V25" s="790"/>
      <c r="X25" s="1"/>
    </row>
    <row r="26" spans="1:24" ht="26.25" customHeight="1">
      <c r="A26" s="2839" t="s">
        <v>2023</v>
      </c>
      <c r="B26" s="2839" t="s">
        <v>2029</v>
      </c>
      <c r="C26" s="2583">
        <f t="shared" si="3"/>
        <v>45312</v>
      </c>
      <c r="D26" s="2584" t="s">
        <v>2028</v>
      </c>
      <c r="E26" s="2585">
        <f t="shared" si="4"/>
        <v>45312</v>
      </c>
      <c r="F26" s="2574">
        <f>C26-3</f>
        <v>45309</v>
      </c>
      <c r="G26" s="2575">
        <f>C26-3</f>
        <v>45309</v>
      </c>
      <c r="H26" s="2276">
        <f t="shared" ref="H26" si="6">E26+4</f>
        <v>45316</v>
      </c>
      <c r="I26" s="3240"/>
      <c r="J26" s="3218"/>
      <c r="K26" s="3242"/>
      <c r="L26" s="3218"/>
      <c r="M26" s="3218"/>
      <c r="N26" s="3218"/>
      <c r="O26" s="3244"/>
      <c r="P26" s="3218"/>
      <c r="Q26" s="294"/>
      <c r="R26" s="132"/>
      <c r="S26" s="263"/>
      <c r="T26" s="290"/>
      <c r="U26" s="40"/>
      <c r="V26" s="790"/>
      <c r="X26" s="1"/>
    </row>
    <row r="27" spans="1:24" ht="26.25" customHeight="1">
      <c r="A27" s="2840" t="s">
        <v>2024</v>
      </c>
      <c r="B27" s="2582" t="s">
        <v>2031</v>
      </c>
      <c r="C27" s="2838">
        <f>C25+7</f>
        <v>45315</v>
      </c>
      <c r="D27" s="2578" t="s">
        <v>2028</v>
      </c>
      <c r="E27" s="2579">
        <f>C27+1</f>
        <v>45316</v>
      </c>
      <c r="F27" s="2580">
        <f>C27-2</f>
        <v>45313</v>
      </c>
      <c r="G27" s="2581">
        <f>C27-2</f>
        <v>45313</v>
      </c>
      <c r="H27" s="2275">
        <f>E27+4</f>
        <v>45320</v>
      </c>
      <c r="I27" s="3239">
        <f>H28+44</f>
        <v>45367</v>
      </c>
      <c r="J27" s="3217">
        <f>I27+20</f>
        <v>45387</v>
      </c>
      <c r="K27" s="3241">
        <f>I27+11</f>
        <v>45378</v>
      </c>
      <c r="L27" s="3217">
        <f>I27+9</f>
        <v>45376</v>
      </c>
      <c r="M27" s="3217">
        <f>I27+11</f>
        <v>45378</v>
      </c>
      <c r="N27" s="3217">
        <f>I27+9</f>
        <v>45376</v>
      </c>
      <c r="O27" s="3243">
        <f>I27+14</f>
        <v>45381</v>
      </c>
      <c r="P27" s="3217">
        <f>I27+9</f>
        <v>45376</v>
      </c>
      <c r="Q27" s="267"/>
      <c r="R27" s="967"/>
      <c r="S27" s="969"/>
      <c r="T27" s="289"/>
      <c r="U27" s="40"/>
      <c r="V27" s="790"/>
      <c r="X27" s="1"/>
    </row>
    <row r="28" spans="1:24" ht="26.25" customHeight="1">
      <c r="A28" s="2851" t="s">
        <v>2032</v>
      </c>
      <c r="B28" s="2839"/>
      <c r="C28" s="2583">
        <f t="shared" ref="C28:C29" si="7">C26+7</f>
        <v>45319</v>
      </c>
      <c r="D28" s="2584" t="s">
        <v>2028</v>
      </c>
      <c r="E28" s="2585">
        <f t="shared" ref="E28" si="8">C28</f>
        <v>45319</v>
      </c>
      <c r="F28" s="2574">
        <f>C28-3</f>
        <v>45316</v>
      </c>
      <c r="G28" s="2575">
        <f>C28-3</f>
        <v>45316</v>
      </c>
      <c r="H28" s="2276">
        <f t="shared" ref="H28" si="9">E28+4</f>
        <v>45323</v>
      </c>
      <c r="I28" s="3240"/>
      <c r="J28" s="3218"/>
      <c r="K28" s="3242"/>
      <c r="L28" s="3218"/>
      <c r="M28" s="3218"/>
      <c r="N28" s="3218"/>
      <c r="O28" s="3244"/>
      <c r="P28" s="3218"/>
      <c r="Q28" s="294"/>
      <c r="R28" s="965"/>
      <c r="S28" s="969"/>
      <c r="T28" s="289"/>
      <c r="U28" s="40"/>
      <c r="V28" s="790"/>
      <c r="X28" s="1"/>
    </row>
    <row r="29" spans="1:24" ht="25.5" customHeight="1">
      <c r="A29" s="2852" t="s">
        <v>2014</v>
      </c>
      <c r="B29" s="2582" t="s">
        <v>2033</v>
      </c>
      <c r="C29" s="2266">
        <f t="shared" si="7"/>
        <v>45322</v>
      </c>
      <c r="D29" s="2420" t="s" ph="1">
        <v>2028</v>
      </c>
      <c r="E29" s="2738">
        <f>C29+1</f>
        <v>45323</v>
      </c>
      <c r="F29" s="2713">
        <f>C29-2</f>
        <v>45320</v>
      </c>
      <c r="G29" s="1454">
        <f>C29-2</f>
        <v>45320</v>
      </c>
      <c r="H29" s="2856">
        <f>E29+4</f>
        <v>45327</v>
      </c>
      <c r="I29" s="3239">
        <f>H30+44</f>
        <v>45374</v>
      </c>
      <c r="J29" s="3217">
        <f>I29+20</f>
        <v>45394</v>
      </c>
      <c r="K29" s="3241">
        <f>I29+11</f>
        <v>45385</v>
      </c>
      <c r="L29" s="3217">
        <f>I29+9</f>
        <v>45383</v>
      </c>
      <c r="M29" s="3217">
        <f>I29+11</f>
        <v>45385</v>
      </c>
      <c r="N29" s="3217">
        <f>I29+9</f>
        <v>45383</v>
      </c>
      <c r="O29" s="3243">
        <f>I29+14</f>
        <v>45388</v>
      </c>
      <c r="P29" s="3217">
        <f>I29+9</f>
        <v>45383</v>
      </c>
      <c r="Q29" s="3227"/>
      <c r="R29" s="3226"/>
      <c r="S29" s="3226"/>
      <c r="T29" s="293"/>
      <c r="U29" s="71"/>
      <c r="V29" s="290"/>
      <c r="W29" s="40"/>
    </row>
    <row r="30" spans="1:24" s="921" customFormat="1" ht="26.25" customHeight="1">
      <c r="A30" s="2156"/>
      <c r="B30" s="1528"/>
      <c r="C30" s="1514">
        <f>C28+7</f>
        <v>45326</v>
      </c>
      <c r="D30" s="1500" t="s">
        <v>390</v>
      </c>
      <c r="E30" s="1515">
        <f t="shared" ref="E30" si="10">C30</f>
        <v>45326</v>
      </c>
      <c r="F30" s="1516">
        <f>C30-3</f>
        <v>45323</v>
      </c>
      <c r="G30" s="1501">
        <f>C30-3</f>
        <v>45323</v>
      </c>
      <c r="H30" s="1517">
        <f t="shared" ref="H30" si="11">E30+4</f>
        <v>45330</v>
      </c>
      <c r="I30" s="3240"/>
      <c r="J30" s="3218"/>
      <c r="K30" s="3242"/>
      <c r="L30" s="3218"/>
      <c r="M30" s="3218"/>
      <c r="N30" s="3218"/>
      <c r="O30" s="3244"/>
      <c r="P30" s="3218"/>
      <c r="Q30" s="3249"/>
      <c r="R30" s="3226"/>
      <c r="S30" s="3226"/>
      <c r="T30" s="1242"/>
      <c r="U30" s="1244"/>
      <c r="V30" s="790"/>
    </row>
    <row r="31" spans="1:24" s="921" customFormat="1" ht="25.5" customHeight="1">
      <c r="A31" s="2157"/>
      <c r="B31" s="1041"/>
      <c r="C31" s="1518">
        <f>C29+7</f>
        <v>45329</v>
      </c>
      <c r="D31" s="1035" t="s">
        <v>831</v>
      </c>
      <c r="E31" s="1042">
        <f>C31</f>
        <v>45329</v>
      </c>
      <c r="F31" s="1519">
        <f>C31-2</f>
        <v>45327</v>
      </c>
      <c r="G31" s="1043">
        <f>C31-2</f>
        <v>45327</v>
      </c>
      <c r="H31" s="1520">
        <f>E31+5</f>
        <v>45334</v>
      </c>
      <c r="I31" s="1472">
        <f>H31+44</f>
        <v>45378</v>
      </c>
      <c r="J31" s="1530">
        <f>I31+20</f>
        <v>45398</v>
      </c>
      <c r="K31" s="1530">
        <f>I31+11</f>
        <v>45389</v>
      </c>
      <c r="L31" s="1530">
        <f>I31+9</f>
        <v>45387</v>
      </c>
      <c r="M31" s="1530">
        <f>I31+11</f>
        <v>45389</v>
      </c>
      <c r="N31" s="1530">
        <f>I31+9</f>
        <v>45387</v>
      </c>
      <c r="O31" s="1530">
        <f>I31+14</f>
        <v>45392</v>
      </c>
      <c r="P31" s="1530">
        <f>I31+9</f>
        <v>45387</v>
      </c>
      <c r="Q31" s="3249"/>
      <c r="R31" s="3226"/>
      <c r="S31" s="3226"/>
      <c r="T31" s="1245"/>
      <c r="U31" s="820"/>
      <c r="V31" s="1243"/>
      <c r="W31" s="1244"/>
      <c r="X31" s="792"/>
    </row>
    <row r="32" spans="1:24" ht="26.25" customHeight="1">
      <c r="A32" s="1763" t="s">
        <v>1016</v>
      </c>
      <c r="B32" s="788"/>
      <c r="C32" s="41"/>
      <c r="D32" s="921"/>
      <c r="E32" s="2114"/>
      <c r="F32" s="269"/>
      <c r="G32" s="921"/>
      <c r="H32" s="921"/>
      <c r="I32" s="1329"/>
      <c r="J32" s="1329"/>
      <c r="K32" s="3161"/>
      <c r="L32" s="3161"/>
      <c r="M32" s="3161"/>
      <c r="N32" s="921"/>
      <c r="O32" s="1329"/>
      <c r="P32" s="1329"/>
      <c r="Q32" s="3226"/>
      <c r="R32" s="3226"/>
      <c r="S32" s="3226"/>
      <c r="T32" s="132"/>
      <c r="U32" s="232"/>
      <c r="V32" s="289"/>
      <c r="W32" s="40"/>
    </row>
    <row r="33" spans="1:34" s="921" customFormat="1" ht="26.25" customHeight="1">
      <c r="A33" s="791"/>
      <c r="B33" s="791"/>
      <c r="C33" s="788"/>
      <c r="F33" s="819"/>
      <c r="I33" s="791"/>
      <c r="J33" s="788"/>
      <c r="L33" s="791"/>
      <c r="M33" s="788"/>
      <c r="O33" s="791"/>
      <c r="P33" s="788"/>
      <c r="Q33" s="1056"/>
      <c r="R33" s="1056"/>
      <c r="S33" s="1056"/>
      <c r="T33" s="1053"/>
      <c r="U33" s="1052"/>
      <c r="V33" s="1054"/>
      <c r="W33" s="1055"/>
      <c r="X33" s="792"/>
    </row>
    <row r="34" spans="1:34" ht="18" customHeight="1">
      <c r="A34" s="1399" t="s">
        <v>1017</v>
      </c>
      <c r="B34" s="790"/>
      <c r="I34" s="1057"/>
      <c r="J34" s="819"/>
      <c r="K34" s="921"/>
      <c r="L34" s="1057"/>
      <c r="M34" s="819"/>
      <c r="N34" s="921"/>
      <c r="O34" s="1057"/>
      <c r="P34" s="819"/>
      <c r="Q34" s="819"/>
      <c r="R34" s="819"/>
      <c r="S34" s="819"/>
    </row>
    <row r="35" spans="1:34" ht="18" customHeight="1">
      <c r="A35" s="35" t="s">
        <v>359</v>
      </c>
      <c r="H35" s="21"/>
      <c r="I35" s="21"/>
      <c r="J35" s="29"/>
      <c r="K35" s="21"/>
      <c r="L35" s="21"/>
      <c r="M35" s="21"/>
      <c r="U35" s="106"/>
      <c r="V35" s="106"/>
      <c r="W35" s="106"/>
    </row>
    <row r="36" spans="1:34" s="16" customFormat="1" ht="15" customHeight="1">
      <c r="B36" s="18"/>
      <c r="C36" s="51"/>
      <c r="D36" s="51"/>
      <c r="E36" s="51"/>
      <c r="G36" s="72"/>
      <c r="H36" s="294"/>
      <c r="I36" s="294"/>
      <c r="J36" s="294"/>
      <c r="K36" s="294"/>
      <c r="L36" s="294"/>
      <c r="M36" s="1"/>
      <c r="U36" s="106"/>
      <c r="V36" s="106"/>
      <c r="W36" s="106"/>
      <c r="X36" s="56"/>
    </row>
    <row r="37" spans="1:34" s="16" customFormat="1" ht="18" customHeight="1">
      <c r="A37" s="124" t="s">
        <v>212</v>
      </c>
      <c r="B37" s="3154"/>
      <c r="C37" s="3154"/>
      <c r="D37" s="3154"/>
      <c r="E37" s="3154"/>
      <c r="F37" s="3154"/>
      <c r="G37" s="3154"/>
      <c r="H37" s="72"/>
      <c r="I37" s="759"/>
      <c r="J37" s="300"/>
      <c r="K37" s="300"/>
      <c r="L37" s="1247" t="s">
        <v>983</v>
      </c>
      <c r="M37" s="71"/>
      <c r="N37" s="256"/>
      <c r="O37" s="256"/>
      <c r="P37" s="225"/>
      <c r="T37" s="124"/>
      <c r="U37" s="4"/>
      <c r="V37" s="295"/>
      <c r="W37" s="295"/>
      <c r="X37" s="56"/>
    </row>
    <row r="38" spans="1:34" s="16" customFormat="1" ht="18" customHeight="1">
      <c r="A38" s="283" t="s">
        <v>215</v>
      </c>
      <c r="B38" s="3151" t="s">
        <v>637</v>
      </c>
      <c r="C38" s="3152"/>
      <c r="D38" s="3152"/>
      <c r="E38" s="3152"/>
      <c r="F38" s="3152"/>
      <c r="G38" s="3153"/>
      <c r="H38" s="4"/>
      <c r="I38" s="294"/>
      <c r="J38" s="294"/>
      <c r="K38" s="294"/>
      <c r="L38" s="4" t="s">
        <v>362</v>
      </c>
      <c r="M38" s="921"/>
      <c r="N38" s="835"/>
      <c r="O38" s="835"/>
      <c r="P38" s="835"/>
      <c r="T38" s="262"/>
      <c r="U38" s="289"/>
      <c r="V38" s="295"/>
      <c r="W38" s="295"/>
      <c r="X38" s="69"/>
    </row>
    <row r="39" spans="1:34" s="16" customFormat="1" ht="18" customHeight="1">
      <c r="A39" s="284"/>
      <c r="B39" s="303" t="s">
        <v>636</v>
      </c>
      <c r="C39" s="131"/>
      <c r="D39" s="112"/>
      <c r="E39" s="13"/>
      <c r="G39" s="304"/>
      <c r="H39" s="70"/>
      <c r="I39" s="759"/>
      <c r="J39" s="1321"/>
      <c r="K39" s="1321"/>
      <c r="L39" s="70" t="s">
        <v>233</v>
      </c>
      <c r="M39" s="820"/>
      <c r="N39" s="256"/>
      <c r="O39" s="256"/>
      <c r="P39" s="225"/>
      <c r="T39" s="263"/>
      <c r="U39" s="290"/>
      <c r="V39" s="295"/>
      <c r="W39" s="295"/>
      <c r="X39" s="56"/>
      <c r="Y39" s="53"/>
      <c r="Z39" s="53"/>
      <c r="AA39" s="53"/>
      <c r="AB39" s="53"/>
      <c r="AC39" s="53"/>
      <c r="AD39" s="53"/>
      <c r="AE39" s="53"/>
      <c r="AF39" s="53"/>
      <c r="AG39" s="53"/>
      <c r="AH39" s="53"/>
    </row>
    <row r="40" spans="1:34" s="16" customFormat="1" ht="18" customHeight="1">
      <c r="A40" s="281"/>
      <c r="B40" s="305" t="s">
        <v>826</v>
      </c>
      <c r="C40" s="282"/>
      <c r="D40" s="91"/>
      <c r="E40" s="306"/>
      <c r="F40" s="307"/>
      <c r="G40" s="308"/>
      <c r="H40" s="301"/>
      <c r="I40" s="294"/>
      <c r="J40" s="294"/>
      <c r="K40" s="294"/>
      <c r="L40" s="294"/>
      <c r="M40" s="921"/>
      <c r="N40" s="835"/>
      <c r="O40" s="835"/>
      <c r="P40" s="835"/>
      <c r="R40" s="301"/>
      <c r="T40" s="262"/>
      <c r="U40" s="289"/>
      <c r="V40" s="295"/>
      <c r="W40" s="295"/>
      <c r="X40" s="58"/>
    </row>
    <row r="41" spans="1:34" s="16" customFormat="1" ht="18" customHeight="1">
      <c r="A41" s="283" t="s">
        <v>216</v>
      </c>
      <c r="B41" s="309" t="s">
        <v>638</v>
      </c>
      <c r="C41" s="310"/>
      <c r="D41" s="84"/>
      <c r="E41" s="28"/>
      <c r="F41" s="10"/>
      <c r="G41" s="311"/>
      <c r="H41" s="10"/>
      <c r="I41" s="759"/>
      <c r="J41" s="1321"/>
      <c r="K41" s="1321"/>
      <c r="L41" s="10" t="s">
        <v>370</v>
      </c>
      <c r="M41" s="820"/>
      <c r="N41" s="256"/>
      <c r="O41" s="256"/>
      <c r="P41" s="225"/>
      <c r="Q41" s="147"/>
      <c r="S41" s="147"/>
      <c r="T41" s="262"/>
      <c r="U41" s="289"/>
      <c r="V41" s="295"/>
      <c r="W41" s="295"/>
      <c r="X41" s="68"/>
      <c r="Y41" s="13"/>
      <c r="Z41" s="13"/>
      <c r="AA41" s="13"/>
    </row>
    <row r="42" spans="1:34" s="16" customFormat="1" ht="18" customHeight="1">
      <c r="A42" s="285"/>
      <c r="B42" s="303" t="s">
        <v>13</v>
      </c>
      <c r="C42" s="131"/>
      <c r="D42" s="93"/>
      <c r="E42" s="13"/>
      <c r="F42" s="10"/>
      <c r="G42" s="312"/>
      <c r="H42" s="10"/>
      <c r="I42" s="294"/>
      <c r="J42" s="294"/>
      <c r="K42" s="294"/>
      <c r="L42" s="10" t="s">
        <v>205</v>
      </c>
      <c r="M42" s="921"/>
      <c r="N42" s="835"/>
      <c r="O42" s="835"/>
      <c r="P42" s="835"/>
      <c r="Q42" s="256"/>
      <c r="S42" s="256"/>
      <c r="T42" s="263"/>
      <c r="U42" s="290"/>
      <c r="V42" s="323"/>
      <c r="W42" s="323"/>
      <c r="X42" s="68"/>
      <c r="Y42" s="13"/>
      <c r="Z42" s="13"/>
      <c r="AA42" s="13"/>
    </row>
    <row r="43" spans="1:34" s="16" customFormat="1" ht="18" customHeight="1">
      <c r="A43" s="245"/>
      <c r="B43" s="305" t="s">
        <v>639</v>
      </c>
      <c r="C43" s="313"/>
      <c r="D43" s="316"/>
      <c r="E43" s="306"/>
      <c r="F43" s="307"/>
      <c r="G43" s="317"/>
      <c r="H43" s="10"/>
      <c r="I43" s="759"/>
      <c r="J43" s="1321"/>
      <c r="K43" s="1321"/>
      <c r="L43" s="827" t="s">
        <v>1760</v>
      </c>
      <c r="M43" s="820"/>
      <c r="N43" s="256"/>
      <c r="O43" s="256"/>
      <c r="P43" s="225"/>
      <c r="Q43" s="323"/>
      <c r="S43" s="323"/>
      <c r="T43" s="262"/>
      <c r="U43" s="289"/>
      <c r="V43" s="149"/>
      <c r="W43" s="149"/>
      <c r="X43" s="56"/>
    </row>
    <row r="44" spans="1:34" s="16" customFormat="1" ht="18" customHeight="1">
      <c r="A44" s="3225"/>
      <c r="B44" s="3225"/>
      <c r="C44" s="3225"/>
      <c r="D44" s="3225"/>
      <c r="E44" s="11"/>
      <c r="F44" s="17"/>
      <c r="G44" s="17"/>
      <c r="H44" s="10"/>
      <c r="I44" s="294"/>
      <c r="J44" s="294"/>
      <c r="K44" s="294"/>
      <c r="L44" s="294"/>
      <c r="M44" s="921"/>
      <c r="N44" s="835"/>
      <c r="O44" s="835"/>
      <c r="P44" s="835"/>
      <c r="Q44" s="151"/>
      <c r="R44" s="10"/>
      <c r="S44" s="151"/>
      <c r="T44" s="262"/>
      <c r="U44" s="289"/>
      <c r="V44" s="14"/>
      <c r="W44" s="14"/>
      <c r="X44" s="56"/>
    </row>
    <row r="45" spans="1:34" s="16" customFormat="1" ht="18" customHeight="1">
      <c r="A45" s="1"/>
      <c r="B45" s="1"/>
      <c r="C45" s="1"/>
      <c r="D45" s="1"/>
      <c r="E45" s="1"/>
      <c r="F45" s="1"/>
      <c r="G45" s="1"/>
      <c r="H45" s="14"/>
      <c r="I45" s="14"/>
      <c r="J45" s="14"/>
      <c r="K45" s="14"/>
      <c r="L45" s="14"/>
      <c r="M45" s="14"/>
      <c r="N45" s="11"/>
      <c r="O45" s="11"/>
      <c r="P45" s="151"/>
      <c r="Q45" s="151"/>
      <c r="R45" s="151"/>
      <c r="S45" s="151"/>
      <c r="T45" s="71"/>
      <c r="U45" s="290"/>
      <c r="V45" s="14"/>
      <c r="W45" s="14"/>
      <c r="X45" s="56"/>
    </row>
    <row r="46" spans="1:34" s="16" customFormat="1" ht="18" customHeight="1">
      <c r="A46" s="1"/>
      <c r="B46" s="1"/>
      <c r="C46" s="1"/>
      <c r="D46" s="1"/>
      <c r="E46" s="1"/>
      <c r="F46" s="1"/>
      <c r="G46" s="1"/>
      <c r="H46" s="18"/>
      <c r="I46" s="14"/>
      <c r="J46" s="14"/>
      <c r="K46" s="14"/>
      <c r="L46" s="14"/>
      <c r="M46" s="14"/>
      <c r="N46" s="12"/>
      <c r="O46" s="12"/>
      <c r="P46" s="12"/>
      <c r="Q46" s="12"/>
      <c r="R46" s="12"/>
      <c r="S46" s="12"/>
      <c r="T46" s="232"/>
      <c r="U46" s="289"/>
      <c r="V46" s="14"/>
      <c r="W46" s="14"/>
      <c r="X46" s="59"/>
    </row>
    <row r="47" spans="1:34" s="11" customFormat="1" ht="14.25" customHeight="1">
      <c r="A47" s="1"/>
      <c r="B47" s="1"/>
      <c r="C47" s="1"/>
      <c r="D47" s="1"/>
      <c r="E47" s="1"/>
      <c r="F47" s="1"/>
      <c r="G47" s="1"/>
      <c r="H47" s="16"/>
      <c r="I47" s="1"/>
      <c r="J47" s="1"/>
      <c r="K47" s="1"/>
      <c r="L47" s="1"/>
      <c r="M47" s="1"/>
      <c r="N47" s="1"/>
      <c r="O47" s="1"/>
      <c r="P47" s="1"/>
      <c r="Q47" s="1"/>
      <c r="R47" s="1"/>
      <c r="S47" s="1"/>
      <c r="T47" s="4"/>
      <c r="U47" s="4"/>
      <c r="V47" s="18"/>
      <c r="W47" s="18"/>
      <c r="X47" s="59"/>
    </row>
    <row r="48" spans="1:34" s="59" customFormat="1" ht="13.2">
      <c r="A48" s="33"/>
      <c r="B48" s="16"/>
      <c r="C48" s="17"/>
      <c r="D48" s="17"/>
      <c r="E48" s="11"/>
      <c r="F48" s="17"/>
      <c r="G48" s="17"/>
      <c r="H48" s="56"/>
      <c r="I48" s="56"/>
      <c r="J48" s="56"/>
      <c r="K48" s="56"/>
      <c r="L48" s="56"/>
    </row>
    <row r="49" spans="1:24" s="11" customFormat="1" ht="13.2">
      <c r="A49" s="1"/>
      <c r="B49" s="1"/>
      <c r="C49" s="1"/>
      <c r="D49" s="1"/>
      <c r="E49" s="1"/>
      <c r="F49" s="1"/>
      <c r="G49" s="1"/>
      <c r="I49" s="16"/>
      <c r="J49" s="16"/>
      <c r="K49" s="16"/>
      <c r="L49" s="16"/>
      <c r="X49" s="59"/>
    </row>
    <row r="50" spans="1:24" s="11" customFormat="1" ht="15.6">
      <c r="A50" s="1"/>
      <c r="B50" s="1"/>
      <c r="C50" s="1"/>
      <c r="D50" s="1"/>
      <c r="E50" s="1"/>
      <c r="F50" s="1"/>
      <c r="G50" s="1"/>
      <c r="H50" s="16"/>
      <c r="I50" s="19"/>
      <c r="J50" s="19"/>
      <c r="K50" s="19"/>
      <c r="L50" s="19"/>
      <c r="M50" s="12"/>
      <c r="N50" s="12"/>
      <c r="O50" s="12"/>
      <c r="P50" s="12"/>
      <c r="Q50" s="12"/>
      <c r="R50" s="12"/>
      <c r="S50" s="12"/>
      <c r="T50" s="12"/>
      <c r="U50" s="12"/>
      <c r="V50" s="12"/>
      <c r="W50" s="12"/>
      <c r="X50" s="59"/>
    </row>
    <row r="51" spans="1:24" s="11" customFormat="1" ht="13.2">
      <c r="A51" s="1"/>
      <c r="B51" s="1"/>
      <c r="C51" s="1"/>
      <c r="D51" s="1"/>
      <c r="E51" s="1"/>
      <c r="F51" s="1"/>
      <c r="G51" s="1"/>
      <c r="H51" s="16"/>
      <c r="I51" s="1"/>
      <c r="J51" s="1"/>
      <c r="K51" s="1"/>
      <c r="L51" s="1"/>
      <c r="M51" s="1"/>
      <c r="N51" s="1"/>
      <c r="O51" s="1"/>
      <c r="P51" s="1"/>
      <c r="Q51" s="1"/>
      <c r="R51" s="1"/>
      <c r="S51" s="1"/>
      <c r="T51" s="1"/>
      <c r="U51" s="1"/>
      <c r="V51" s="1"/>
      <c r="W51" s="1"/>
      <c r="X51" s="59"/>
    </row>
    <row r="52" spans="1:24" ht="15" customHeight="1">
      <c r="I52" s="131"/>
      <c r="J52" s="131"/>
      <c r="K52" s="131"/>
      <c r="L52" s="131"/>
      <c r="M52" s="131"/>
      <c r="N52" s="131"/>
      <c r="O52" s="131"/>
      <c r="P52" s="131"/>
      <c r="Q52" s="131"/>
      <c r="R52" s="131"/>
      <c r="S52" s="131"/>
    </row>
  </sheetData>
  <sheetProtection selectLockedCells="1" selectUnlockedCells="1"/>
  <mergeCells count="87">
    <mergeCell ref="K32:M32"/>
    <mergeCell ref="A44:D44"/>
    <mergeCell ref="B37:G37"/>
    <mergeCell ref="B38:G38"/>
    <mergeCell ref="N21:N22"/>
    <mergeCell ref="I25:I26"/>
    <mergeCell ref="J25:J26"/>
    <mergeCell ref="K25:K26"/>
    <mergeCell ref="I27:I28"/>
    <mergeCell ref="J27:J28"/>
    <mergeCell ref="K27:K28"/>
    <mergeCell ref="L27:L28"/>
    <mergeCell ref="M27:M28"/>
    <mergeCell ref="I23:I24"/>
    <mergeCell ref="J23:J24"/>
    <mergeCell ref="K23:K24"/>
    <mergeCell ref="L23:L24"/>
    <mergeCell ref="S29:S32"/>
    <mergeCell ref="Q29:Q32"/>
    <mergeCell ref="R29:R32"/>
    <mergeCell ref="O21:O22"/>
    <mergeCell ref="P21:P22"/>
    <mergeCell ref="P27:P28"/>
    <mergeCell ref="N23:N24"/>
    <mergeCell ref="O23:O24"/>
    <mergeCell ref="P23:P24"/>
    <mergeCell ref="L25:L26"/>
    <mergeCell ref="M25:M26"/>
    <mergeCell ref="N25:N26"/>
    <mergeCell ref="O25:O26"/>
    <mergeCell ref="P25:P26"/>
    <mergeCell ref="M23:M24"/>
    <mergeCell ref="I21:I22"/>
    <mergeCell ref="J21:J22"/>
    <mergeCell ref="K21:K22"/>
    <mergeCell ref="L21:L22"/>
    <mergeCell ref="M21:M22"/>
    <mergeCell ref="Q6:R6"/>
    <mergeCell ref="A11:A12"/>
    <mergeCell ref="B11:B12"/>
    <mergeCell ref="C11:E12"/>
    <mergeCell ref="A9:V9"/>
    <mergeCell ref="F11:G11"/>
    <mergeCell ref="H11:H12"/>
    <mergeCell ref="A7:W7"/>
    <mergeCell ref="P13:P14"/>
    <mergeCell ref="M15:M16"/>
    <mergeCell ref="N15:N16"/>
    <mergeCell ref="O15:O16"/>
    <mergeCell ref="P15:P16"/>
    <mergeCell ref="N13:N14"/>
    <mergeCell ref="O13:O14"/>
    <mergeCell ref="I13:I14"/>
    <mergeCell ref="J13:J14"/>
    <mergeCell ref="K13:K14"/>
    <mergeCell ref="L13:L14"/>
    <mergeCell ref="M13:M14"/>
    <mergeCell ref="I15:I16"/>
    <mergeCell ref="J15:J16"/>
    <mergeCell ref="K15:K16"/>
    <mergeCell ref="L15:L16"/>
    <mergeCell ref="O17:O18"/>
    <mergeCell ref="P17:P18"/>
    <mergeCell ref="I19:I20"/>
    <mergeCell ref="J19:J20"/>
    <mergeCell ref="K19:K20"/>
    <mergeCell ref="L19:L20"/>
    <mergeCell ref="M19:M20"/>
    <mergeCell ref="N19:N20"/>
    <mergeCell ref="O19:O20"/>
    <mergeCell ref="P19:P20"/>
    <mergeCell ref="I17:I18"/>
    <mergeCell ref="J17:J18"/>
    <mergeCell ref="K17:K18"/>
    <mergeCell ref="L17:L18"/>
    <mergeCell ref="M17:M18"/>
    <mergeCell ref="N17:N18"/>
    <mergeCell ref="N27:N28"/>
    <mergeCell ref="O27:O28"/>
    <mergeCell ref="N29:N30"/>
    <mergeCell ref="O29:O30"/>
    <mergeCell ref="P29:P30"/>
    <mergeCell ref="I29:I30"/>
    <mergeCell ref="J29:J30"/>
    <mergeCell ref="K29:K30"/>
    <mergeCell ref="L29:L30"/>
    <mergeCell ref="M29:M30"/>
  </mergeCells>
  <phoneticPr fontId="18"/>
  <pageMargins left="0.6692913385826772" right="0.39370078740157483" top="0.59055118110236227" bottom="0.27559055118110237" header="0.47244094488188981" footer="0.15748031496062992"/>
  <pageSetup paperSize="9" scale="55" orientation="landscape"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indexed="43"/>
    <pageSetUpPr fitToPage="1"/>
  </sheetPr>
  <dimension ref="A1:AH54"/>
  <sheetViews>
    <sheetView showZeros="0" zoomScale="75" zoomScaleNormal="75" zoomScaleSheetLayoutView="55" workbookViewId="0">
      <selection activeCell="A26" sqref="A26:B26"/>
    </sheetView>
  </sheetViews>
  <sheetFormatPr defaultColWidth="9" defaultRowHeight="15" customHeight="1"/>
  <cols>
    <col min="1" max="2" width="12.88671875" style="1" customWidth="1"/>
    <col min="3" max="3" width="15" style="1" customWidth="1"/>
    <col min="4" max="4" width="9.6640625" style="1" customWidth="1"/>
    <col min="5" max="5" width="3.6640625" style="1" customWidth="1"/>
    <col min="6" max="7" width="9.6640625" style="1" customWidth="1"/>
    <col min="8" max="8" width="3.6640625" style="1" customWidth="1"/>
    <col min="9" max="13" width="9.6640625" style="1" customWidth="1"/>
    <col min="14" max="24" width="8.44140625" style="1" customWidth="1"/>
    <col min="25" max="25" width="7.6640625" style="8" customWidth="1"/>
    <col min="26" max="26" width="7.6640625" style="1" customWidth="1"/>
    <col min="27" max="27" width="10.88671875" style="1" customWidth="1"/>
    <col min="28" max="28" width="14.109375" style="1" customWidth="1"/>
    <col min="29" max="16384" width="9" style="1"/>
  </cols>
  <sheetData>
    <row r="1" spans="1:29" ht="15" customHeight="1">
      <c r="AC1" s="2"/>
    </row>
    <row r="2" spans="1:29" ht="15" customHeight="1">
      <c r="M2" s="793" t="s">
        <v>88</v>
      </c>
      <c r="N2" s="35"/>
      <c r="O2" s="35"/>
      <c r="P2" s="35"/>
      <c r="R2" s="2494" t="s">
        <v>5</v>
      </c>
      <c r="AC2" s="2"/>
    </row>
    <row r="3" spans="1:29" ht="15" customHeight="1">
      <c r="M3" s="793" t="s">
        <v>992</v>
      </c>
      <c r="N3" s="35"/>
      <c r="O3" s="35"/>
      <c r="P3" s="35"/>
      <c r="R3" s="2494" t="s">
        <v>1757</v>
      </c>
      <c r="AC3" s="2"/>
    </row>
    <row r="4" spans="1:29" ht="15" customHeight="1">
      <c r="M4" s="1048" t="s">
        <v>993</v>
      </c>
      <c r="N4" s="46"/>
      <c r="O4" s="46"/>
      <c r="P4" s="35"/>
      <c r="R4" s="2494" t="s">
        <v>1758</v>
      </c>
      <c r="AC4" s="2"/>
    </row>
    <row r="5" spans="1:29" ht="15" customHeight="1">
      <c r="M5" s="793" t="s">
        <v>994</v>
      </c>
      <c r="N5" s="35"/>
      <c r="O5" s="35"/>
      <c r="P5" s="35"/>
      <c r="R5" s="2494" t="s">
        <v>1759</v>
      </c>
      <c r="Y5" s="139"/>
      <c r="AC5" s="2"/>
    </row>
    <row r="6" spans="1:29" ht="15" customHeight="1">
      <c r="M6" s="7"/>
      <c r="V6" s="3029"/>
      <c r="W6" s="3029"/>
      <c r="X6" s="131"/>
    </row>
    <row r="7" spans="1:29" ht="30" customHeight="1">
      <c r="A7" s="2891" t="s">
        <v>631</v>
      </c>
      <c r="B7" s="2891"/>
      <c r="C7" s="2891"/>
      <c r="D7" s="2891"/>
      <c r="E7" s="2891"/>
      <c r="F7" s="2891"/>
      <c r="G7" s="2891"/>
      <c r="H7" s="2891"/>
      <c r="I7" s="2891"/>
      <c r="J7" s="2891"/>
      <c r="K7" s="2891"/>
      <c r="L7" s="2891"/>
      <c r="M7" s="2891"/>
      <c r="N7" s="2891"/>
      <c r="O7" s="2891"/>
      <c r="P7" s="2891"/>
      <c r="Q7" s="2891"/>
      <c r="R7" s="2891"/>
      <c r="S7" s="2891"/>
      <c r="T7" s="2891"/>
      <c r="U7" s="2891"/>
      <c r="V7" s="2891"/>
      <c r="W7" s="2891"/>
      <c r="X7" s="3015"/>
    </row>
    <row r="8" spans="1:29" ht="15" customHeight="1">
      <c r="A8" s="45"/>
      <c r="B8" s="45"/>
      <c r="C8" s="45"/>
      <c r="D8" s="45"/>
      <c r="E8" s="45"/>
      <c r="F8" s="45"/>
      <c r="G8" s="45"/>
      <c r="H8" s="45"/>
      <c r="I8" s="45"/>
      <c r="J8" s="45"/>
      <c r="K8" s="45"/>
      <c r="L8" s="45"/>
      <c r="M8" s="45"/>
      <c r="Y8" s="5"/>
      <c r="Z8" s="5"/>
      <c r="AA8" s="5"/>
    </row>
    <row r="9" spans="1:29" ht="15" customHeight="1">
      <c r="A9" s="2913" t="s">
        <v>392</v>
      </c>
      <c r="B9" s="2913"/>
      <c r="C9" s="2913"/>
      <c r="D9" s="2913"/>
      <c r="E9" s="2913"/>
      <c r="F9" s="2913"/>
      <c r="G9" s="2913"/>
      <c r="H9" s="2913"/>
      <c r="I9" s="2913"/>
      <c r="J9" s="2913"/>
      <c r="K9" s="2913"/>
      <c r="L9" s="2913"/>
      <c r="M9" s="2913"/>
      <c r="N9" s="2913"/>
      <c r="O9" s="2913"/>
      <c r="P9" s="2913"/>
      <c r="Q9" s="2913"/>
      <c r="R9" s="2913"/>
      <c r="S9" s="2913"/>
      <c r="T9" s="2913"/>
      <c r="U9" s="2913"/>
      <c r="V9" s="2913"/>
      <c r="W9" s="2913"/>
      <c r="X9" s="2913"/>
      <c r="Y9" s="194"/>
      <c r="Z9" s="6"/>
      <c r="AA9" s="6"/>
    </row>
    <row r="10" spans="1:29" ht="15" customHeight="1">
      <c r="A10" s="297">
        <f>'(P12)HKG TYO'!A10</f>
        <v>0</v>
      </c>
      <c r="B10" s="297"/>
      <c r="C10" s="3"/>
      <c r="D10" s="3"/>
      <c r="E10" s="3"/>
      <c r="F10" s="3"/>
      <c r="G10" s="3"/>
      <c r="H10" s="3"/>
      <c r="I10" s="3"/>
      <c r="J10" s="3"/>
      <c r="K10" s="3"/>
      <c r="L10" s="3"/>
      <c r="M10" s="3"/>
      <c r="N10" s="137" t="s">
        <v>387</v>
      </c>
      <c r="O10" s="113"/>
      <c r="P10" s="113"/>
      <c r="Q10" s="113"/>
      <c r="R10" s="113"/>
      <c r="S10" s="113"/>
      <c r="T10" s="113"/>
      <c r="U10" s="113"/>
      <c r="V10" s="113"/>
      <c r="W10" s="113"/>
      <c r="X10" s="113"/>
      <c r="Y10" s="140"/>
      <c r="Z10" s="3"/>
      <c r="AA10" s="3"/>
    </row>
    <row r="11" spans="1:29" ht="20.100000000000001" customHeight="1">
      <c r="A11" s="3124" t="s">
        <v>91</v>
      </c>
      <c r="B11" s="3123"/>
      <c r="C11" s="3130" t="s">
        <v>92</v>
      </c>
      <c r="D11" s="3121" t="s">
        <v>649</v>
      </c>
      <c r="E11" s="3122"/>
      <c r="F11" s="3123"/>
      <c r="G11" s="3124" t="s">
        <v>834</v>
      </c>
      <c r="H11" s="3122"/>
      <c r="I11" s="3123"/>
      <c r="J11" s="3126" t="s">
        <v>93</v>
      </c>
      <c r="K11" s="3127"/>
      <c r="L11" s="3128"/>
      <c r="M11" s="3129" t="s">
        <v>1707</v>
      </c>
      <c r="N11" s="156" t="s">
        <v>421</v>
      </c>
      <c r="O11" s="135" t="s">
        <v>422</v>
      </c>
      <c r="P11" s="914" t="s">
        <v>769</v>
      </c>
      <c r="Q11" s="134" t="s">
        <v>423</v>
      </c>
      <c r="R11" s="141" t="s">
        <v>424</v>
      </c>
      <c r="S11" s="141" t="s">
        <v>425</v>
      </c>
      <c r="T11" s="966" t="s">
        <v>426</v>
      </c>
      <c r="U11" s="141" t="s">
        <v>427</v>
      </c>
      <c r="V11" s="968"/>
      <c r="W11" s="8"/>
      <c r="Y11" s="1"/>
    </row>
    <row r="12" spans="1:29" s="8" customFormat="1" ht="44.25" customHeight="1">
      <c r="A12" s="3125"/>
      <c r="B12" s="3080"/>
      <c r="C12" s="3131"/>
      <c r="D12" s="3065"/>
      <c r="E12" s="3079"/>
      <c r="F12" s="3080"/>
      <c r="G12" s="3125"/>
      <c r="H12" s="3079"/>
      <c r="I12" s="3080"/>
      <c r="J12" s="2098" t="s">
        <v>98</v>
      </c>
      <c r="K12" s="2099" t="s">
        <v>96</v>
      </c>
      <c r="L12" s="2100" t="s">
        <v>97</v>
      </c>
      <c r="M12" s="3053"/>
      <c r="N12" s="157" t="s">
        <v>428</v>
      </c>
      <c r="O12" s="142" t="s">
        <v>429</v>
      </c>
      <c r="P12" s="143" t="s">
        <v>430</v>
      </c>
      <c r="Q12" s="146" t="s">
        <v>432</v>
      </c>
      <c r="R12" s="144" t="s">
        <v>433</v>
      </c>
      <c r="S12" s="146" t="s">
        <v>434</v>
      </c>
      <c r="T12" s="144" t="s">
        <v>435</v>
      </c>
      <c r="U12" s="146" t="s">
        <v>436</v>
      </c>
      <c r="V12" s="443"/>
    </row>
    <row r="13" spans="1:29"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477">
        <f t="shared" ref="N13:N29" si="1">M13+44</f>
        <v>45288</v>
      </c>
      <c r="O13" s="783">
        <f t="shared" ref="O13:O29" si="2">N13+20</f>
        <v>45308</v>
      </c>
      <c r="P13" s="782">
        <f t="shared" ref="P13:P29" si="3">N13+11</f>
        <v>45299</v>
      </c>
      <c r="Q13" s="783">
        <f t="shared" ref="Q13:Q29" si="4">N13+9</f>
        <v>45297</v>
      </c>
      <c r="R13" s="783">
        <f t="shared" ref="R13:R29" si="5">N13+11</f>
        <v>45299</v>
      </c>
      <c r="S13" s="783">
        <f t="shared" ref="S13:S29" si="6">N13+9</f>
        <v>45297</v>
      </c>
      <c r="T13" s="781">
        <f t="shared" ref="T13:T29" si="7">N13+14</f>
        <v>45302</v>
      </c>
      <c r="U13" s="783">
        <f t="shared" ref="U13:U29" si="8">N13+9</f>
        <v>45297</v>
      </c>
      <c r="V13" s="967"/>
      <c r="W13" s="8"/>
      <c r="Y13" s="1"/>
    </row>
    <row r="14" spans="1:29"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1010">
        <f t="shared" si="1"/>
        <v>45290</v>
      </c>
      <c r="O14" s="783">
        <f t="shared" si="2"/>
        <v>45310</v>
      </c>
      <c r="P14" s="782">
        <f t="shared" si="3"/>
        <v>45301</v>
      </c>
      <c r="Q14" s="783">
        <f t="shared" si="4"/>
        <v>45299</v>
      </c>
      <c r="R14" s="783">
        <f t="shared" si="5"/>
        <v>45301</v>
      </c>
      <c r="S14" s="783">
        <f t="shared" si="6"/>
        <v>45299</v>
      </c>
      <c r="T14" s="781">
        <f t="shared" si="7"/>
        <v>45304</v>
      </c>
      <c r="U14" s="783">
        <f t="shared" si="8"/>
        <v>45299</v>
      </c>
      <c r="V14" s="967"/>
    </row>
    <row r="15" spans="1:29"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027">
        <f t="shared" si="1"/>
        <v>45295</v>
      </c>
      <c r="O15" s="2028">
        <f t="shared" si="2"/>
        <v>45315</v>
      </c>
      <c r="P15" s="2029">
        <f t="shared" si="3"/>
        <v>45306</v>
      </c>
      <c r="Q15" s="2028">
        <f t="shared" si="4"/>
        <v>45304</v>
      </c>
      <c r="R15" s="2028">
        <f t="shared" si="5"/>
        <v>45306</v>
      </c>
      <c r="S15" s="2028">
        <f t="shared" si="6"/>
        <v>45304</v>
      </c>
      <c r="T15" s="1464">
        <f t="shared" si="7"/>
        <v>45309</v>
      </c>
      <c r="U15" s="2028">
        <f t="shared" si="8"/>
        <v>45304</v>
      </c>
      <c r="V15" s="967"/>
      <c r="W15" s="8"/>
      <c r="Y15" s="1"/>
    </row>
    <row r="16" spans="1:29"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9">I16+5</f>
        <v>45253</v>
      </c>
      <c r="N16" s="1010">
        <f t="shared" si="1"/>
        <v>45297</v>
      </c>
      <c r="O16" s="783">
        <f t="shared" si="2"/>
        <v>45317</v>
      </c>
      <c r="P16" s="782">
        <f t="shared" si="3"/>
        <v>45308</v>
      </c>
      <c r="Q16" s="783">
        <f t="shared" si="4"/>
        <v>45306</v>
      </c>
      <c r="R16" s="783">
        <f t="shared" si="5"/>
        <v>45308</v>
      </c>
      <c r="S16" s="783">
        <f t="shared" si="6"/>
        <v>45306</v>
      </c>
      <c r="T16" s="781">
        <f t="shared" si="7"/>
        <v>45311</v>
      </c>
      <c r="U16" s="783">
        <f t="shared" si="8"/>
        <v>45306</v>
      </c>
      <c r="V16" s="967"/>
      <c r="W16" s="8"/>
      <c r="Y16" s="1"/>
    </row>
    <row r="17" spans="1:25"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10">F17+4</f>
        <v>45258</v>
      </c>
      <c r="N17" s="477">
        <f t="shared" si="1"/>
        <v>45302</v>
      </c>
      <c r="O17" s="783">
        <f t="shared" si="2"/>
        <v>45322</v>
      </c>
      <c r="P17" s="782">
        <f t="shared" si="3"/>
        <v>45313</v>
      </c>
      <c r="Q17" s="783">
        <f t="shared" si="4"/>
        <v>45311</v>
      </c>
      <c r="R17" s="783">
        <f t="shared" si="5"/>
        <v>45313</v>
      </c>
      <c r="S17" s="783">
        <f t="shared" si="6"/>
        <v>45311</v>
      </c>
      <c r="T17" s="781">
        <f t="shared" si="7"/>
        <v>45316</v>
      </c>
      <c r="U17" s="783">
        <f t="shared" si="8"/>
        <v>45311</v>
      </c>
      <c r="V17" s="967"/>
      <c r="W17" s="8"/>
      <c r="Y17" s="1"/>
    </row>
    <row r="18" spans="1:25" ht="25.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11">I18+5</f>
        <v>45260</v>
      </c>
      <c r="N18" s="2052">
        <f t="shared" si="1"/>
        <v>45304</v>
      </c>
      <c r="O18" s="2028">
        <f t="shared" si="2"/>
        <v>45324</v>
      </c>
      <c r="P18" s="2029">
        <f t="shared" si="3"/>
        <v>45315</v>
      </c>
      <c r="Q18" s="2028">
        <f t="shared" si="4"/>
        <v>45313</v>
      </c>
      <c r="R18" s="2028">
        <f t="shared" si="5"/>
        <v>45315</v>
      </c>
      <c r="S18" s="2028">
        <f t="shared" si="6"/>
        <v>45313</v>
      </c>
      <c r="T18" s="1464">
        <f t="shared" si="7"/>
        <v>45318</v>
      </c>
      <c r="U18" s="2028">
        <f t="shared" si="8"/>
        <v>45313</v>
      </c>
      <c r="V18" s="967"/>
      <c r="W18" s="8"/>
      <c r="Y18" s="1"/>
    </row>
    <row r="19" spans="1:25" ht="25.5" customHeight="1">
      <c r="A19" s="3089" t="s">
        <v>1774</v>
      </c>
      <c r="B19" s="3090"/>
      <c r="C19" s="2441" t="s">
        <v>1785</v>
      </c>
      <c r="D19" s="2432">
        <f>D17+7</f>
        <v>45260</v>
      </c>
      <c r="E19" s="2433" t="s">
        <v>1776</v>
      </c>
      <c r="F19" s="2432">
        <f>D19+1</f>
        <v>45261</v>
      </c>
      <c r="G19" s="2443"/>
      <c r="H19" s="2442"/>
      <c r="I19" s="2444"/>
      <c r="J19" s="2436">
        <f t="shared" ref="J19" si="12">D19-3</f>
        <v>45257</v>
      </c>
      <c r="K19" s="2449">
        <f t="shared" ref="K19" si="13">F19-10</f>
        <v>45251</v>
      </c>
      <c r="L19" s="2432">
        <f t="shared" ref="L19" si="14">D19-2</f>
        <v>45258</v>
      </c>
      <c r="M19" s="2437">
        <f t="shared" ref="M19" si="15">F19+4</f>
        <v>45265</v>
      </c>
      <c r="N19" s="477">
        <f t="shared" si="1"/>
        <v>45309</v>
      </c>
      <c r="O19" s="783">
        <f t="shared" si="2"/>
        <v>45329</v>
      </c>
      <c r="P19" s="782">
        <f t="shared" si="3"/>
        <v>45320</v>
      </c>
      <c r="Q19" s="783">
        <f t="shared" si="4"/>
        <v>45318</v>
      </c>
      <c r="R19" s="783">
        <f t="shared" si="5"/>
        <v>45320</v>
      </c>
      <c r="S19" s="783">
        <f t="shared" si="6"/>
        <v>45318</v>
      </c>
      <c r="T19" s="781">
        <f t="shared" si="7"/>
        <v>45323</v>
      </c>
      <c r="U19" s="783">
        <f t="shared" si="8"/>
        <v>45318</v>
      </c>
      <c r="V19" s="967"/>
      <c r="W19" s="8"/>
      <c r="Y19" s="1"/>
    </row>
    <row r="20" spans="1:25" ht="26.25" customHeight="1">
      <c r="A20" s="3091" t="s">
        <v>1786</v>
      </c>
      <c r="B20" s="3092"/>
      <c r="C20" s="2448" t="s">
        <v>1787</v>
      </c>
      <c r="D20" s="2535"/>
      <c r="E20" s="2439"/>
      <c r="F20" s="2440"/>
      <c r="G20" s="2422">
        <f>G18+7</f>
        <v>45261</v>
      </c>
      <c r="H20" s="2423" t="s">
        <v>1776</v>
      </c>
      <c r="I20" s="2424">
        <f>G20+1</f>
        <v>45262</v>
      </c>
      <c r="J20" s="2426">
        <f t="shared" ref="J20" si="16">G20-1</f>
        <v>45260</v>
      </c>
      <c r="K20" s="2450" t="s">
        <v>1776</v>
      </c>
      <c r="L20" s="2427">
        <f t="shared" ref="L20" si="17">J20</f>
        <v>45260</v>
      </c>
      <c r="M20" s="2425">
        <f t="shared" ref="M20" si="18">I20+5</f>
        <v>45267</v>
      </c>
      <c r="N20" s="1010">
        <f t="shared" si="1"/>
        <v>45311</v>
      </c>
      <c r="O20" s="783">
        <f t="shared" si="2"/>
        <v>45331</v>
      </c>
      <c r="P20" s="782">
        <f t="shared" si="3"/>
        <v>45322</v>
      </c>
      <c r="Q20" s="783">
        <f t="shared" si="4"/>
        <v>45320</v>
      </c>
      <c r="R20" s="783">
        <f t="shared" si="5"/>
        <v>45322</v>
      </c>
      <c r="S20" s="783">
        <f t="shared" si="6"/>
        <v>45320</v>
      </c>
      <c r="T20" s="781">
        <f t="shared" si="7"/>
        <v>45325</v>
      </c>
      <c r="U20" s="783">
        <f t="shared" si="8"/>
        <v>45320</v>
      </c>
      <c r="V20" s="967"/>
      <c r="W20" s="8"/>
      <c r="Y20" s="1"/>
    </row>
    <row r="21" spans="1:25" ht="26.25" customHeight="1">
      <c r="A21" s="3089" t="s">
        <v>1788</v>
      </c>
      <c r="B21" s="3090"/>
      <c r="C21" s="2441" t="s">
        <v>1789</v>
      </c>
      <c r="D21" s="2428">
        <f>D19+7</f>
        <v>45267</v>
      </c>
      <c r="E21" s="2429" t="s">
        <v>390</v>
      </c>
      <c r="F21" s="2428">
        <f>D21+1</f>
        <v>45268</v>
      </c>
      <c r="G21" s="2434"/>
      <c r="H21" s="2433"/>
      <c r="I21" s="2435"/>
      <c r="J21" s="2436">
        <f t="shared" ref="J21" si="19">D21-3</f>
        <v>45264</v>
      </c>
      <c r="K21" s="2449">
        <f t="shared" ref="K21" si="20">F21-10</f>
        <v>45258</v>
      </c>
      <c r="L21" s="2432">
        <f t="shared" ref="L21" si="21">D21-2</f>
        <v>45265</v>
      </c>
      <c r="M21" s="2437">
        <f t="shared" ref="M21" si="22">F21+4</f>
        <v>45272</v>
      </c>
      <c r="N21" s="477">
        <f t="shared" si="1"/>
        <v>45316</v>
      </c>
      <c r="O21" s="783">
        <f t="shared" si="2"/>
        <v>45336</v>
      </c>
      <c r="P21" s="782">
        <f t="shared" si="3"/>
        <v>45327</v>
      </c>
      <c r="Q21" s="783">
        <f t="shared" si="4"/>
        <v>45325</v>
      </c>
      <c r="R21" s="783">
        <f t="shared" si="5"/>
        <v>45327</v>
      </c>
      <c r="S21" s="783">
        <f t="shared" si="6"/>
        <v>45325</v>
      </c>
      <c r="T21" s="781">
        <f t="shared" si="7"/>
        <v>45330</v>
      </c>
      <c r="U21" s="783">
        <f t="shared" si="8"/>
        <v>45325</v>
      </c>
      <c r="V21" s="967"/>
      <c r="W21" s="8"/>
      <c r="Y21" s="1"/>
    </row>
    <row r="22" spans="1:25"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23">J22</f>
        <v>45267</v>
      </c>
      <c r="M22" s="2425">
        <f t="shared" ref="M22" si="24">I22+5</f>
        <v>45274</v>
      </c>
      <c r="N22" s="1010">
        <f t="shared" si="1"/>
        <v>45318</v>
      </c>
      <c r="O22" s="783">
        <f t="shared" si="2"/>
        <v>45338</v>
      </c>
      <c r="P22" s="782">
        <f t="shared" si="3"/>
        <v>45329</v>
      </c>
      <c r="Q22" s="783">
        <f t="shared" si="4"/>
        <v>45327</v>
      </c>
      <c r="R22" s="783">
        <f t="shared" si="5"/>
        <v>45329</v>
      </c>
      <c r="S22" s="783">
        <f t="shared" si="6"/>
        <v>45327</v>
      </c>
      <c r="T22" s="781">
        <f t="shared" si="7"/>
        <v>45332</v>
      </c>
      <c r="U22" s="783">
        <f t="shared" si="8"/>
        <v>45327</v>
      </c>
      <c r="V22" s="967"/>
      <c r="W22" s="8"/>
      <c r="Y22" s="1"/>
    </row>
    <row r="23" spans="1:25" ht="25.5" customHeight="1">
      <c r="A23" s="3089" t="s">
        <v>1783</v>
      </c>
      <c r="B23" s="3090"/>
      <c r="C23" s="2441" t="s">
        <v>1791</v>
      </c>
      <c r="D23" s="2428">
        <f>D21+7</f>
        <v>45274</v>
      </c>
      <c r="E23" s="2429" t="s">
        <v>390</v>
      </c>
      <c r="F23" s="2428">
        <f>D23+1</f>
        <v>45275</v>
      </c>
      <c r="G23" s="2430"/>
      <c r="H23" s="2429"/>
      <c r="I23" s="2431"/>
      <c r="J23" s="2436">
        <f>D23-3</f>
        <v>45271</v>
      </c>
      <c r="K23" s="2449">
        <f t="shared" ref="K23" si="25">F23-10</f>
        <v>45265</v>
      </c>
      <c r="L23" s="2432">
        <f t="shared" ref="L23" si="26">D23-2</f>
        <v>45272</v>
      </c>
      <c r="M23" s="2437">
        <f t="shared" ref="M23" si="27">F23+4</f>
        <v>45279</v>
      </c>
      <c r="N23" s="477">
        <f t="shared" si="1"/>
        <v>45323</v>
      </c>
      <c r="O23" s="783">
        <f t="shared" si="2"/>
        <v>45343</v>
      </c>
      <c r="P23" s="782">
        <f t="shared" si="3"/>
        <v>45334</v>
      </c>
      <c r="Q23" s="783">
        <f t="shared" si="4"/>
        <v>45332</v>
      </c>
      <c r="R23" s="783">
        <f t="shared" si="5"/>
        <v>45334</v>
      </c>
      <c r="S23" s="783">
        <f t="shared" si="6"/>
        <v>45332</v>
      </c>
      <c r="T23" s="781">
        <f t="shared" si="7"/>
        <v>45337</v>
      </c>
      <c r="U23" s="783">
        <f t="shared" si="8"/>
        <v>45332</v>
      </c>
      <c r="V23" s="967"/>
      <c r="W23" s="8"/>
      <c r="Y23" s="1"/>
    </row>
    <row r="24" spans="1:25" ht="26.25" customHeight="1">
      <c r="A24" s="3091" t="s">
        <v>1781</v>
      </c>
      <c r="B24" s="3092"/>
      <c r="C24" s="2448" t="s">
        <v>1792</v>
      </c>
      <c r="D24" s="2451"/>
      <c r="E24" s="2452"/>
      <c r="F24" s="2453"/>
      <c r="G24" s="2422">
        <f>G22+7</f>
        <v>45275</v>
      </c>
      <c r="H24" s="2423" t="s">
        <v>390</v>
      </c>
      <c r="I24" s="2424">
        <f>G24+1</f>
        <v>45276</v>
      </c>
      <c r="J24" s="2426">
        <f t="shared" ref="J24" si="28">G24-1</f>
        <v>45274</v>
      </c>
      <c r="K24" s="2450" t="s">
        <v>390</v>
      </c>
      <c r="L24" s="2427">
        <f t="shared" ref="L24" si="29">J24</f>
        <v>45274</v>
      </c>
      <c r="M24" s="2425">
        <f t="shared" ref="M24" si="30">I24+5</f>
        <v>45281</v>
      </c>
      <c r="N24" s="1010">
        <f t="shared" si="1"/>
        <v>45325</v>
      </c>
      <c r="O24" s="783">
        <f t="shared" si="2"/>
        <v>45345</v>
      </c>
      <c r="P24" s="782">
        <f t="shared" si="3"/>
        <v>45336</v>
      </c>
      <c r="Q24" s="783">
        <f t="shared" si="4"/>
        <v>45334</v>
      </c>
      <c r="R24" s="783">
        <f t="shared" si="5"/>
        <v>45336</v>
      </c>
      <c r="S24" s="783">
        <f t="shared" si="6"/>
        <v>45334</v>
      </c>
      <c r="T24" s="781">
        <f t="shared" si="7"/>
        <v>45339</v>
      </c>
      <c r="U24" s="783">
        <f t="shared" si="8"/>
        <v>45334</v>
      </c>
      <c r="V24" s="967"/>
      <c r="W24" s="8"/>
      <c r="Y24" s="1"/>
    </row>
    <row r="25" spans="1:25" ht="27.6" customHeight="1">
      <c r="A25" s="3089" t="s">
        <v>1774</v>
      </c>
      <c r="B25" s="3090"/>
      <c r="C25" s="2441" t="s">
        <v>1793</v>
      </c>
      <c r="D25" s="2428">
        <f>D23+7</f>
        <v>45281</v>
      </c>
      <c r="E25" s="2429" t="s">
        <v>390</v>
      </c>
      <c r="F25" s="2428">
        <f>D25+1</f>
        <v>45282</v>
      </c>
      <c r="G25" s="2434"/>
      <c r="H25" s="2433"/>
      <c r="I25" s="2435"/>
      <c r="J25" s="2436">
        <f t="shared" ref="J25" si="31">D25-3</f>
        <v>45278</v>
      </c>
      <c r="K25" s="2449">
        <f t="shared" ref="K25" si="32">F25-10</f>
        <v>45272</v>
      </c>
      <c r="L25" s="2432">
        <f t="shared" ref="L25" si="33">D25-2</f>
        <v>45279</v>
      </c>
      <c r="M25" s="2437">
        <f t="shared" ref="M25" si="34">F25+4</f>
        <v>45286</v>
      </c>
      <c r="N25" s="477">
        <f t="shared" si="1"/>
        <v>45330</v>
      </c>
      <c r="O25" s="783">
        <f t="shared" si="2"/>
        <v>45350</v>
      </c>
      <c r="P25" s="782">
        <f t="shared" si="3"/>
        <v>45341</v>
      </c>
      <c r="Q25" s="783">
        <f t="shared" si="4"/>
        <v>45339</v>
      </c>
      <c r="R25" s="783">
        <f t="shared" si="5"/>
        <v>45341</v>
      </c>
      <c r="S25" s="783">
        <f t="shared" si="6"/>
        <v>45339</v>
      </c>
      <c r="T25" s="781">
        <f t="shared" si="7"/>
        <v>45344</v>
      </c>
      <c r="U25" s="783">
        <f t="shared" si="8"/>
        <v>45339</v>
      </c>
      <c r="V25" s="967"/>
      <c r="Y25" s="1"/>
    </row>
    <row r="26" spans="1:25" ht="27.6" customHeight="1">
      <c r="A26" s="3091" t="s">
        <v>1798</v>
      </c>
      <c r="B26" s="3092"/>
      <c r="C26" s="2448" t="s">
        <v>1799</v>
      </c>
      <c r="D26" s="2445"/>
      <c r="E26" s="2446"/>
      <c r="F26" s="2447"/>
      <c r="G26" s="2422">
        <f>G24+7</f>
        <v>45282</v>
      </c>
      <c r="H26" s="2423" t="s">
        <v>390</v>
      </c>
      <c r="I26" s="2424">
        <f>G26+1</f>
        <v>45283</v>
      </c>
      <c r="J26" s="2426">
        <f t="shared" ref="J26" si="35">G26-1</f>
        <v>45281</v>
      </c>
      <c r="K26" s="2454" t="s">
        <v>390</v>
      </c>
      <c r="L26" s="2427">
        <f t="shared" ref="L26" si="36">J26</f>
        <v>45281</v>
      </c>
      <c r="M26" s="2425">
        <f t="shared" ref="M26" si="37">I26+5</f>
        <v>45288</v>
      </c>
      <c r="N26" s="1010">
        <f t="shared" si="1"/>
        <v>45332</v>
      </c>
      <c r="O26" s="783">
        <f t="shared" si="2"/>
        <v>45352</v>
      </c>
      <c r="P26" s="782">
        <f t="shared" si="3"/>
        <v>45343</v>
      </c>
      <c r="Q26" s="783">
        <f t="shared" si="4"/>
        <v>45341</v>
      </c>
      <c r="R26" s="783">
        <f t="shared" si="5"/>
        <v>45343</v>
      </c>
      <c r="S26" s="783">
        <f t="shared" si="6"/>
        <v>45341</v>
      </c>
      <c r="T26" s="781">
        <f t="shared" si="7"/>
        <v>45346</v>
      </c>
      <c r="U26" s="783">
        <f t="shared" si="8"/>
        <v>45341</v>
      </c>
      <c r="V26" s="967"/>
      <c r="Y26" s="1"/>
    </row>
    <row r="27" spans="1:25" s="789" customFormat="1" ht="26.25" customHeight="1">
      <c r="A27" s="3089" t="s">
        <v>1788</v>
      </c>
      <c r="B27" s="3090"/>
      <c r="C27" s="2441" t="s">
        <v>1796</v>
      </c>
      <c r="D27" s="2428">
        <f>D25+7</f>
        <v>45288</v>
      </c>
      <c r="E27" s="2429" t="s">
        <v>390</v>
      </c>
      <c r="F27" s="2428">
        <f>D27+1</f>
        <v>45289</v>
      </c>
      <c r="G27" s="2434"/>
      <c r="H27" s="2433"/>
      <c r="I27" s="2435"/>
      <c r="J27" s="2436">
        <f t="shared" ref="J27" si="38">D27-3</f>
        <v>45285</v>
      </c>
      <c r="K27" s="2449">
        <f t="shared" ref="K27" si="39">F27-10</f>
        <v>45279</v>
      </c>
      <c r="L27" s="2432">
        <f t="shared" ref="L27" si="40">D27-2</f>
        <v>45286</v>
      </c>
      <c r="M27" s="2437">
        <f t="shared" ref="M27" si="41">F27+4</f>
        <v>45293</v>
      </c>
      <c r="N27" s="477">
        <f t="shared" si="1"/>
        <v>45337</v>
      </c>
      <c r="O27" s="783">
        <f t="shared" si="2"/>
        <v>45357</v>
      </c>
      <c r="P27" s="782">
        <f t="shared" si="3"/>
        <v>45348</v>
      </c>
      <c r="Q27" s="783">
        <f t="shared" si="4"/>
        <v>45346</v>
      </c>
      <c r="R27" s="783">
        <f t="shared" si="5"/>
        <v>45348</v>
      </c>
      <c r="S27" s="783">
        <f t="shared" si="6"/>
        <v>45346</v>
      </c>
      <c r="T27" s="781">
        <f t="shared" si="7"/>
        <v>45351</v>
      </c>
      <c r="U27" s="783">
        <f t="shared" si="8"/>
        <v>45346</v>
      </c>
      <c r="V27" s="967"/>
    </row>
    <row r="28" spans="1:25" s="789" customFormat="1" ht="26.25" hidden="1" customHeight="1">
      <c r="A28" s="3093"/>
      <c r="B28" s="3094"/>
      <c r="C28" s="2372"/>
      <c r="D28" s="2373"/>
      <c r="E28" s="2374"/>
      <c r="F28" s="2375"/>
      <c r="G28" s="2376">
        <v>45254</v>
      </c>
      <c r="H28" s="2377" t="s">
        <v>390</v>
      </c>
      <c r="I28" s="2378">
        <v>45255</v>
      </c>
      <c r="J28" s="2379">
        <v>45252</v>
      </c>
      <c r="K28" s="2380" t="s">
        <v>390</v>
      </c>
      <c r="L28" s="2381">
        <v>45252</v>
      </c>
      <c r="M28" s="2382">
        <v>45260</v>
      </c>
      <c r="N28" s="2052">
        <f t="shared" si="1"/>
        <v>45304</v>
      </c>
      <c r="O28" s="2028">
        <f t="shared" si="2"/>
        <v>45324</v>
      </c>
      <c r="P28" s="2029">
        <f t="shared" si="3"/>
        <v>45315</v>
      </c>
      <c r="Q28" s="2028">
        <f t="shared" si="4"/>
        <v>45313</v>
      </c>
      <c r="R28" s="2028">
        <f t="shared" si="5"/>
        <v>45315</v>
      </c>
      <c r="S28" s="2028">
        <f t="shared" si="6"/>
        <v>45313</v>
      </c>
      <c r="T28" s="1464">
        <f t="shared" si="7"/>
        <v>45318</v>
      </c>
      <c r="U28" s="2028">
        <f t="shared" si="8"/>
        <v>45313</v>
      </c>
      <c r="V28" s="967"/>
    </row>
    <row r="29" spans="1:25" s="8" customFormat="1" ht="27.6" hidden="1" customHeight="1">
      <c r="A29" s="3089"/>
      <c r="B29" s="3090"/>
      <c r="C29" s="2371"/>
      <c r="D29" s="2203">
        <v>45260</v>
      </c>
      <c r="E29" s="2552" t="s">
        <v>390</v>
      </c>
      <c r="F29" s="2203">
        <v>45261</v>
      </c>
      <c r="G29" s="2553"/>
      <c r="H29" s="2552"/>
      <c r="I29" s="2554"/>
      <c r="J29" s="2555">
        <v>45257</v>
      </c>
      <c r="K29" s="2556">
        <v>45251</v>
      </c>
      <c r="L29" s="2557">
        <v>45258</v>
      </c>
      <c r="M29" s="2551">
        <v>45265</v>
      </c>
      <c r="N29" s="2027">
        <f t="shared" si="1"/>
        <v>45309</v>
      </c>
      <c r="O29" s="2028">
        <f t="shared" si="2"/>
        <v>45329</v>
      </c>
      <c r="P29" s="2029">
        <f t="shared" si="3"/>
        <v>45320</v>
      </c>
      <c r="Q29" s="2028">
        <f t="shared" si="4"/>
        <v>45318</v>
      </c>
      <c r="R29" s="2028">
        <f t="shared" si="5"/>
        <v>45320</v>
      </c>
      <c r="S29" s="2028">
        <f t="shared" si="6"/>
        <v>45318</v>
      </c>
      <c r="T29" s="1464">
        <f t="shared" si="7"/>
        <v>45323</v>
      </c>
      <c r="U29" s="2028">
        <f t="shared" si="8"/>
        <v>45318</v>
      </c>
      <c r="V29" s="1015"/>
      <c r="W29" s="293"/>
      <c r="X29" s="293"/>
    </row>
    <row r="30" spans="1:25" ht="18" customHeight="1">
      <c r="A30" s="2123" t="s">
        <v>1708</v>
      </c>
      <c r="B30" s="1762"/>
      <c r="D30" s="2274"/>
      <c r="E30" s="1088"/>
      <c r="F30" s="1088"/>
      <c r="G30" s="1763"/>
      <c r="H30" s="1762"/>
      <c r="I30" s="1763"/>
      <c r="J30" s="1759"/>
      <c r="K30" s="1762"/>
      <c r="L30" s="1762"/>
      <c r="M30" s="1762"/>
      <c r="N30" s="8"/>
      <c r="P30" s="4"/>
      <c r="X30" s="4"/>
    </row>
    <row r="31" spans="1:25" s="921" customFormat="1" ht="18" customHeight="1">
      <c r="A31" s="2265" t="s">
        <v>1797</v>
      </c>
      <c r="B31" s="2082"/>
      <c r="D31" s="2265"/>
      <c r="E31" s="1765"/>
      <c r="G31" s="1196"/>
      <c r="H31" s="1196"/>
      <c r="I31" s="1762"/>
      <c r="J31" s="1762"/>
      <c r="K31" s="1762"/>
      <c r="L31" s="1762"/>
      <c r="M31" s="1762"/>
      <c r="N31" s="790"/>
      <c r="P31" s="819"/>
      <c r="X31" s="819"/>
      <c r="Y31" s="790"/>
    </row>
    <row r="32" spans="1:25" s="921" customFormat="1" ht="18" customHeight="1">
      <c r="A32" s="2013" t="s">
        <v>1656</v>
      </c>
      <c r="B32" s="793"/>
      <c r="F32" s="788"/>
      <c r="M32" s="2119" t="s">
        <v>368</v>
      </c>
      <c r="N32" s="790"/>
      <c r="P32" s="819"/>
      <c r="X32" s="819"/>
      <c r="Y32" s="790"/>
    </row>
    <row r="33" spans="1:34" ht="18" customHeight="1">
      <c r="A33" s="923" t="s">
        <v>954</v>
      </c>
      <c r="B33" s="35"/>
      <c r="M33" s="2119" t="s">
        <v>367</v>
      </c>
      <c r="N33" s="21"/>
      <c r="O33" s="29"/>
      <c r="P33" s="21"/>
      <c r="Q33" s="21"/>
      <c r="R33" s="21"/>
      <c r="T33" s="314"/>
      <c r="U33" s="315"/>
      <c r="V33" s="315"/>
      <c r="W33" s="315"/>
      <c r="X33" s="315"/>
      <c r="Y33" s="315"/>
    </row>
    <row r="34" spans="1:34" s="16" customFormat="1" ht="22.35" customHeight="1">
      <c r="A34" s="35" t="s">
        <v>316</v>
      </c>
      <c r="J34" s="384"/>
      <c r="K34" s="84"/>
      <c r="M34" s="2119" t="s">
        <v>1760</v>
      </c>
      <c r="N34" s="18"/>
      <c r="O34" s="539"/>
      <c r="P34" s="18"/>
      <c r="Q34" s="232"/>
      <c r="R34" s="379"/>
      <c r="S34" s="315"/>
      <c r="T34" s="315"/>
      <c r="U34" s="301"/>
      <c r="V34" s="301"/>
      <c r="W34" s="301"/>
      <c r="X34" s="40"/>
    </row>
    <row r="35" spans="1:34" s="16" customFormat="1" ht="22.35" customHeight="1">
      <c r="A35" s="2114" t="s">
        <v>1710</v>
      </c>
      <c r="M35" s="2124" t="s">
        <v>1699</v>
      </c>
      <c r="N35" s="18"/>
      <c r="O35" s="539"/>
      <c r="P35" s="18"/>
      <c r="Q35" s="232"/>
      <c r="R35" s="381"/>
      <c r="V35" s="301"/>
      <c r="W35" s="301"/>
      <c r="X35" s="40"/>
    </row>
    <row r="36" spans="1:34" s="16" customFormat="1" ht="22.35" customHeight="1">
      <c r="M36" s="18"/>
      <c r="N36" s="18"/>
      <c r="O36" s="539"/>
      <c r="P36" s="18"/>
      <c r="Q36" s="232"/>
      <c r="R36" s="381"/>
      <c r="V36" s="301"/>
      <c r="W36" s="301"/>
      <c r="X36" s="40"/>
      <c r="Y36" s="53"/>
      <c r="Z36" s="53"/>
      <c r="AA36" s="53"/>
      <c r="AB36" s="53"/>
      <c r="AC36" s="53"/>
      <c r="AD36" s="53"/>
      <c r="AE36" s="53"/>
      <c r="AF36" s="53"/>
      <c r="AG36" s="53"/>
      <c r="AH36" s="53"/>
    </row>
    <row r="37" spans="1:34" s="16" customFormat="1" ht="21.75" customHeight="1">
      <c r="M37" s="2070" t="s">
        <v>1714</v>
      </c>
      <c r="N37" s="18"/>
      <c r="O37" s="539"/>
      <c r="P37" s="18"/>
      <c r="Q37" s="232"/>
      <c r="R37" s="381"/>
      <c r="V37" s="301"/>
      <c r="W37" s="301"/>
      <c r="X37" s="40"/>
    </row>
    <row r="38" spans="1:34" s="16" customFormat="1" ht="21.75" customHeight="1">
      <c r="A38" s="115" t="s">
        <v>212</v>
      </c>
      <c r="M38" s="2070" t="s">
        <v>1701</v>
      </c>
      <c r="N38" s="18"/>
      <c r="O38" s="539"/>
      <c r="P38" s="18"/>
      <c r="Q38" s="232"/>
      <c r="R38" s="381"/>
      <c r="V38" s="301"/>
      <c r="W38" s="301"/>
      <c r="X38" s="40"/>
      <c r="Y38" s="13"/>
      <c r="Z38" s="13"/>
      <c r="AA38" s="13"/>
    </row>
    <row r="39" spans="1:34" s="16" customFormat="1" ht="21.75" customHeight="1">
      <c r="A39" s="383" t="s">
        <v>213</v>
      </c>
      <c r="B39" s="3081" t="s">
        <v>485</v>
      </c>
      <c r="C39" s="3250"/>
      <c r="D39" s="3250"/>
      <c r="E39" s="3250"/>
      <c r="F39" s="3250"/>
      <c r="G39" s="3250"/>
      <c r="H39" s="3250"/>
      <c r="I39" s="3250"/>
      <c r="J39" s="3082"/>
      <c r="M39" s="2113" t="s">
        <v>1029</v>
      </c>
      <c r="N39" s="18"/>
      <c r="O39" s="539"/>
      <c r="P39" s="18"/>
      <c r="Q39" s="232"/>
      <c r="R39" s="298"/>
      <c r="V39" s="301"/>
      <c r="W39" s="301"/>
      <c r="X39" s="150"/>
      <c r="Y39" s="13"/>
      <c r="Z39" s="13"/>
      <c r="AA39" s="13"/>
    </row>
    <row r="40" spans="1:34" s="16" customFormat="1" ht="21.75" customHeight="1">
      <c r="A40" s="407"/>
      <c r="B40" s="3081" t="s">
        <v>491</v>
      </c>
      <c r="C40" s="3250"/>
      <c r="D40" s="3250"/>
      <c r="E40" s="3250"/>
      <c r="F40" s="3250"/>
      <c r="G40" s="3250"/>
      <c r="H40" s="3250"/>
      <c r="I40" s="3250"/>
      <c r="J40" s="3082"/>
      <c r="M40" s="2070" t="s">
        <v>1702</v>
      </c>
      <c r="N40" s="18"/>
      <c r="O40" s="539"/>
      <c r="P40" s="18"/>
      <c r="Q40" s="232"/>
      <c r="R40" s="13"/>
      <c r="S40" s="426"/>
      <c r="V40" s="13"/>
      <c r="W40" s="13"/>
      <c r="X40" s="147"/>
    </row>
    <row r="41" spans="1:34" s="16" customFormat="1" ht="21.75" customHeight="1">
      <c r="A41" s="383" t="s">
        <v>214</v>
      </c>
      <c r="B41" s="3081" t="s">
        <v>488</v>
      </c>
      <c r="C41" s="3250"/>
      <c r="D41" s="3250"/>
      <c r="E41" s="3250"/>
      <c r="F41" s="3250"/>
      <c r="G41" s="3250"/>
      <c r="H41" s="3250"/>
      <c r="I41" s="3250"/>
      <c r="J41" s="3082"/>
      <c r="M41" s="18"/>
      <c r="N41" s="18"/>
      <c r="O41" s="539"/>
      <c r="P41" s="18"/>
      <c r="Q41" s="232"/>
      <c r="R41" s="14"/>
      <c r="S41" s="95"/>
      <c r="V41" s="14"/>
      <c r="W41" s="14"/>
      <c r="X41" s="147"/>
    </row>
    <row r="42" spans="1:34" s="151" customFormat="1" ht="21.75" customHeight="1">
      <c r="A42" s="408"/>
      <c r="B42" s="3081" t="s">
        <v>492</v>
      </c>
      <c r="C42" s="3250"/>
      <c r="D42" s="3250"/>
      <c r="E42" s="3250"/>
      <c r="F42" s="3250"/>
      <c r="G42" s="3250"/>
      <c r="H42" s="3250"/>
      <c r="I42" s="3250"/>
      <c r="J42" s="3082"/>
      <c r="K42" s="147"/>
      <c r="M42" s="1247" t="s">
        <v>983</v>
      </c>
      <c r="N42" s="18"/>
      <c r="O42" s="539"/>
      <c r="P42" s="18"/>
      <c r="Q42" s="232"/>
    </row>
    <row r="43" spans="1:34" s="11" customFormat="1" ht="21.75" customHeight="1">
      <c r="A43" s="383" t="s">
        <v>366</v>
      </c>
      <c r="B43" s="3081" t="s">
        <v>364</v>
      </c>
      <c r="C43" s="3250"/>
      <c r="D43" s="3250"/>
      <c r="E43" s="3250"/>
      <c r="F43" s="3250"/>
      <c r="G43" s="3250"/>
      <c r="H43" s="3250"/>
      <c r="I43" s="3250"/>
      <c r="J43" s="3082"/>
      <c r="M43" s="2102" t="s">
        <v>362</v>
      </c>
      <c r="N43" s="16"/>
      <c r="O43" s="16"/>
      <c r="P43" s="16"/>
      <c r="X43" s="151"/>
    </row>
    <row r="44" spans="1:34" s="11" customFormat="1" ht="21.75" customHeight="1">
      <c r="A44" s="375"/>
      <c r="B44" s="3251" t="s">
        <v>410</v>
      </c>
      <c r="C44" s="3252"/>
      <c r="D44" s="3252"/>
      <c r="E44" s="3252"/>
      <c r="F44" s="3252"/>
      <c r="G44" s="3252"/>
      <c r="H44" s="3252"/>
      <c r="I44" s="3252"/>
      <c r="J44" s="3253"/>
      <c r="K44" s="16"/>
      <c r="M44" s="2103" t="s">
        <v>223</v>
      </c>
      <c r="N44" s="19"/>
      <c r="O44" s="19"/>
      <c r="P44" s="19"/>
      <c r="Q44" s="19"/>
      <c r="R44" s="12"/>
      <c r="S44" s="12"/>
      <c r="T44" s="12"/>
      <c r="U44" s="12"/>
      <c r="V44" s="12"/>
      <c r="W44" s="12"/>
      <c r="X44" s="12"/>
      <c r="Y44" s="151"/>
    </row>
    <row r="45" spans="1:34" s="11" customFormat="1" ht="13.2">
      <c r="A45" s="33"/>
      <c r="B45" s="33"/>
      <c r="C45" s="16"/>
      <c r="D45" s="16"/>
      <c r="E45" s="16"/>
      <c r="F45" s="16"/>
      <c r="G45" s="16"/>
      <c r="H45" s="16"/>
      <c r="I45" s="16"/>
      <c r="J45" s="16"/>
      <c r="K45" s="16"/>
      <c r="L45" s="16"/>
      <c r="M45" s="16"/>
      <c r="N45" s="1"/>
      <c r="O45" s="1"/>
      <c r="P45" s="1"/>
      <c r="Q45" s="1"/>
      <c r="R45" s="1"/>
      <c r="S45" s="1"/>
      <c r="T45" s="1"/>
      <c r="U45" s="1"/>
      <c r="V45" s="1"/>
      <c r="W45" s="1"/>
      <c r="X45" s="1"/>
      <c r="Y45" s="151"/>
    </row>
    <row r="46" spans="1:34" s="11" customFormat="1" ht="13.2">
      <c r="C46" s="18"/>
      <c r="D46" s="18"/>
      <c r="E46" s="18"/>
      <c r="F46" s="18"/>
      <c r="G46" s="18"/>
      <c r="H46" s="18"/>
      <c r="I46" s="18"/>
      <c r="J46" s="18"/>
      <c r="K46" s="18"/>
      <c r="L46" s="18"/>
      <c r="M46" s="18"/>
      <c r="N46" s="1"/>
      <c r="O46" s="1"/>
      <c r="P46" s="1"/>
      <c r="Q46" s="1"/>
      <c r="R46" s="1"/>
      <c r="S46" s="1"/>
      <c r="T46" s="1"/>
      <c r="U46" s="1"/>
      <c r="V46" s="1"/>
      <c r="W46" s="1"/>
      <c r="X46" s="1"/>
      <c r="Y46" s="8"/>
    </row>
    <row r="52" spans="1:2" ht="15" customHeight="1">
      <c r="A52" s="25"/>
      <c r="B52" s="25"/>
    </row>
    <row r="53" spans="1:2" ht="15" customHeight="1">
      <c r="A53" s="24"/>
      <c r="B53" s="24"/>
    </row>
    <row r="54" spans="1:2" ht="15" customHeight="1">
      <c r="A54" s="24"/>
      <c r="B54" s="24"/>
    </row>
  </sheetData>
  <sheetProtection selectLockedCells="1" selectUnlockedCells="1"/>
  <mergeCells count="32">
    <mergeCell ref="A13:B13"/>
    <mergeCell ref="A14:B14"/>
    <mergeCell ref="A15:B15"/>
    <mergeCell ref="A16:B16"/>
    <mergeCell ref="A17:B17"/>
    <mergeCell ref="A18:B18"/>
    <mergeCell ref="A19:B19"/>
    <mergeCell ref="A20:B20"/>
    <mergeCell ref="A21:B21"/>
    <mergeCell ref="A22:B22"/>
    <mergeCell ref="V6:W6"/>
    <mergeCell ref="A7:X7"/>
    <mergeCell ref="A9:X9"/>
    <mergeCell ref="A11:B12"/>
    <mergeCell ref="C11:C12"/>
    <mergeCell ref="D11:F12"/>
    <mergeCell ref="G11:I12"/>
    <mergeCell ref="J11:L11"/>
    <mergeCell ref="M11:M12"/>
    <mergeCell ref="B39:J39"/>
    <mergeCell ref="A29:B29"/>
    <mergeCell ref="A23:B23"/>
    <mergeCell ref="A26:B26"/>
    <mergeCell ref="A25:B25"/>
    <mergeCell ref="A27:B27"/>
    <mergeCell ref="A28:B28"/>
    <mergeCell ref="A24:B24"/>
    <mergeCell ref="B41:J41"/>
    <mergeCell ref="B42:J42"/>
    <mergeCell ref="B43:J43"/>
    <mergeCell ref="B44:J44"/>
    <mergeCell ref="B40:J40"/>
  </mergeCells>
  <phoneticPr fontId="18"/>
  <pageMargins left="0.59055118110236227" right="0.39370078740157483" top="0.62992125984251968" bottom="0.19685039370078741" header="0.19685039370078741" footer="0.15748031496062992"/>
  <pageSetup paperSize="9" scale="56"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indexed="43"/>
  </sheetPr>
  <dimension ref="A1:AF49"/>
  <sheetViews>
    <sheetView showZeros="0" view="pageBreakPreview" zoomScale="55" zoomScaleNormal="50" zoomScaleSheetLayoutView="55" workbookViewId="0">
      <selection activeCell="A13" sqref="A13:H29"/>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1" width="8.44140625" style="1" customWidth="1"/>
    <col min="12" max="12" width="10.109375" style="1" customWidth="1"/>
    <col min="13" max="17" width="8.44140625" style="1" customWidth="1"/>
    <col min="18" max="18" width="9.88671875" style="1" customWidth="1"/>
    <col min="19" max="19" width="4.88671875" style="1" customWidth="1"/>
    <col min="20" max="20" width="8.44140625" style="1" customWidth="1"/>
    <col min="21" max="21" width="25.88671875" style="1" customWidth="1"/>
    <col min="22" max="22" width="7.6640625" style="60" customWidth="1"/>
    <col min="23" max="23" width="7.6640625" style="1" customWidth="1"/>
    <col min="24" max="24" width="10.88671875" style="1" customWidth="1"/>
    <col min="25" max="25" width="14.109375" style="1" customWidth="1"/>
    <col min="26" max="16384" width="8.88671875" style="1"/>
  </cols>
  <sheetData>
    <row r="1" spans="1:26" ht="15" customHeight="1">
      <c r="Z1" s="2"/>
    </row>
    <row r="2" spans="1:26" ht="15" customHeight="1">
      <c r="C2" s="35"/>
      <c r="D2" s="793" t="s">
        <v>88</v>
      </c>
      <c r="E2" s="793"/>
      <c r="F2" s="793"/>
      <c r="G2" s="793"/>
      <c r="H2" s="793"/>
      <c r="I2" s="2494" t="s">
        <v>5</v>
      </c>
      <c r="J2" s="35"/>
      <c r="K2" s="35"/>
      <c r="L2" s="35"/>
      <c r="Z2" s="2"/>
    </row>
    <row r="3" spans="1:26" ht="15" customHeight="1">
      <c r="C3" s="35"/>
      <c r="D3" s="793" t="s">
        <v>992</v>
      </c>
      <c r="E3" s="793"/>
      <c r="F3" s="793"/>
      <c r="G3" s="793"/>
      <c r="H3" s="793"/>
      <c r="I3" s="2494" t="s">
        <v>1757</v>
      </c>
      <c r="J3" s="35"/>
      <c r="K3" s="35"/>
      <c r="L3" s="35"/>
      <c r="Z3" s="2"/>
    </row>
    <row r="4" spans="1:26" ht="15" customHeight="1">
      <c r="C4" s="46"/>
      <c r="D4" s="1048" t="s">
        <v>993</v>
      </c>
      <c r="E4" s="1008"/>
      <c r="F4" s="1008"/>
      <c r="G4" s="793"/>
      <c r="H4" s="793"/>
      <c r="I4" s="2494" t="s">
        <v>1758</v>
      </c>
      <c r="J4" s="35"/>
      <c r="K4" s="35"/>
      <c r="L4" s="35"/>
      <c r="Z4" s="2"/>
    </row>
    <row r="5" spans="1:26" ht="15" customHeight="1">
      <c r="C5" s="35"/>
      <c r="D5" s="793" t="s">
        <v>994</v>
      </c>
      <c r="E5" s="793"/>
      <c r="F5" s="793"/>
      <c r="G5" s="793"/>
      <c r="H5" s="793"/>
      <c r="I5" s="2494" t="s">
        <v>1759</v>
      </c>
      <c r="J5" s="35"/>
      <c r="K5" s="35"/>
      <c r="L5" s="35"/>
      <c r="V5" s="61"/>
      <c r="Z5" s="2"/>
    </row>
    <row r="6" spans="1:26" ht="15" customHeight="1">
      <c r="H6" s="7"/>
      <c r="Q6" s="3029"/>
      <c r="R6" s="3029"/>
      <c r="S6" s="280"/>
      <c r="T6" s="280"/>
      <c r="U6" s="280"/>
    </row>
    <row r="7" spans="1:26" ht="30" customHeight="1">
      <c r="A7" s="2891" t="s">
        <v>689</v>
      </c>
      <c r="B7" s="2891"/>
      <c r="C7" s="2891"/>
      <c r="D7" s="2891"/>
      <c r="E7" s="2891"/>
      <c r="F7" s="2891"/>
      <c r="G7" s="2891"/>
      <c r="H7" s="2891"/>
      <c r="I7" s="2891"/>
      <c r="J7" s="2891"/>
      <c r="K7" s="2891"/>
      <c r="L7" s="2891"/>
      <c r="M7" s="2891"/>
      <c r="N7" s="2891"/>
      <c r="O7" s="2891"/>
      <c r="P7" s="2891"/>
      <c r="Q7" s="2891"/>
      <c r="R7" s="2891"/>
      <c r="S7" s="2891"/>
      <c r="T7" s="2891"/>
      <c r="U7" s="2891"/>
    </row>
    <row r="8" spans="1:26" ht="15" customHeight="1">
      <c r="A8" s="45"/>
      <c r="B8" s="45"/>
      <c r="C8" s="45"/>
      <c r="D8" s="45"/>
      <c r="E8" s="45"/>
      <c r="F8" s="45"/>
      <c r="G8" s="45"/>
      <c r="H8" s="45"/>
      <c r="V8" s="64"/>
      <c r="W8" s="5"/>
      <c r="X8" s="5"/>
    </row>
    <row r="9" spans="1:26" ht="15" customHeight="1">
      <c r="A9" s="2913" t="s">
        <v>319</v>
      </c>
      <c r="B9" s="2913"/>
      <c r="C9" s="2913"/>
      <c r="D9" s="2913"/>
      <c r="E9" s="2913"/>
      <c r="F9" s="2913"/>
      <c r="G9" s="2913"/>
      <c r="H9" s="2913"/>
      <c r="I9" s="2913"/>
      <c r="J9" s="2913"/>
      <c r="K9" s="2913"/>
      <c r="L9" s="2913"/>
      <c r="M9" s="2913"/>
      <c r="N9" s="2913"/>
      <c r="O9" s="2913"/>
      <c r="P9" s="2913"/>
      <c r="Q9" s="2913"/>
      <c r="R9" s="2913"/>
      <c r="S9" s="2913"/>
      <c r="T9" s="2913"/>
      <c r="U9" s="2913"/>
      <c r="V9" s="65"/>
      <c r="W9" s="6"/>
      <c r="X9" s="6"/>
    </row>
    <row r="10" spans="1:26" ht="15" customHeight="1">
      <c r="A10" s="297">
        <f>'(P10)HKG KOB'!A10</f>
        <v>0</v>
      </c>
      <c r="B10" s="3"/>
      <c r="C10" s="3"/>
      <c r="D10" s="3"/>
      <c r="E10" s="3"/>
      <c r="F10" s="3"/>
      <c r="G10" s="3"/>
      <c r="H10" s="3"/>
      <c r="I10" s="137"/>
      <c r="J10" s="113"/>
      <c r="K10" s="113"/>
      <c r="L10" s="287" t="s">
        <v>623</v>
      </c>
      <c r="M10" s="113"/>
      <c r="N10" s="113"/>
      <c r="O10" s="113"/>
      <c r="P10" s="113"/>
      <c r="Q10" s="113"/>
      <c r="R10" s="113"/>
      <c r="S10" s="113"/>
      <c r="T10" s="113"/>
      <c r="U10" s="113"/>
      <c r="V10" s="66"/>
      <c r="W10" s="3"/>
      <c r="X10" s="3"/>
    </row>
    <row r="11" spans="1:26" ht="20.100000000000001" customHeight="1">
      <c r="A11" s="3144" t="s">
        <v>1050</v>
      </c>
      <c r="B11" s="3060" t="s">
        <v>1051</v>
      </c>
      <c r="C11" s="3062" t="s">
        <v>1052</v>
      </c>
      <c r="D11" s="3145"/>
      <c r="E11" s="3146"/>
      <c r="F11" s="3054" t="s">
        <v>1053</v>
      </c>
      <c r="G11" s="3055"/>
      <c r="H11" s="3052" t="s">
        <v>1054</v>
      </c>
      <c r="I11" s="911" t="s">
        <v>696</v>
      </c>
      <c r="J11" s="3260" t="s">
        <v>711</v>
      </c>
      <c r="K11" s="3261"/>
      <c r="L11" s="3260" t="s">
        <v>712</v>
      </c>
      <c r="M11" s="3261"/>
      <c r="N11" s="154" t="s">
        <v>713</v>
      </c>
      <c r="O11" s="154" t="s">
        <v>714</v>
      </c>
      <c r="P11" s="154" t="s">
        <v>715</v>
      </c>
      <c r="Q11" s="3260" t="s">
        <v>716</v>
      </c>
      <c r="R11" s="3261"/>
      <c r="S11" s="291"/>
      <c r="T11" s="291"/>
      <c r="U11" s="291"/>
    </row>
    <row r="12" spans="1:26" s="8" customFormat="1" ht="44.25" customHeight="1">
      <c r="A12" s="3059"/>
      <c r="B12" s="3061"/>
      <c r="C12" s="3065"/>
      <c r="D12" s="3066"/>
      <c r="E12" s="3067"/>
      <c r="F12" s="344" t="s">
        <v>1055</v>
      </c>
      <c r="G12" s="343" t="s">
        <v>1056</v>
      </c>
      <c r="H12" s="3053"/>
      <c r="I12" s="155" t="s">
        <v>703</v>
      </c>
      <c r="J12" s="143" t="s">
        <v>717</v>
      </c>
      <c r="K12" s="145" t="s">
        <v>718</v>
      </c>
      <c r="L12" s="143" t="s">
        <v>719</v>
      </c>
      <c r="M12" s="145" t="s">
        <v>720</v>
      </c>
      <c r="N12" s="146" t="s">
        <v>721</v>
      </c>
      <c r="O12" s="146" t="s">
        <v>722</v>
      </c>
      <c r="P12" s="146" t="s">
        <v>723</v>
      </c>
      <c r="Q12" s="143" t="s">
        <v>724</v>
      </c>
      <c r="R12" s="142" t="s">
        <v>725</v>
      </c>
      <c r="S12" s="292"/>
      <c r="V12" s="60"/>
    </row>
    <row r="13" spans="1:26" ht="26.25" customHeight="1">
      <c r="A13" s="2837" t="s">
        <v>2014</v>
      </c>
      <c r="B13" s="2582" t="s">
        <v>2015</v>
      </c>
      <c r="C13" s="2838">
        <v>45266</v>
      </c>
      <c r="D13" s="2578" t="s">
        <v>390</v>
      </c>
      <c r="E13" s="2579">
        <f>C13+1</f>
        <v>45267</v>
      </c>
      <c r="F13" s="2580">
        <f>C13-2</f>
        <v>45264</v>
      </c>
      <c r="G13" s="2581">
        <f>C13-2</f>
        <v>45264</v>
      </c>
      <c r="H13" s="2275">
        <f>E13+4</f>
        <v>45271</v>
      </c>
      <c r="I13" s="3254">
        <f>H14+44</f>
        <v>45318</v>
      </c>
      <c r="J13" s="3241">
        <f>H14+16</f>
        <v>45290</v>
      </c>
      <c r="K13" s="3256">
        <f>H14+8</f>
        <v>45282</v>
      </c>
      <c r="L13" s="3241">
        <f>H14+11</f>
        <v>45285</v>
      </c>
      <c r="M13" s="3256">
        <f>H14+10</f>
        <v>45284</v>
      </c>
      <c r="N13" s="3217">
        <f>H14+26</f>
        <v>45300</v>
      </c>
      <c r="O13" s="3217">
        <f>H14+26</f>
        <v>45300</v>
      </c>
      <c r="P13" s="3217">
        <f>H14+12</f>
        <v>45286</v>
      </c>
      <c r="Q13" s="3241">
        <f>H14+11</f>
        <v>45285</v>
      </c>
      <c r="R13" s="3256">
        <f>H14+7</f>
        <v>45281</v>
      </c>
      <c r="S13" s="293"/>
    </row>
    <row r="14" spans="1:26" ht="26.25" customHeight="1">
      <c r="A14" s="2839" t="s">
        <v>2016</v>
      </c>
      <c r="B14" s="2839" t="s">
        <v>2017</v>
      </c>
      <c r="C14" s="2583">
        <v>45270</v>
      </c>
      <c r="D14" s="2584" t="s">
        <v>390</v>
      </c>
      <c r="E14" s="2585">
        <f t="shared" ref="E14:E20" si="0">C14</f>
        <v>45270</v>
      </c>
      <c r="F14" s="2574">
        <f>C14-3</f>
        <v>45267</v>
      </c>
      <c r="G14" s="2575">
        <f>C14-3</f>
        <v>45267</v>
      </c>
      <c r="H14" s="2276">
        <f t="shared" ref="H14:H22" si="1">E14+4</f>
        <v>45274</v>
      </c>
      <c r="I14" s="3259"/>
      <c r="J14" s="3247"/>
      <c r="K14" s="3258"/>
      <c r="L14" s="3247"/>
      <c r="M14" s="3258"/>
      <c r="N14" s="3245"/>
      <c r="O14" s="3245"/>
      <c r="P14" s="3245"/>
      <c r="Q14" s="3247"/>
      <c r="R14" s="3258"/>
      <c r="S14" s="132"/>
    </row>
    <row r="15" spans="1:26" ht="26.25" customHeight="1">
      <c r="A15" s="2837" t="s">
        <v>2018</v>
      </c>
      <c r="B15" s="2582" t="s">
        <v>2019</v>
      </c>
      <c r="C15" s="2838">
        <f t="shared" ref="C15" si="2">C13+7</f>
        <v>45273</v>
      </c>
      <c r="D15" s="2578" t="s">
        <v>390</v>
      </c>
      <c r="E15" s="2579">
        <f>C15+1</f>
        <v>45274</v>
      </c>
      <c r="F15" s="2580">
        <f>C15-2</f>
        <v>45271</v>
      </c>
      <c r="G15" s="2581">
        <f>C15-2</f>
        <v>45271</v>
      </c>
      <c r="H15" s="2275">
        <f t="shared" si="1"/>
        <v>45278</v>
      </c>
      <c r="I15" s="3254">
        <f>H16+44</f>
        <v>45325</v>
      </c>
      <c r="J15" s="3241">
        <f>H16+16</f>
        <v>45297</v>
      </c>
      <c r="K15" s="3256">
        <f>H16+8</f>
        <v>45289</v>
      </c>
      <c r="L15" s="3241">
        <f>H16+11</f>
        <v>45292</v>
      </c>
      <c r="M15" s="3256">
        <f>H16+10</f>
        <v>45291</v>
      </c>
      <c r="N15" s="3217">
        <f>H16+26</f>
        <v>45307</v>
      </c>
      <c r="O15" s="3217">
        <f>H16+26</f>
        <v>45307</v>
      </c>
      <c r="P15" s="3217">
        <f>H16+12</f>
        <v>45293</v>
      </c>
      <c r="Q15" s="3241">
        <f>H16+11</f>
        <v>45292</v>
      </c>
      <c r="R15" s="3256">
        <f>H16+7</f>
        <v>45288</v>
      </c>
      <c r="S15" s="293"/>
    </row>
    <row r="16" spans="1:26" ht="26.25" customHeight="1">
      <c r="A16" s="2839" t="s">
        <v>1728</v>
      </c>
      <c r="B16" s="2839" t="s">
        <v>2020</v>
      </c>
      <c r="C16" s="2583">
        <f>C14+7</f>
        <v>45277</v>
      </c>
      <c r="D16" s="2584" t="s">
        <v>390</v>
      </c>
      <c r="E16" s="2585">
        <f t="shared" si="0"/>
        <v>45277</v>
      </c>
      <c r="F16" s="2574">
        <f>C16-3</f>
        <v>45274</v>
      </c>
      <c r="G16" s="2575">
        <f>C16-3</f>
        <v>45274</v>
      </c>
      <c r="H16" s="2276">
        <f t="shared" si="1"/>
        <v>45281</v>
      </c>
      <c r="I16" s="3259"/>
      <c r="J16" s="3247"/>
      <c r="K16" s="3258"/>
      <c r="L16" s="3247"/>
      <c r="M16" s="3258"/>
      <c r="N16" s="3245"/>
      <c r="O16" s="3245"/>
      <c r="P16" s="3245"/>
      <c r="Q16" s="3247"/>
      <c r="R16" s="3258"/>
      <c r="S16" s="132"/>
    </row>
    <row r="17" spans="1:22" ht="26.25" customHeight="1">
      <c r="A17" s="2840" t="s">
        <v>2021</v>
      </c>
      <c r="B17" s="2582" t="s">
        <v>2022</v>
      </c>
      <c r="C17" s="2838">
        <f t="shared" ref="C17:C26" si="3">C15+7</f>
        <v>45280</v>
      </c>
      <c r="D17" s="2578" t="s">
        <v>390</v>
      </c>
      <c r="E17" s="2579">
        <f>C17+1</f>
        <v>45281</v>
      </c>
      <c r="F17" s="2580">
        <f>C17-2</f>
        <v>45278</v>
      </c>
      <c r="G17" s="2581">
        <f>C17-2</f>
        <v>45278</v>
      </c>
      <c r="H17" s="2275">
        <f t="shared" si="1"/>
        <v>45285</v>
      </c>
      <c r="I17" s="3254">
        <f>H18+44</f>
        <v>45332</v>
      </c>
      <c r="J17" s="3241">
        <f>H18+16</f>
        <v>45304</v>
      </c>
      <c r="K17" s="3256">
        <f>H18+8</f>
        <v>45296</v>
      </c>
      <c r="L17" s="3241">
        <f>H18+11</f>
        <v>45299</v>
      </c>
      <c r="M17" s="3256">
        <f>H18+10</f>
        <v>45298</v>
      </c>
      <c r="N17" s="3217">
        <f>H18+26</f>
        <v>45314</v>
      </c>
      <c r="O17" s="3217">
        <f>H18+26</f>
        <v>45314</v>
      </c>
      <c r="P17" s="3217">
        <f>H18+12</f>
        <v>45300</v>
      </c>
      <c r="Q17" s="3241">
        <f>H18+11</f>
        <v>45299</v>
      </c>
      <c r="R17" s="3256">
        <f>H18+7</f>
        <v>45295</v>
      </c>
      <c r="S17" s="293"/>
    </row>
    <row r="18" spans="1:22" ht="26.25" customHeight="1">
      <c r="A18" s="2839" t="s">
        <v>2023</v>
      </c>
      <c r="B18" s="2839" t="s">
        <v>2020</v>
      </c>
      <c r="C18" s="2583">
        <f t="shared" si="3"/>
        <v>45284</v>
      </c>
      <c r="D18" s="2584" t="s">
        <v>390</v>
      </c>
      <c r="E18" s="2585">
        <f t="shared" si="0"/>
        <v>45284</v>
      </c>
      <c r="F18" s="2574">
        <f>C18-3</f>
        <v>45281</v>
      </c>
      <c r="G18" s="2575">
        <f>C18-3</f>
        <v>45281</v>
      </c>
      <c r="H18" s="2276">
        <f t="shared" si="1"/>
        <v>45288</v>
      </c>
      <c r="I18" s="3259"/>
      <c r="J18" s="3247"/>
      <c r="K18" s="3258"/>
      <c r="L18" s="3247"/>
      <c r="M18" s="3258"/>
      <c r="N18" s="3245"/>
      <c r="O18" s="3245"/>
      <c r="P18" s="3245"/>
      <c r="Q18" s="3247"/>
      <c r="R18" s="3258"/>
      <c r="S18" s="132"/>
    </row>
    <row r="19" spans="1:22" ht="26.25" customHeight="1">
      <c r="A19" s="2840" t="s">
        <v>2024</v>
      </c>
      <c r="B19" s="2582" t="s">
        <v>2025</v>
      </c>
      <c r="C19" s="2838">
        <f t="shared" si="3"/>
        <v>45287</v>
      </c>
      <c r="D19" s="2578" t="s">
        <v>390</v>
      </c>
      <c r="E19" s="2579">
        <f>C19+1</f>
        <v>45288</v>
      </c>
      <c r="F19" s="2580">
        <f>C19-2</f>
        <v>45285</v>
      </c>
      <c r="G19" s="2581">
        <f>C19-2</f>
        <v>45285</v>
      </c>
      <c r="H19" s="2275">
        <f t="shared" si="1"/>
        <v>45292</v>
      </c>
      <c r="I19" s="3254">
        <f>H20+44</f>
        <v>45339</v>
      </c>
      <c r="J19" s="3241">
        <f>H20+16</f>
        <v>45311</v>
      </c>
      <c r="K19" s="3256">
        <f>H20+8</f>
        <v>45303</v>
      </c>
      <c r="L19" s="3241">
        <f>H20+11</f>
        <v>45306</v>
      </c>
      <c r="M19" s="3256">
        <f>H20+10</f>
        <v>45305</v>
      </c>
      <c r="N19" s="3217">
        <f>H20+26</f>
        <v>45321</v>
      </c>
      <c r="O19" s="3217">
        <f>H20+26</f>
        <v>45321</v>
      </c>
      <c r="P19" s="3217">
        <f>H20+12</f>
        <v>45307</v>
      </c>
      <c r="Q19" s="3241">
        <f>H20+11</f>
        <v>45306</v>
      </c>
      <c r="R19" s="3256">
        <f>H20+7</f>
        <v>45302</v>
      </c>
      <c r="S19" s="293"/>
    </row>
    <row r="20" spans="1:22" ht="26.25" customHeight="1">
      <c r="A20" s="2839" t="s">
        <v>2026</v>
      </c>
      <c r="B20" s="2839" t="s">
        <v>2004</v>
      </c>
      <c r="C20" s="2583">
        <f t="shared" si="3"/>
        <v>45291</v>
      </c>
      <c r="D20" s="2584" t="s">
        <v>390</v>
      </c>
      <c r="E20" s="2585">
        <f t="shared" si="0"/>
        <v>45291</v>
      </c>
      <c r="F20" s="2586">
        <f>C20-4</f>
        <v>45287</v>
      </c>
      <c r="G20" s="2587">
        <f>C20-4</f>
        <v>45287</v>
      </c>
      <c r="H20" s="2276">
        <f t="shared" si="1"/>
        <v>45295</v>
      </c>
      <c r="I20" s="3259"/>
      <c r="J20" s="3247"/>
      <c r="K20" s="3258"/>
      <c r="L20" s="3247"/>
      <c r="M20" s="3258"/>
      <c r="N20" s="3245"/>
      <c r="O20" s="3245"/>
      <c r="P20" s="3245"/>
      <c r="Q20" s="3247"/>
      <c r="R20" s="3258"/>
      <c r="S20" s="132"/>
    </row>
    <row r="21" spans="1:22" ht="25.5" customHeight="1">
      <c r="A21" s="2841" t="s">
        <v>2027</v>
      </c>
      <c r="B21" s="2842"/>
      <c r="C21" s="2843">
        <f t="shared" si="3"/>
        <v>45294</v>
      </c>
      <c r="D21" s="2844" t="s">
        <v>2028</v>
      </c>
      <c r="E21" s="2845">
        <f>C21+1</f>
        <v>45295</v>
      </c>
      <c r="F21" s="2846">
        <f>C21-2</f>
        <v>45292</v>
      </c>
      <c r="G21" s="2847">
        <f>C21-2</f>
        <v>45292</v>
      </c>
      <c r="H21" s="2855">
        <f t="shared" si="1"/>
        <v>45299</v>
      </c>
      <c r="I21" s="3254">
        <f>H22+44</f>
        <v>45346</v>
      </c>
      <c r="J21" s="3241">
        <f>H22+16</f>
        <v>45318</v>
      </c>
      <c r="K21" s="3256">
        <f>H22+8</f>
        <v>45310</v>
      </c>
      <c r="L21" s="3241">
        <f>H22+11</f>
        <v>45313</v>
      </c>
      <c r="M21" s="3256">
        <f>H22+10</f>
        <v>45312</v>
      </c>
      <c r="N21" s="3217">
        <f>H22+26</f>
        <v>45328</v>
      </c>
      <c r="O21" s="3217">
        <f>H22+26</f>
        <v>45328</v>
      </c>
      <c r="P21" s="3217">
        <f>H22+12</f>
        <v>45314</v>
      </c>
      <c r="Q21" s="3241">
        <f>H22+11</f>
        <v>45313</v>
      </c>
      <c r="R21" s="3256">
        <f>H22+7</f>
        <v>45309</v>
      </c>
      <c r="S21" s="293"/>
    </row>
    <row r="22" spans="1:22" ht="26.25" customHeight="1">
      <c r="A22" s="2849" t="s">
        <v>2027</v>
      </c>
      <c r="B22" s="2850"/>
      <c r="C22" s="2843">
        <f t="shared" si="3"/>
        <v>45298</v>
      </c>
      <c r="D22" s="2844" t="s">
        <v>2028</v>
      </c>
      <c r="E22" s="2845">
        <f t="shared" ref="E22:E26" si="4">C22</f>
        <v>45298</v>
      </c>
      <c r="F22" s="2846">
        <f>C22-3</f>
        <v>45295</v>
      </c>
      <c r="G22" s="2847">
        <f>C22-3</f>
        <v>45295</v>
      </c>
      <c r="H22" s="2855">
        <f t="shared" si="1"/>
        <v>45302</v>
      </c>
      <c r="I22" s="3255"/>
      <c r="J22" s="3242"/>
      <c r="K22" s="3257"/>
      <c r="L22" s="3242"/>
      <c r="M22" s="3257"/>
      <c r="N22" s="3218"/>
      <c r="O22" s="3218"/>
      <c r="P22" s="3218"/>
      <c r="Q22" s="3242"/>
      <c r="R22" s="3257"/>
      <c r="S22" s="132"/>
      <c r="T22" s="262"/>
      <c r="U22" s="289"/>
    </row>
    <row r="23" spans="1:22" ht="26.25" customHeight="1">
      <c r="A23" s="2849" t="s">
        <v>2027</v>
      </c>
      <c r="B23" s="2850"/>
      <c r="C23" s="2843">
        <f t="shared" si="3"/>
        <v>45301</v>
      </c>
      <c r="D23" s="2844" t="s">
        <v>2028</v>
      </c>
      <c r="E23" s="2845">
        <f>C23+1</f>
        <v>45302</v>
      </c>
      <c r="F23" s="2846">
        <f>C23-2</f>
        <v>45299</v>
      </c>
      <c r="G23" s="2847">
        <f>C23-2</f>
        <v>45299</v>
      </c>
      <c r="H23" s="2855">
        <f>E23+4</f>
        <v>45306</v>
      </c>
      <c r="I23" s="3254">
        <f>H24+44</f>
        <v>45353</v>
      </c>
      <c r="J23" s="3241">
        <f>H24+16</f>
        <v>45325</v>
      </c>
      <c r="K23" s="3256">
        <f>H24+8</f>
        <v>45317</v>
      </c>
      <c r="L23" s="3241">
        <f>H24+11</f>
        <v>45320</v>
      </c>
      <c r="M23" s="3256">
        <f>H24+10</f>
        <v>45319</v>
      </c>
      <c r="N23" s="3217">
        <f>H24+26</f>
        <v>45335</v>
      </c>
      <c r="O23" s="3217">
        <f>H24+26</f>
        <v>45335</v>
      </c>
      <c r="P23" s="3217">
        <f>H24+12</f>
        <v>45321</v>
      </c>
      <c r="Q23" s="3241">
        <f>H24+11</f>
        <v>45320</v>
      </c>
      <c r="R23" s="3256">
        <f>H24+7</f>
        <v>45316</v>
      </c>
      <c r="S23" s="293"/>
      <c r="T23" s="263"/>
      <c r="U23" s="290"/>
    </row>
    <row r="24" spans="1:22" ht="26.25" customHeight="1">
      <c r="A24" s="2839" t="s">
        <v>1728</v>
      </c>
      <c r="B24" s="2839" t="s">
        <v>2029</v>
      </c>
      <c r="C24" s="2583">
        <f t="shared" si="3"/>
        <v>45305</v>
      </c>
      <c r="D24" s="2584" t="s">
        <v>2028</v>
      </c>
      <c r="E24" s="2585">
        <f t="shared" si="4"/>
        <v>45305</v>
      </c>
      <c r="F24" s="2574">
        <f>C24-3</f>
        <v>45302</v>
      </c>
      <c r="G24" s="2575">
        <f>C24-3</f>
        <v>45302</v>
      </c>
      <c r="H24" s="2276">
        <f t="shared" ref="H24" si="5">E24+4</f>
        <v>45309</v>
      </c>
      <c r="I24" s="3255"/>
      <c r="J24" s="3242"/>
      <c r="K24" s="3257"/>
      <c r="L24" s="3242"/>
      <c r="M24" s="3257"/>
      <c r="N24" s="3218"/>
      <c r="O24" s="3218"/>
      <c r="P24" s="3218"/>
      <c r="Q24" s="3242"/>
      <c r="R24" s="3257"/>
      <c r="S24" s="132"/>
      <c r="T24" s="262"/>
      <c r="U24" s="289"/>
    </row>
    <row r="25" spans="1:22" ht="26.25" customHeight="1">
      <c r="A25" s="2840" t="s">
        <v>2021</v>
      </c>
      <c r="B25" s="2582" t="s">
        <v>2030</v>
      </c>
      <c r="C25" s="2838">
        <f t="shared" si="3"/>
        <v>45308</v>
      </c>
      <c r="D25" s="2578" t="s">
        <v>2028</v>
      </c>
      <c r="E25" s="2579">
        <f>C25+1</f>
        <v>45309</v>
      </c>
      <c r="F25" s="2580">
        <f>C25-2</f>
        <v>45306</v>
      </c>
      <c r="G25" s="2581">
        <f>C25-2</f>
        <v>45306</v>
      </c>
      <c r="H25" s="2275">
        <f>E25+4</f>
        <v>45313</v>
      </c>
      <c r="I25" s="3254">
        <f>H26+44</f>
        <v>45360</v>
      </c>
      <c r="J25" s="3241">
        <f>H26+16</f>
        <v>45332</v>
      </c>
      <c r="K25" s="3256">
        <f>H26+8</f>
        <v>45324</v>
      </c>
      <c r="L25" s="3241">
        <f>H26+11</f>
        <v>45327</v>
      </c>
      <c r="M25" s="3256">
        <f>H26+10</f>
        <v>45326</v>
      </c>
      <c r="N25" s="3217">
        <f>H26+26</f>
        <v>45342</v>
      </c>
      <c r="O25" s="3217">
        <f>H26+26</f>
        <v>45342</v>
      </c>
      <c r="P25" s="3217">
        <f>H26+12</f>
        <v>45328</v>
      </c>
      <c r="Q25" s="3241">
        <f>H26+11</f>
        <v>45327</v>
      </c>
      <c r="R25" s="3256">
        <f>H26+7</f>
        <v>45323</v>
      </c>
      <c r="S25" s="293"/>
      <c r="T25" s="262"/>
      <c r="U25" s="289"/>
    </row>
    <row r="26" spans="1:22" ht="26.25" customHeight="1">
      <c r="A26" s="2839" t="s">
        <v>2023</v>
      </c>
      <c r="B26" s="2839" t="s">
        <v>2029</v>
      </c>
      <c r="C26" s="2583">
        <f t="shared" si="3"/>
        <v>45312</v>
      </c>
      <c r="D26" s="2584" t="s">
        <v>2028</v>
      </c>
      <c r="E26" s="2585">
        <f t="shared" si="4"/>
        <v>45312</v>
      </c>
      <c r="F26" s="2574">
        <f>C26-3</f>
        <v>45309</v>
      </c>
      <c r="G26" s="2575">
        <f>C26-3</f>
        <v>45309</v>
      </c>
      <c r="H26" s="2276">
        <f t="shared" ref="H26" si="6">E26+4</f>
        <v>45316</v>
      </c>
      <c r="I26" s="3255"/>
      <c r="J26" s="3242"/>
      <c r="K26" s="3257"/>
      <c r="L26" s="3242"/>
      <c r="M26" s="3257"/>
      <c r="N26" s="3218"/>
      <c r="O26" s="3218"/>
      <c r="P26" s="3218"/>
      <c r="Q26" s="3242"/>
      <c r="R26" s="3257"/>
      <c r="S26" s="132"/>
      <c r="T26" s="263"/>
      <c r="U26" s="290"/>
    </row>
    <row r="27" spans="1:22" ht="26.25" customHeight="1">
      <c r="A27" s="2840" t="s">
        <v>2024</v>
      </c>
      <c r="B27" s="2582" t="s">
        <v>2031</v>
      </c>
      <c r="C27" s="2838">
        <f>C25+7</f>
        <v>45315</v>
      </c>
      <c r="D27" s="2578" t="s">
        <v>2028</v>
      </c>
      <c r="E27" s="2579">
        <f>C27+1</f>
        <v>45316</v>
      </c>
      <c r="F27" s="2580">
        <f>C27-2</f>
        <v>45313</v>
      </c>
      <c r="G27" s="2581">
        <f>C27-2</f>
        <v>45313</v>
      </c>
      <c r="H27" s="2275">
        <f>E27+4</f>
        <v>45320</v>
      </c>
      <c r="I27" s="3254">
        <f>H28+44</f>
        <v>45367</v>
      </c>
      <c r="J27" s="3241">
        <f>H28+16</f>
        <v>45339</v>
      </c>
      <c r="K27" s="3256">
        <f>H28+8</f>
        <v>45331</v>
      </c>
      <c r="L27" s="3241">
        <f>H28+11</f>
        <v>45334</v>
      </c>
      <c r="M27" s="3256">
        <f>H28+10</f>
        <v>45333</v>
      </c>
      <c r="N27" s="3217">
        <f>H28+26</f>
        <v>45349</v>
      </c>
      <c r="O27" s="3217">
        <f>H28+26</f>
        <v>45349</v>
      </c>
      <c r="P27" s="3217">
        <f>H28+12</f>
        <v>45335</v>
      </c>
      <c r="Q27" s="3241">
        <f>H28+11</f>
        <v>45334</v>
      </c>
      <c r="R27" s="3256">
        <f>H28+7</f>
        <v>45330</v>
      </c>
      <c r="S27" s="293"/>
      <c r="T27" s="262"/>
      <c r="U27" s="289"/>
    </row>
    <row r="28" spans="1:22" ht="26.25" customHeight="1">
      <c r="A28" s="2851" t="s">
        <v>2032</v>
      </c>
      <c r="B28" s="2839"/>
      <c r="C28" s="2583">
        <f t="shared" ref="C28:C29" si="7">C26+7</f>
        <v>45319</v>
      </c>
      <c r="D28" s="2584" t="s">
        <v>2028</v>
      </c>
      <c r="E28" s="2585">
        <f t="shared" ref="E28" si="8">C28</f>
        <v>45319</v>
      </c>
      <c r="F28" s="2574">
        <f>C28-3</f>
        <v>45316</v>
      </c>
      <c r="G28" s="2575">
        <f>C28-3</f>
        <v>45316</v>
      </c>
      <c r="H28" s="2276">
        <f t="shared" ref="H28" si="9">E28+4</f>
        <v>45323</v>
      </c>
      <c r="I28" s="3255"/>
      <c r="J28" s="3242"/>
      <c r="K28" s="3257"/>
      <c r="L28" s="3242"/>
      <c r="M28" s="3257"/>
      <c r="N28" s="3218"/>
      <c r="O28" s="3218"/>
      <c r="P28" s="3218"/>
      <c r="Q28" s="3242"/>
      <c r="R28" s="3257"/>
      <c r="S28" s="132"/>
      <c r="T28" s="262"/>
      <c r="U28" s="289"/>
    </row>
    <row r="29" spans="1:22" ht="26.25" customHeight="1">
      <c r="A29" s="2852" t="s">
        <v>2014</v>
      </c>
      <c r="B29" s="2582" t="s">
        <v>2033</v>
      </c>
      <c r="C29" s="2266">
        <f t="shared" si="7"/>
        <v>45322</v>
      </c>
      <c r="D29" s="2420" t="s" ph="1">
        <v>2028</v>
      </c>
      <c r="E29" s="2738">
        <f>C29+1</f>
        <v>45323</v>
      </c>
      <c r="F29" s="2713">
        <f>C29-2</f>
        <v>45320</v>
      </c>
      <c r="G29" s="1454">
        <f>C29-2</f>
        <v>45320</v>
      </c>
      <c r="H29" s="2856">
        <f>E29+4</f>
        <v>45327</v>
      </c>
      <c r="I29" s="3254">
        <f>H30+44</f>
        <v>45374</v>
      </c>
      <c r="J29" s="3241">
        <f>H30+16</f>
        <v>45346</v>
      </c>
      <c r="K29" s="3256">
        <f>H30+8</f>
        <v>45338</v>
      </c>
      <c r="L29" s="3241">
        <f>H30+11</f>
        <v>45341</v>
      </c>
      <c r="M29" s="3256">
        <f>H30+10</f>
        <v>45340</v>
      </c>
      <c r="N29" s="3217">
        <f>H30+26</f>
        <v>45356</v>
      </c>
      <c r="O29" s="3217">
        <f>H30+26</f>
        <v>45356</v>
      </c>
      <c r="P29" s="3217">
        <f>H30+12</f>
        <v>45342</v>
      </c>
      <c r="Q29" s="3241">
        <f>H30+11</f>
        <v>45341</v>
      </c>
      <c r="R29" s="3256">
        <f>H30+7</f>
        <v>45337</v>
      </c>
      <c r="S29" s="293"/>
      <c r="T29" s="71"/>
      <c r="U29" s="290"/>
    </row>
    <row r="30" spans="1:22" ht="26.25" customHeight="1">
      <c r="A30" s="2156"/>
      <c r="B30" s="1528"/>
      <c r="C30" s="1514">
        <f>C28+7</f>
        <v>45326</v>
      </c>
      <c r="D30" s="1500" t="s">
        <v>390</v>
      </c>
      <c r="E30" s="1515">
        <f t="shared" ref="E30" si="10">C30</f>
        <v>45326</v>
      </c>
      <c r="F30" s="1516">
        <f>C30-3</f>
        <v>45323</v>
      </c>
      <c r="G30" s="1501">
        <f>C30-3</f>
        <v>45323</v>
      </c>
      <c r="H30" s="2159">
        <f t="shared" ref="H30" si="11">E30+4</f>
        <v>45330</v>
      </c>
      <c r="I30" s="3255"/>
      <c r="J30" s="3242"/>
      <c r="K30" s="3257"/>
      <c r="L30" s="3242"/>
      <c r="M30" s="3257"/>
      <c r="N30" s="3218"/>
      <c r="O30" s="3218"/>
      <c r="P30" s="3218"/>
      <c r="Q30" s="3242"/>
      <c r="R30" s="3257"/>
      <c r="S30" s="132"/>
      <c r="T30" s="232"/>
      <c r="U30" s="289"/>
    </row>
    <row r="31" spans="1:22" s="921" customFormat="1" ht="26.25" customHeight="1">
      <c r="A31" s="2157"/>
      <c r="B31" s="1041"/>
      <c r="C31" s="1518">
        <f>C29+7</f>
        <v>45329</v>
      </c>
      <c r="D31" s="1035" t="s">
        <v>831</v>
      </c>
      <c r="E31" s="1042">
        <f>C31</f>
        <v>45329</v>
      </c>
      <c r="F31" s="1519">
        <f>C31-2</f>
        <v>45327</v>
      </c>
      <c r="G31" s="1043">
        <f>C31-2</f>
        <v>45327</v>
      </c>
      <c r="H31" s="2160">
        <f>E31+5</f>
        <v>45334</v>
      </c>
      <c r="I31" s="2194">
        <f>H31+44</f>
        <v>45378</v>
      </c>
      <c r="J31" s="1473">
        <f>H31+16</f>
        <v>45350</v>
      </c>
      <c r="K31" s="1473">
        <f>H31+8</f>
        <v>45342</v>
      </c>
      <c r="L31" s="1473">
        <f>H31+11</f>
        <v>45345</v>
      </c>
      <c r="M31" s="1473">
        <f>H31+10</f>
        <v>45344</v>
      </c>
      <c r="N31" s="1473">
        <f>H31+26</f>
        <v>45360</v>
      </c>
      <c r="O31" s="1473">
        <f>H31+26</f>
        <v>45360</v>
      </c>
      <c r="P31" s="1473">
        <f>H31+12</f>
        <v>45346</v>
      </c>
      <c r="Q31" s="1473">
        <f>H31+11</f>
        <v>45345</v>
      </c>
      <c r="R31" s="1473">
        <f>H31+7</f>
        <v>45341</v>
      </c>
      <c r="S31" s="1053"/>
      <c r="T31" s="1052"/>
      <c r="U31" s="1054"/>
      <c r="V31" s="792"/>
    </row>
    <row r="32" spans="1:22" ht="18" customHeight="1">
      <c r="A32" s="1763" t="s">
        <v>1016</v>
      </c>
      <c r="B32" s="788"/>
      <c r="C32" s="41"/>
      <c r="D32" s="921"/>
      <c r="E32" s="2114"/>
      <c r="F32" s="269"/>
      <c r="G32" s="921"/>
      <c r="H32" s="921"/>
      <c r="I32" s="1057"/>
      <c r="J32" s="819"/>
      <c r="K32" s="3161"/>
      <c r="L32" s="3161"/>
      <c r="M32" s="3161"/>
      <c r="N32" s="819"/>
      <c r="O32" s="819"/>
      <c r="P32" s="819"/>
      <c r="Q32" s="819"/>
      <c r="R32" s="819"/>
    </row>
    <row r="33" spans="1:32" ht="18" customHeight="1">
      <c r="A33" s="791"/>
      <c r="B33" s="791"/>
      <c r="C33" s="788"/>
      <c r="D33" s="921"/>
      <c r="E33" s="921"/>
      <c r="F33" s="819"/>
      <c r="G33" s="921"/>
      <c r="H33" s="921"/>
      <c r="I33" s="21"/>
      <c r="J33" s="29"/>
      <c r="K33" s="21"/>
      <c r="L33" s="21"/>
      <c r="M33" s="21"/>
      <c r="T33" s="106"/>
      <c r="U33" s="106"/>
    </row>
    <row r="34" spans="1:32" s="16" customFormat="1" ht="15" customHeight="1">
      <c r="A34" s="793" t="s">
        <v>359</v>
      </c>
      <c r="C34" s="51"/>
      <c r="D34" s="51"/>
      <c r="E34" s="51"/>
      <c r="G34" s="72"/>
      <c r="H34" s="294"/>
      <c r="I34" s="294"/>
      <c r="J34" s="294"/>
      <c r="K34" s="294"/>
      <c r="L34" s="294"/>
      <c r="M34" s="1"/>
      <c r="N34" s="37"/>
      <c r="O34" s="37"/>
      <c r="P34" s="37"/>
      <c r="Q34" s="37"/>
      <c r="R34" s="37"/>
      <c r="S34" s="37"/>
      <c r="T34" s="106"/>
      <c r="U34" s="106"/>
      <c r="V34" s="56"/>
    </row>
    <row r="35" spans="1:32" s="16" customFormat="1" ht="18" customHeight="1">
      <c r="A35" s="124" t="s">
        <v>212</v>
      </c>
      <c r="B35" s="3154"/>
      <c r="C35" s="3154"/>
      <c r="D35" s="3154"/>
      <c r="E35" s="3154"/>
      <c r="F35" s="3154"/>
      <c r="G35" s="3154"/>
      <c r="H35" s="1247" t="s">
        <v>983</v>
      </c>
      <c r="I35" s="300"/>
      <c r="J35" s="300"/>
      <c r="K35" s="300"/>
      <c r="L35" s="300"/>
      <c r="M35" s="1"/>
      <c r="N35" s="37"/>
      <c r="O35" s="37"/>
      <c r="P35" s="37"/>
      <c r="Q35" s="37"/>
      <c r="R35" s="37"/>
      <c r="S35" s="37"/>
      <c r="T35" s="295"/>
      <c r="U35" s="295"/>
      <c r="V35" s="56"/>
    </row>
    <row r="36" spans="1:32" s="16" customFormat="1" ht="18" customHeight="1">
      <c r="A36" s="283" t="s">
        <v>215</v>
      </c>
      <c r="B36" s="3151" t="s">
        <v>637</v>
      </c>
      <c r="C36" s="3152"/>
      <c r="D36" s="3152"/>
      <c r="E36" s="3152"/>
      <c r="F36" s="3152"/>
      <c r="G36" s="3153"/>
      <c r="H36" s="4" t="s">
        <v>362</v>
      </c>
      <c r="I36" s="300"/>
      <c r="J36" s="300"/>
      <c r="K36" s="300"/>
      <c r="L36" s="300"/>
      <c r="M36" s="4"/>
      <c r="N36" s="37"/>
      <c r="O36" s="37"/>
      <c r="P36" s="37"/>
      <c r="Q36" s="37"/>
      <c r="R36" s="37"/>
      <c r="S36" s="37"/>
      <c r="T36" s="295"/>
      <c r="U36" s="295"/>
      <c r="V36" s="69"/>
    </row>
    <row r="37" spans="1:32" s="16" customFormat="1" ht="18" customHeight="1">
      <c r="A37" s="284"/>
      <c r="B37" s="303" t="s">
        <v>636</v>
      </c>
      <c r="C37" s="131"/>
      <c r="D37" s="112"/>
      <c r="E37" s="13"/>
      <c r="G37" s="304"/>
      <c r="H37" s="70" t="s">
        <v>325</v>
      </c>
      <c r="I37" s="301"/>
      <c r="J37" s="301"/>
      <c r="K37" s="301"/>
      <c r="L37" s="315"/>
      <c r="N37" s="37"/>
      <c r="O37" s="37"/>
      <c r="P37" s="37"/>
      <c r="Q37" s="37"/>
      <c r="R37" s="37"/>
      <c r="S37" s="37"/>
      <c r="T37" s="295"/>
      <c r="U37" s="295"/>
      <c r="V37" s="56"/>
      <c r="W37" s="53"/>
      <c r="X37" s="53"/>
      <c r="Y37" s="53"/>
      <c r="Z37" s="53"/>
      <c r="AA37" s="53"/>
      <c r="AB37" s="53"/>
      <c r="AC37" s="53"/>
      <c r="AD37" s="53"/>
      <c r="AE37" s="53"/>
      <c r="AF37" s="53"/>
    </row>
    <row r="38" spans="1:32" s="16" customFormat="1" ht="18" customHeight="1">
      <c r="A38" s="281"/>
      <c r="B38" s="305" t="s">
        <v>828</v>
      </c>
      <c r="C38" s="282"/>
      <c r="D38" s="91"/>
      <c r="E38" s="306"/>
      <c r="F38" s="307"/>
      <c r="G38" s="308"/>
      <c r="H38" s="301"/>
      <c r="I38" s="301"/>
      <c r="J38" s="301"/>
      <c r="K38" s="301"/>
      <c r="L38" s="315"/>
      <c r="M38" s="14"/>
      <c r="N38" s="37"/>
      <c r="O38" s="37"/>
      <c r="P38" s="37"/>
      <c r="Q38" s="37"/>
      <c r="R38" s="37"/>
      <c r="S38" s="37"/>
      <c r="T38" s="295"/>
      <c r="U38" s="295"/>
      <c r="V38" s="58"/>
    </row>
    <row r="39" spans="1:32" s="16" customFormat="1" ht="18" customHeight="1">
      <c r="A39" s="283" t="s">
        <v>216</v>
      </c>
      <c r="B39" s="309" t="s">
        <v>638</v>
      </c>
      <c r="C39" s="310"/>
      <c r="D39" s="84"/>
      <c r="E39" s="28"/>
      <c r="F39" s="10"/>
      <c r="G39" s="311"/>
      <c r="H39" s="10" t="s">
        <v>370</v>
      </c>
      <c r="I39" s="301"/>
      <c r="J39" s="301"/>
      <c r="K39" s="301"/>
      <c r="L39" s="315"/>
      <c r="M39" s="14"/>
      <c r="N39" s="324"/>
      <c r="O39" s="324"/>
      <c r="P39" s="324"/>
      <c r="Q39" s="324"/>
      <c r="R39" s="324"/>
      <c r="S39" s="324"/>
      <c r="T39" s="295"/>
      <c r="U39" s="295"/>
      <c r="V39" s="68"/>
      <c r="W39" s="13"/>
      <c r="X39" s="13"/>
      <c r="Y39" s="13"/>
    </row>
    <row r="40" spans="1:32" s="16" customFormat="1" ht="18" customHeight="1">
      <c r="A40" s="285"/>
      <c r="B40" s="303" t="s">
        <v>13</v>
      </c>
      <c r="C40" s="131"/>
      <c r="D40" s="93"/>
      <c r="E40" s="13"/>
      <c r="F40" s="10"/>
      <c r="G40" s="312"/>
      <c r="H40" s="10" t="s">
        <v>371</v>
      </c>
      <c r="I40" s="301"/>
      <c r="J40" s="301"/>
      <c r="K40" s="301"/>
      <c r="L40" s="315"/>
      <c r="M40" s="14"/>
      <c r="N40" s="323"/>
      <c r="O40" s="323"/>
      <c r="P40" s="323"/>
      <c r="Q40" s="323"/>
      <c r="R40" s="323"/>
      <c r="S40" s="323"/>
      <c r="T40" s="323"/>
      <c r="U40" s="323"/>
      <c r="V40" s="68"/>
      <c r="W40" s="13"/>
      <c r="X40" s="13"/>
      <c r="Y40" s="13"/>
    </row>
    <row r="41" spans="1:32" s="16" customFormat="1" ht="18" customHeight="1">
      <c r="A41" s="245"/>
      <c r="B41" s="305" t="s">
        <v>639</v>
      </c>
      <c r="C41" s="313"/>
      <c r="D41" s="316"/>
      <c r="E41" s="306"/>
      <c r="F41" s="307"/>
      <c r="G41" s="317"/>
      <c r="H41" s="827" t="s">
        <v>1760</v>
      </c>
      <c r="I41" s="301"/>
      <c r="J41" s="301"/>
      <c r="K41" s="301"/>
      <c r="L41" s="315"/>
      <c r="M41" s="13"/>
      <c r="N41" s="149"/>
      <c r="O41" s="149"/>
      <c r="P41" s="149"/>
      <c r="Q41" s="149"/>
      <c r="R41" s="149"/>
      <c r="S41" s="149"/>
      <c r="T41" s="149"/>
      <c r="U41" s="149"/>
      <c r="V41" s="56"/>
    </row>
    <row r="42" spans="1:32" s="16" customFormat="1" ht="18" customHeight="1">
      <c r="A42" s="240"/>
      <c r="B42" s="147"/>
      <c r="C42" s="241"/>
      <c r="D42" s="241"/>
      <c r="E42" s="241"/>
      <c r="F42" s="241"/>
      <c r="G42" s="241"/>
      <c r="H42" s="10"/>
      <c r="I42" s="14"/>
      <c r="J42" s="14"/>
      <c r="K42" s="14"/>
      <c r="L42" s="14"/>
      <c r="M42" s="14"/>
      <c r="N42" s="14"/>
      <c r="O42" s="14"/>
      <c r="P42" s="14"/>
      <c r="Q42" s="14"/>
      <c r="R42" s="14"/>
      <c r="S42" s="14"/>
      <c r="T42" s="14"/>
      <c r="U42" s="14"/>
      <c r="V42" s="56"/>
    </row>
    <row r="43" spans="1:32" s="16" customFormat="1" ht="18" customHeight="1">
      <c r="A43" s="124"/>
      <c r="B43" s="71"/>
      <c r="C43" s="71"/>
      <c r="D43" s="328"/>
      <c r="E43" s="256"/>
      <c r="F43" s="256"/>
      <c r="G43" s="318"/>
      <c r="H43" s="14"/>
      <c r="I43" s="14"/>
      <c r="J43" s="14"/>
      <c r="K43" s="14"/>
      <c r="L43" s="14"/>
      <c r="M43" s="14"/>
      <c r="N43" s="14"/>
      <c r="O43" s="14"/>
      <c r="P43" s="14"/>
      <c r="Q43" s="14"/>
      <c r="R43" s="14"/>
      <c r="S43" s="14"/>
      <c r="T43" s="14"/>
      <c r="U43" s="14"/>
      <c r="V43" s="56"/>
    </row>
    <row r="44" spans="1:32" s="16" customFormat="1" ht="18" customHeight="1">
      <c r="A44" s="262"/>
      <c r="B44" s="3102"/>
      <c r="C44" s="3102"/>
      <c r="D44" s="3102"/>
      <c r="E44" s="3102"/>
      <c r="F44" s="3102"/>
      <c r="G44" s="3102"/>
      <c r="H44" s="18"/>
      <c r="I44" s="14"/>
      <c r="J44" s="14"/>
      <c r="K44" s="14"/>
      <c r="L44" s="14"/>
      <c r="M44" s="14"/>
      <c r="N44" s="14"/>
      <c r="O44" s="14"/>
      <c r="P44" s="14"/>
      <c r="Q44" s="14"/>
      <c r="R44" s="14"/>
      <c r="S44" s="14"/>
      <c r="T44" s="14"/>
      <c r="U44" s="14"/>
      <c r="V44" s="59"/>
    </row>
    <row r="45" spans="1:32" s="151" customFormat="1" ht="16.2">
      <c r="A45" s="262"/>
      <c r="B45" s="3178"/>
      <c r="C45" s="3178"/>
      <c r="D45" s="3178"/>
      <c r="E45" s="3178"/>
      <c r="F45" s="3178"/>
      <c r="G45" s="3178"/>
      <c r="H45" s="147"/>
      <c r="I45" s="147"/>
      <c r="J45" s="147"/>
      <c r="K45" s="147"/>
      <c r="L45" s="147"/>
    </row>
    <row r="46" spans="1:32" s="11" customFormat="1" ht="16.2">
      <c r="A46" s="262"/>
      <c r="B46" s="3102"/>
      <c r="C46" s="3102"/>
      <c r="D46" s="3102"/>
      <c r="E46" s="3102"/>
      <c r="F46" s="3102"/>
      <c r="G46" s="3102"/>
      <c r="I46" s="16"/>
      <c r="J46" s="16"/>
      <c r="K46" s="16"/>
      <c r="L46" s="16"/>
      <c r="V46" s="59"/>
    </row>
    <row r="47" spans="1:32" s="11" customFormat="1" ht="16.2">
      <c r="A47" s="262"/>
      <c r="B47" s="3102"/>
      <c r="C47" s="3102"/>
      <c r="D47" s="3102"/>
      <c r="E47" s="3102"/>
      <c r="F47" s="3102"/>
      <c r="G47" s="3102"/>
      <c r="H47" s="16"/>
      <c r="I47" s="19"/>
      <c r="J47" s="19"/>
      <c r="K47" s="19"/>
      <c r="L47" s="19"/>
      <c r="M47" s="12"/>
      <c r="N47" s="12"/>
      <c r="O47" s="12"/>
      <c r="P47" s="12"/>
      <c r="Q47" s="12"/>
      <c r="R47" s="12"/>
      <c r="S47" s="12"/>
      <c r="T47" s="12"/>
      <c r="U47" s="12"/>
      <c r="V47" s="59"/>
    </row>
    <row r="48" spans="1:32" s="11" customFormat="1" ht="13.2">
      <c r="A48" s="765"/>
      <c r="B48" s="3178"/>
      <c r="C48" s="3178"/>
      <c r="D48" s="3178"/>
      <c r="E48" s="3178"/>
      <c r="F48" s="3178"/>
      <c r="G48" s="3178"/>
      <c r="H48" s="16"/>
      <c r="I48" s="1"/>
      <c r="J48" s="1"/>
      <c r="K48" s="1"/>
      <c r="L48" s="1"/>
      <c r="M48" s="1"/>
      <c r="N48" s="1"/>
      <c r="O48" s="1"/>
      <c r="P48" s="1"/>
      <c r="Q48" s="1"/>
      <c r="R48" s="1"/>
      <c r="S48" s="1"/>
      <c r="T48" s="1"/>
      <c r="U48" s="1"/>
      <c r="V48" s="59"/>
    </row>
    <row r="49" spans="1:18" ht="15" customHeight="1">
      <c r="A49" s="232"/>
      <c r="B49" s="3102"/>
      <c r="C49" s="3102"/>
      <c r="D49" s="3102"/>
      <c r="E49" s="3102"/>
      <c r="F49" s="3102"/>
      <c r="G49" s="3102"/>
      <c r="I49" s="131"/>
      <c r="J49" s="131"/>
      <c r="K49" s="131"/>
      <c r="L49" s="131"/>
      <c r="M49" s="131"/>
      <c r="N49" s="131"/>
      <c r="O49" s="131"/>
      <c r="P49" s="131"/>
      <c r="Q49" s="131"/>
      <c r="R49" s="131"/>
    </row>
  </sheetData>
  <sheetProtection selectLockedCells="1" selectUnlockedCells="1"/>
  <mergeCells count="110">
    <mergeCell ref="B49:G49"/>
    <mergeCell ref="B44:G44"/>
    <mergeCell ref="B45:G45"/>
    <mergeCell ref="B46:G46"/>
    <mergeCell ref="B47:G47"/>
    <mergeCell ref="B48:G48"/>
    <mergeCell ref="P29:P30"/>
    <mergeCell ref="O29:O30"/>
    <mergeCell ref="B36:G36"/>
    <mergeCell ref="I29:I30"/>
    <mergeCell ref="J29:J30"/>
    <mergeCell ref="K29:K30"/>
    <mergeCell ref="L29:L30"/>
    <mergeCell ref="B35:G35"/>
    <mergeCell ref="K32:M32"/>
    <mergeCell ref="R29:R30"/>
    <mergeCell ref="M29:M30"/>
    <mergeCell ref="N29:N30"/>
    <mergeCell ref="Q29:Q30"/>
    <mergeCell ref="Q11:R11"/>
    <mergeCell ref="Q6:R6"/>
    <mergeCell ref="A7:U7"/>
    <mergeCell ref="A11:A12"/>
    <mergeCell ref="B11:B12"/>
    <mergeCell ref="C11:E12"/>
    <mergeCell ref="H11:H12"/>
    <mergeCell ref="L11:M11"/>
    <mergeCell ref="A9:U9"/>
    <mergeCell ref="F11:G11"/>
    <mergeCell ref="J11:K11"/>
    <mergeCell ref="Q27:Q28"/>
    <mergeCell ref="R27:R28"/>
    <mergeCell ref="N23:N24"/>
    <mergeCell ref="N19:N20"/>
    <mergeCell ref="O19:O20"/>
    <mergeCell ref="P19:P20"/>
    <mergeCell ref="Q19:Q20"/>
    <mergeCell ref="O23:O24"/>
    <mergeCell ref="P23:P24"/>
    <mergeCell ref="Q23:Q24"/>
    <mergeCell ref="N13:N14"/>
    <mergeCell ref="O13:O14"/>
    <mergeCell ref="P13:P14"/>
    <mergeCell ref="Q13:Q14"/>
    <mergeCell ref="R13:R14"/>
    <mergeCell ref="I13:I14"/>
    <mergeCell ref="J13:J14"/>
    <mergeCell ref="K13:K14"/>
    <mergeCell ref="L13:L14"/>
    <mergeCell ref="M13:M14"/>
    <mergeCell ref="N15:N16"/>
    <mergeCell ref="O15:O16"/>
    <mergeCell ref="P15:P16"/>
    <mergeCell ref="Q15:Q16"/>
    <mergeCell ref="R15:R16"/>
    <mergeCell ref="I15:I16"/>
    <mergeCell ref="J15:J16"/>
    <mergeCell ref="K15:K16"/>
    <mergeCell ref="L15:L16"/>
    <mergeCell ref="M15:M16"/>
    <mergeCell ref="N17:N18"/>
    <mergeCell ref="O17:O18"/>
    <mergeCell ref="P17:P18"/>
    <mergeCell ref="Q17:Q18"/>
    <mergeCell ref="R17:R18"/>
    <mergeCell ref="I17:I18"/>
    <mergeCell ref="J17:J18"/>
    <mergeCell ref="K17:K18"/>
    <mergeCell ref="L17:L18"/>
    <mergeCell ref="M17:M18"/>
    <mergeCell ref="R19:R20"/>
    <mergeCell ref="I21:I22"/>
    <mergeCell ref="J21:J22"/>
    <mergeCell ref="K21:K22"/>
    <mergeCell ref="L21:L22"/>
    <mergeCell ref="M21:M22"/>
    <mergeCell ref="N21:N22"/>
    <mergeCell ref="O21:O22"/>
    <mergeCell ref="P21:P22"/>
    <mergeCell ref="Q21:Q22"/>
    <mergeCell ref="R21:R22"/>
    <mergeCell ref="I19:I20"/>
    <mergeCell ref="J19:J20"/>
    <mergeCell ref="K19:K20"/>
    <mergeCell ref="L19:L20"/>
    <mergeCell ref="M19:M20"/>
    <mergeCell ref="I27:I28"/>
    <mergeCell ref="J27:J28"/>
    <mergeCell ref="K27:K28"/>
    <mergeCell ref="L27:L28"/>
    <mergeCell ref="M27:M28"/>
    <mergeCell ref="R23:R24"/>
    <mergeCell ref="I25:I26"/>
    <mergeCell ref="J25:J26"/>
    <mergeCell ref="K25:K26"/>
    <mergeCell ref="L25:L26"/>
    <mergeCell ref="M25:M26"/>
    <mergeCell ref="N25:N26"/>
    <mergeCell ref="O25:O26"/>
    <mergeCell ref="P25:P26"/>
    <mergeCell ref="Q25:Q26"/>
    <mergeCell ref="R25:R26"/>
    <mergeCell ref="I23:I24"/>
    <mergeCell ref="J23:J24"/>
    <mergeCell ref="K23:K24"/>
    <mergeCell ref="L23:L24"/>
    <mergeCell ref="M23:M24"/>
    <mergeCell ref="N27:N28"/>
    <mergeCell ref="O27:O28"/>
    <mergeCell ref="P27:P28"/>
  </mergeCells>
  <phoneticPr fontId="18"/>
  <pageMargins left="0.75" right="0.17" top="0.59055118110236227" bottom="0.27559055118110237" header="0.47244094488188981" footer="0.15748031496062992"/>
  <pageSetup paperSize="9" scale="59"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indexed="43"/>
    <pageSetUpPr fitToPage="1"/>
  </sheetPr>
  <dimension ref="A1:AF53"/>
  <sheetViews>
    <sheetView showZeros="0" view="pageBreakPreview" zoomScale="75" zoomScaleNormal="75" zoomScaleSheetLayoutView="75" workbookViewId="0">
      <selection activeCell="H23" sqref="H23"/>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3" width="9.6640625" style="1" customWidth="1"/>
    <col min="14" max="23" width="8.44140625" style="1" customWidth="1"/>
    <col min="24" max="24" width="7.6640625" style="1" customWidth="1"/>
    <col min="25" max="25" width="10.88671875" style="1" customWidth="1"/>
    <col min="26" max="26" width="15.6640625" style="1" customWidth="1"/>
    <col min="27" max="16384" width="9" style="1"/>
  </cols>
  <sheetData>
    <row r="1" spans="1:27" ht="15" customHeight="1">
      <c r="AA1" s="2"/>
    </row>
    <row r="2" spans="1:27" ht="15" customHeight="1">
      <c r="M2" s="793" t="s">
        <v>88</v>
      </c>
      <c r="N2" s="35"/>
      <c r="O2" s="35"/>
      <c r="P2" s="35"/>
      <c r="R2" s="2494" t="s">
        <v>5</v>
      </c>
      <c r="AA2" s="2"/>
    </row>
    <row r="3" spans="1:27" ht="15" customHeight="1">
      <c r="M3" s="793" t="s">
        <v>992</v>
      </c>
      <c r="N3" s="35"/>
      <c r="O3" s="35"/>
      <c r="P3" s="35"/>
      <c r="R3" s="2494" t="s">
        <v>1757</v>
      </c>
      <c r="AA3" s="2"/>
    </row>
    <row r="4" spans="1:27" ht="15" customHeight="1">
      <c r="M4" s="1048" t="s">
        <v>993</v>
      </c>
      <c r="N4" s="46"/>
      <c r="O4" s="46"/>
      <c r="P4" s="35"/>
      <c r="R4" s="2494" t="s">
        <v>1758</v>
      </c>
      <c r="AA4" s="2"/>
    </row>
    <row r="5" spans="1:27" ht="15" customHeight="1">
      <c r="M5" s="793" t="s">
        <v>994</v>
      </c>
      <c r="N5" s="35"/>
      <c r="O5" s="35"/>
      <c r="P5" s="35"/>
      <c r="R5" s="2494" t="s">
        <v>1759</v>
      </c>
      <c r="AA5" s="2"/>
    </row>
    <row r="6" spans="1:27" ht="15" customHeight="1">
      <c r="M6" s="7"/>
      <c r="V6" s="3029"/>
      <c r="W6" s="3029"/>
    </row>
    <row r="7" spans="1:27" ht="30" customHeight="1">
      <c r="A7" s="2891" t="s">
        <v>340</v>
      </c>
      <c r="B7" s="2891"/>
      <c r="C7" s="2891"/>
      <c r="D7" s="2891"/>
      <c r="E7" s="2891"/>
      <c r="F7" s="2891"/>
      <c r="G7" s="2891"/>
      <c r="H7" s="2891"/>
      <c r="I7" s="2891"/>
      <c r="J7" s="2891"/>
      <c r="K7" s="2891"/>
      <c r="L7" s="2891"/>
      <c r="M7" s="2891"/>
      <c r="N7" s="2891"/>
      <c r="O7" s="2891"/>
      <c r="P7" s="2891"/>
      <c r="Q7" s="2891"/>
      <c r="R7" s="2891"/>
      <c r="S7" s="2891"/>
      <c r="T7" s="2891"/>
      <c r="U7" s="2891"/>
      <c r="V7" s="2891"/>
      <c r="W7" s="2891"/>
    </row>
    <row r="8" spans="1:27" ht="15" customHeight="1">
      <c r="A8" s="45"/>
      <c r="B8" s="45"/>
      <c r="C8" s="45"/>
      <c r="D8" s="45"/>
      <c r="E8" s="45"/>
      <c r="F8" s="45"/>
      <c r="G8" s="45"/>
      <c r="H8" s="45"/>
      <c r="I8" s="45"/>
      <c r="J8" s="45"/>
      <c r="K8" s="45"/>
      <c r="L8" s="45"/>
      <c r="M8" s="45"/>
      <c r="X8" s="5"/>
      <c r="Y8" s="5"/>
    </row>
    <row r="9" spans="1:27" ht="15" customHeight="1">
      <c r="A9" s="2913" t="s">
        <v>6</v>
      </c>
      <c r="B9" s="2913"/>
      <c r="C9" s="2913"/>
      <c r="D9" s="2913"/>
      <c r="E9" s="2913"/>
      <c r="F9" s="2913"/>
      <c r="G9" s="2913"/>
      <c r="H9" s="2913"/>
      <c r="I9" s="2913"/>
      <c r="J9" s="2913"/>
      <c r="K9" s="2913"/>
      <c r="L9" s="2913"/>
      <c r="M9" s="2913"/>
      <c r="N9" s="2913"/>
      <c r="O9" s="2913"/>
      <c r="P9" s="2913"/>
      <c r="Q9" s="2913"/>
      <c r="R9" s="2913"/>
      <c r="S9" s="2913"/>
      <c r="T9" s="2913"/>
      <c r="U9" s="2913"/>
      <c r="V9" s="2913"/>
      <c r="W9" s="2913"/>
      <c r="X9" s="6"/>
      <c r="Y9" s="6"/>
    </row>
    <row r="10" spans="1:27" ht="15" customHeight="1">
      <c r="A10" s="297">
        <f>'(P12)HKG TYO'!A10</f>
        <v>0</v>
      </c>
      <c r="B10" s="297"/>
      <c r="C10" s="3"/>
      <c r="D10" s="3"/>
      <c r="E10" s="3"/>
      <c r="F10" s="3"/>
      <c r="G10" s="3"/>
      <c r="H10" s="3"/>
      <c r="I10" s="3"/>
      <c r="J10" s="3"/>
      <c r="K10" s="3"/>
      <c r="L10" s="3"/>
      <c r="M10" s="3"/>
      <c r="N10" s="137" t="s">
        <v>387</v>
      </c>
      <c r="O10" s="113"/>
      <c r="P10" s="113"/>
      <c r="Q10" s="113"/>
      <c r="R10" s="113"/>
      <c r="S10" s="113"/>
      <c r="T10" s="113"/>
      <c r="U10" s="113"/>
      <c r="V10" s="113"/>
      <c r="W10" s="113"/>
      <c r="X10" s="3"/>
      <c r="Y10" s="3"/>
    </row>
    <row r="11" spans="1:27" ht="20.100000000000001" customHeight="1">
      <c r="A11" s="3124" t="s">
        <v>91</v>
      </c>
      <c r="B11" s="3123"/>
      <c r="C11" s="3130" t="s">
        <v>92</v>
      </c>
      <c r="D11" s="3121" t="s">
        <v>649</v>
      </c>
      <c r="E11" s="3122"/>
      <c r="F11" s="3123"/>
      <c r="G11" s="3124" t="s">
        <v>834</v>
      </c>
      <c r="H11" s="3122"/>
      <c r="I11" s="3123"/>
      <c r="J11" s="3126" t="s">
        <v>93</v>
      </c>
      <c r="K11" s="3127"/>
      <c r="L11" s="3128"/>
      <c r="M11" s="3129" t="s">
        <v>1707</v>
      </c>
      <c r="N11" s="152" t="s">
        <v>323</v>
      </c>
      <c r="O11" s="3260" t="s">
        <v>120</v>
      </c>
      <c r="P11" s="3261"/>
      <c r="Q11" s="3260" t="s">
        <v>326</v>
      </c>
      <c r="R11" s="3261"/>
      <c r="S11" s="154" t="s">
        <v>327</v>
      </c>
      <c r="T11" s="154" t="s">
        <v>328</v>
      </c>
      <c r="U11" s="154" t="s">
        <v>329</v>
      </c>
      <c r="V11" s="3260" t="s">
        <v>330</v>
      </c>
      <c r="W11" s="3261"/>
    </row>
    <row r="12" spans="1:27" s="8" customFormat="1" ht="44.25" customHeight="1">
      <c r="A12" s="3125"/>
      <c r="B12" s="3080"/>
      <c r="C12" s="3131"/>
      <c r="D12" s="3065"/>
      <c r="E12" s="3079"/>
      <c r="F12" s="3080"/>
      <c r="G12" s="3125"/>
      <c r="H12" s="3079"/>
      <c r="I12" s="3080"/>
      <c r="J12" s="2098" t="s">
        <v>98</v>
      </c>
      <c r="K12" s="2099" t="s">
        <v>96</v>
      </c>
      <c r="L12" s="2100" t="s">
        <v>97</v>
      </c>
      <c r="M12" s="3053"/>
      <c r="N12" s="155" t="s">
        <v>324</v>
      </c>
      <c r="O12" s="1511" t="s">
        <v>331</v>
      </c>
      <c r="P12" s="145" t="s">
        <v>332</v>
      </c>
      <c r="Q12" s="1511" t="s">
        <v>333</v>
      </c>
      <c r="R12" s="145" t="s">
        <v>334</v>
      </c>
      <c r="S12" s="146" t="s">
        <v>335</v>
      </c>
      <c r="T12" s="146" t="s">
        <v>336</v>
      </c>
      <c r="U12" s="146" t="s">
        <v>337</v>
      </c>
      <c r="V12" s="143" t="s">
        <v>338</v>
      </c>
      <c r="W12" s="1512" t="s">
        <v>339</v>
      </c>
    </row>
    <row r="13" spans="1:27"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477">
        <f t="shared" ref="N13:N29" si="1">M13+44</f>
        <v>45288</v>
      </c>
      <c r="O13" s="1456">
        <f t="shared" ref="O13:O29" si="2">N13+16</f>
        <v>45304</v>
      </c>
      <c r="P13" s="1458">
        <f t="shared" ref="P13:P29" si="3">N13+8</f>
        <v>45296</v>
      </c>
      <c r="Q13" s="1456">
        <f t="shared" ref="Q13:Q29" si="4">N13+11</f>
        <v>45299</v>
      </c>
      <c r="R13" s="1458">
        <f t="shared" ref="R13:R29" si="5">N13+10</f>
        <v>45298</v>
      </c>
      <c r="S13" s="1457">
        <f t="shared" ref="S13:S29" si="6">N13+26</f>
        <v>45314</v>
      </c>
      <c r="T13" s="1457">
        <f t="shared" ref="T13:T29" si="7">N13+26</f>
        <v>45314</v>
      </c>
      <c r="U13" s="1457">
        <f t="shared" ref="U13:U29" si="8">N13+12</f>
        <v>45300</v>
      </c>
      <c r="V13" s="1456">
        <f t="shared" ref="V13:V29" si="9">N13+11</f>
        <v>45299</v>
      </c>
      <c r="W13" s="1458">
        <f t="shared" ref="W13:W29" si="10">N13+7</f>
        <v>45295</v>
      </c>
    </row>
    <row r="14" spans="1:27"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1010">
        <f t="shared" si="1"/>
        <v>45290</v>
      </c>
      <c r="O14" s="1456">
        <f t="shared" si="2"/>
        <v>45306</v>
      </c>
      <c r="P14" s="1458">
        <f t="shared" si="3"/>
        <v>45298</v>
      </c>
      <c r="Q14" s="1456">
        <f t="shared" si="4"/>
        <v>45301</v>
      </c>
      <c r="R14" s="1458">
        <f t="shared" si="5"/>
        <v>45300</v>
      </c>
      <c r="S14" s="1457">
        <f t="shared" si="6"/>
        <v>45316</v>
      </c>
      <c r="T14" s="1457">
        <f t="shared" si="7"/>
        <v>45316</v>
      </c>
      <c r="U14" s="1457">
        <f t="shared" si="8"/>
        <v>45302</v>
      </c>
      <c r="V14" s="1456">
        <f t="shared" si="9"/>
        <v>45301</v>
      </c>
      <c r="W14" s="1458">
        <f t="shared" si="10"/>
        <v>45297</v>
      </c>
    </row>
    <row r="15" spans="1:27"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027">
        <f t="shared" si="1"/>
        <v>45295</v>
      </c>
      <c r="O15" s="2053">
        <f t="shared" si="2"/>
        <v>45311</v>
      </c>
      <c r="P15" s="2054">
        <f t="shared" si="3"/>
        <v>45303</v>
      </c>
      <c r="Q15" s="2053">
        <f t="shared" si="4"/>
        <v>45306</v>
      </c>
      <c r="R15" s="2054">
        <f t="shared" si="5"/>
        <v>45305</v>
      </c>
      <c r="S15" s="2055">
        <f t="shared" si="6"/>
        <v>45321</v>
      </c>
      <c r="T15" s="2055">
        <f t="shared" si="7"/>
        <v>45321</v>
      </c>
      <c r="U15" s="2055">
        <f t="shared" si="8"/>
        <v>45307</v>
      </c>
      <c r="V15" s="2053">
        <f t="shared" si="9"/>
        <v>45306</v>
      </c>
      <c r="W15" s="2054">
        <f t="shared" si="10"/>
        <v>45302</v>
      </c>
    </row>
    <row r="16" spans="1:27"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11">I16+5</f>
        <v>45253</v>
      </c>
      <c r="N16" s="1010">
        <f t="shared" si="1"/>
        <v>45297</v>
      </c>
      <c r="O16" s="1456">
        <f t="shared" si="2"/>
        <v>45313</v>
      </c>
      <c r="P16" s="1458">
        <f t="shared" si="3"/>
        <v>45305</v>
      </c>
      <c r="Q16" s="1456">
        <f t="shared" si="4"/>
        <v>45308</v>
      </c>
      <c r="R16" s="1458">
        <f t="shared" si="5"/>
        <v>45307</v>
      </c>
      <c r="S16" s="1457">
        <f t="shared" si="6"/>
        <v>45323</v>
      </c>
      <c r="T16" s="1457">
        <f t="shared" si="7"/>
        <v>45323</v>
      </c>
      <c r="U16" s="1457">
        <f t="shared" si="8"/>
        <v>45309</v>
      </c>
      <c r="V16" s="1456">
        <f t="shared" si="9"/>
        <v>45308</v>
      </c>
      <c r="W16" s="1458">
        <f t="shared" si="10"/>
        <v>45304</v>
      </c>
    </row>
    <row r="17" spans="1:24"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12">F17+4</f>
        <v>45258</v>
      </c>
      <c r="N17" s="477">
        <f t="shared" si="1"/>
        <v>45302</v>
      </c>
      <c r="O17" s="1456">
        <f t="shared" si="2"/>
        <v>45318</v>
      </c>
      <c r="P17" s="1458">
        <f t="shared" si="3"/>
        <v>45310</v>
      </c>
      <c r="Q17" s="1456">
        <f t="shared" si="4"/>
        <v>45313</v>
      </c>
      <c r="R17" s="1458">
        <f t="shared" si="5"/>
        <v>45312</v>
      </c>
      <c r="S17" s="1457">
        <f t="shared" si="6"/>
        <v>45328</v>
      </c>
      <c r="T17" s="1457">
        <f t="shared" si="7"/>
        <v>45328</v>
      </c>
      <c r="U17" s="1457">
        <f t="shared" si="8"/>
        <v>45314</v>
      </c>
      <c r="V17" s="1456">
        <f t="shared" si="9"/>
        <v>45313</v>
      </c>
      <c r="W17" s="1458">
        <f t="shared" si="10"/>
        <v>45309</v>
      </c>
    </row>
    <row r="18" spans="1:24"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13">I18+5</f>
        <v>45260</v>
      </c>
      <c r="N18" s="2052">
        <f t="shared" si="1"/>
        <v>45304</v>
      </c>
      <c r="O18" s="2053">
        <f t="shared" si="2"/>
        <v>45320</v>
      </c>
      <c r="P18" s="2054">
        <f t="shared" si="3"/>
        <v>45312</v>
      </c>
      <c r="Q18" s="2053">
        <f t="shared" si="4"/>
        <v>45315</v>
      </c>
      <c r="R18" s="2054">
        <f t="shared" si="5"/>
        <v>45314</v>
      </c>
      <c r="S18" s="2055">
        <f t="shared" si="6"/>
        <v>45330</v>
      </c>
      <c r="T18" s="2055">
        <f t="shared" si="7"/>
        <v>45330</v>
      </c>
      <c r="U18" s="2055">
        <f t="shared" si="8"/>
        <v>45316</v>
      </c>
      <c r="V18" s="2053">
        <f t="shared" si="9"/>
        <v>45315</v>
      </c>
      <c r="W18" s="2054">
        <f t="shared" si="10"/>
        <v>45311</v>
      </c>
    </row>
    <row r="19" spans="1:24" ht="26.25" customHeight="1">
      <c r="A19" s="3089" t="s">
        <v>1774</v>
      </c>
      <c r="B19" s="3090"/>
      <c r="C19" s="2441" t="s">
        <v>1785</v>
      </c>
      <c r="D19" s="2432">
        <f>D17+7</f>
        <v>45260</v>
      </c>
      <c r="E19" s="2433" t="s">
        <v>1776</v>
      </c>
      <c r="F19" s="2432">
        <f>D19+1</f>
        <v>45261</v>
      </c>
      <c r="G19" s="2443"/>
      <c r="H19" s="2442"/>
      <c r="I19" s="2444"/>
      <c r="J19" s="2436">
        <f t="shared" ref="J19" si="14">D19-3</f>
        <v>45257</v>
      </c>
      <c r="K19" s="2449">
        <f t="shared" ref="K19" si="15">F19-10</f>
        <v>45251</v>
      </c>
      <c r="L19" s="2432">
        <f t="shared" ref="L19" si="16">D19-2</f>
        <v>45258</v>
      </c>
      <c r="M19" s="2437">
        <f t="shared" ref="M19" si="17">F19+4</f>
        <v>45265</v>
      </c>
      <c r="N19" s="477">
        <f t="shared" si="1"/>
        <v>45309</v>
      </c>
      <c r="O19" s="1456">
        <f t="shared" si="2"/>
        <v>45325</v>
      </c>
      <c r="P19" s="1458">
        <f t="shared" si="3"/>
        <v>45317</v>
      </c>
      <c r="Q19" s="1456">
        <f t="shared" si="4"/>
        <v>45320</v>
      </c>
      <c r="R19" s="1458">
        <f t="shared" si="5"/>
        <v>45319</v>
      </c>
      <c r="S19" s="1457">
        <f t="shared" si="6"/>
        <v>45335</v>
      </c>
      <c r="T19" s="1457">
        <f t="shared" si="7"/>
        <v>45335</v>
      </c>
      <c r="U19" s="1457">
        <f t="shared" si="8"/>
        <v>45321</v>
      </c>
      <c r="V19" s="1456">
        <f t="shared" si="9"/>
        <v>45320</v>
      </c>
      <c r="W19" s="1458">
        <f t="shared" si="10"/>
        <v>45316</v>
      </c>
      <c r="X19" s="757"/>
    </row>
    <row r="20" spans="1:24" ht="26.25" customHeight="1">
      <c r="A20" s="3091" t="s">
        <v>1786</v>
      </c>
      <c r="B20" s="3092"/>
      <c r="C20" s="2448" t="s">
        <v>1787</v>
      </c>
      <c r="D20" s="2535"/>
      <c r="E20" s="2439"/>
      <c r="F20" s="2440"/>
      <c r="G20" s="2422">
        <f>G18+7</f>
        <v>45261</v>
      </c>
      <c r="H20" s="2423" t="s">
        <v>1776</v>
      </c>
      <c r="I20" s="2424">
        <f>G20+1</f>
        <v>45262</v>
      </c>
      <c r="J20" s="2426">
        <f t="shared" ref="J20" si="18">G20-1</f>
        <v>45260</v>
      </c>
      <c r="K20" s="2450" t="s">
        <v>1776</v>
      </c>
      <c r="L20" s="2427">
        <f t="shared" ref="L20" si="19">J20</f>
        <v>45260</v>
      </c>
      <c r="M20" s="2425">
        <f t="shared" ref="M20" si="20">I20+5</f>
        <v>45267</v>
      </c>
      <c r="N20" s="1010">
        <f t="shared" si="1"/>
        <v>45311</v>
      </c>
      <c r="O20" s="1456">
        <f t="shared" si="2"/>
        <v>45327</v>
      </c>
      <c r="P20" s="1458">
        <f t="shared" si="3"/>
        <v>45319</v>
      </c>
      <c r="Q20" s="1456">
        <f t="shared" si="4"/>
        <v>45322</v>
      </c>
      <c r="R20" s="1458">
        <f t="shared" si="5"/>
        <v>45321</v>
      </c>
      <c r="S20" s="1457">
        <f t="shared" si="6"/>
        <v>45337</v>
      </c>
      <c r="T20" s="1457">
        <f t="shared" si="7"/>
        <v>45337</v>
      </c>
      <c r="U20" s="1457">
        <f t="shared" si="8"/>
        <v>45323</v>
      </c>
      <c r="V20" s="1456">
        <f t="shared" si="9"/>
        <v>45322</v>
      </c>
      <c r="W20" s="1458">
        <f t="shared" si="10"/>
        <v>45318</v>
      </c>
      <c r="X20" s="757"/>
    </row>
    <row r="21" spans="1:24" ht="26.25" customHeight="1">
      <c r="A21" s="3089" t="s">
        <v>1788</v>
      </c>
      <c r="B21" s="3090"/>
      <c r="C21" s="2441" t="s">
        <v>1789</v>
      </c>
      <c r="D21" s="2428">
        <f>D19+7</f>
        <v>45267</v>
      </c>
      <c r="E21" s="2429" t="s">
        <v>390</v>
      </c>
      <c r="F21" s="2428">
        <f>D21+1</f>
        <v>45268</v>
      </c>
      <c r="G21" s="2434"/>
      <c r="H21" s="2433"/>
      <c r="I21" s="2435"/>
      <c r="J21" s="2436">
        <f t="shared" ref="J21" si="21">D21-3</f>
        <v>45264</v>
      </c>
      <c r="K21" s="2449">
        <f t="shared" ref="K21" si="22">F21-10</f>
        <v>45258</v>
      </c>
      <c r="L21" s="2432">
        <f t="shared" ref="L21" si="23">D21-2</f>
        <v>45265</v>
      </c>
      <c r="M21" s="2437">
        <f t="shared" ref="M21" si="24">F21+4</f>
        <v>45272</v>
      </c>
      <c r="N21" s="477">
        <f t="shared" si="1"/>
        <v>45316</v>
      </c>
      <c r="O21" s="1456">
        <f t="shared" si="2"/>
        <v>45332</v>
      </c>
      <c r="P21" s="1458">
        <f t="shared" si="3"/>
        <v>45324</v>
      </c>
      <c r="Q21" s="1456">
        <f t="shared" si="4"/>
        <v>45327</v>
      </c>
      <c r="R21" s="1458">
        <f t="shared" si="5"/>
        <v>45326</v>
      </c>
      <c r="S21" s="1457">
        <f t="shared" si="6"/>
        <v>45342</v>
      </c>
      <c r="T21" s="1457">
        <f t="shared" si="7"/>
        <v>45342</v>
      </c>
      <c r="U21" s="1457">
        <f t="shared" si="8"/>
        <v>45328</v>
      </c>
      <c r="V21" s="1456">
        <f t="shared" si="9"/>
        <v>45327</v>
      </c>
      <c r="W21" s="1458">
        <f t="shared" si="10"/>
        <v>45323</v>
      </c>
    </row>
    <row r="22" spans="1:24"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25">J22</f>
        <v>45267</v>
      </c>
      <c r="M22" s="2425">
        <f t="shared" ref="M22" si="26">I22+5</f>
        <v>45274</v>
      </c>
      <c r="N22" s="1010">
        <f t="shared" si="1"/>
        <v>45318</v>
      </c>
      <c r="O22" s="1456">
        <f t="shared" si="2"/>
        <v>45334</v>
      </c>
      <c r="P22" s="1458">
        <f t="shared" si="3"/>
        <v>45326</v>
      </c>
      <c r="Q22" s="1456">
        <f t="shared" si="4"/>
        <v>45329</v>
      </c>
      <c r="R22" s="1458">
        <f t="shared" si="5"/>
        <v>45328</v>
      </c>
      <c r="S22" s="1457">
        <f t="shared" si="6"/>
        <v>45344</v>
      </c>
      <c r="T22" s="1457">
        <f t="shared" si="7"/>
        <v>45344</v>
      </c>
      <c r="U22" s="1457">
        <f t="shared" si="8"/>
        <v>45330</v>
      </c>
      <c r="V22" s="1456">
        <f t="shared" si="9"/>
        <v>45329</v>
      </c>
      <c r="W22" s="1458">
        <f t="shared" si="10"/>
        <v>45325</v>
      </c>
    </row>
    <row r="23" spans="1:24" ht="26.25" customHeight="1">
      <c r="A23" s="3089" t="s">
        <v>1783</v>
      </c>
      <c r="B23" s="3090"/>
      <c r="C23" s="2441" t="s">
        <v>1791</v>
      </c>
      <c r="D23" s="2428">
        <f>D21+7</f>
        <v>45274</v>
      </c>
      <c r="E23" s="2429" t="s">
        <v>390</v>
      </c>
      <c r="F23" s="2428">
        <f>D23+1</f>
        <v>45275</v>
      </c>
      <c r="G23" s="2430"/>
      <c r="H23" s="2429"/>
      <c r="I23" s="2431"/>
      <c r="J23" s="2436">
        <f>D23-3</f>
        <v>45271</v>
      </c>
      <c r="K23" s="2449">
        <f t="shared" ref="K23" si="27">F23-10</f>
        <v>45265</v>
      </c>
      <c r="L23" s="2432">
        <f t="shared" ref="L23" si="28">D23-2</f>
        <v>45272</v>
      </c>
      <c r="M23" s="2437">
        <f t="shared" ref="M23" si="29">F23+4</f>
        <v>45279</v>
      </c>
      <c r="N23" s="477">
        <f t="shared" si="1"/>
        <v>45323</v>
      </c>
      <c r="O23" s="1456">
        <f t="shared" si="2"/>
        <v>45339</v>
      </c>
      <c r="P23" s="1458">
        <f t="shared" si="3"/>
        <v>45331</v>
      </c>
      <c r="Q23" s="1456">
        <f t="shared" si="4"/>
        <v>45334</v>
      </c>
      <c r="R23" s="1458">
        <f t="shared" si="5"/>
        <v>45333</v>
      </c>
      <c r="S23" s="1457">
        <f t="shared" si="6"/>
        <v>45349</v>
      </c>
      <c r="T23" s="1457">
        <f t="shared" si="7"/>
        <v>45349</v>
      </c>
      <c r="U23" s="1457">
        <f t="shared" si="8"/>
        <v>45335</v>
      </c>
      <c r="V23" s="1456">
        <f t="shared" si="9"/>
        <v>45334</v>
      </c>
      <c r="W23" s="1458">
        <f t="shared" si="10"/>
        <v>45330</v>
      </c>
    </row>
    <row r="24" spans="1:24" ht="26.25" customHeight="1">
      <c r="A24" s="3091" t="s">
        <v>1781</v>
      </c>
      <c r="B24" s="3092"/>
      <c r="C24" s="2448" t="s">
        <v>1792</v>
      </c>
      <c r="D24" s="2451"/>
      <c r="E24" s="2452"/>
      <c r="F24" s="2453"/>
      <c r="G24" s="2422">
        <f>G22+7</f>
        <v>45275</v>
      </c>
      <c r="H24" s="2423" t="s">
        <v>390</v>
      </c>
      <c r="I24" s="2424">
        <f>G24+1</f>
        <v>45276</v>
      </c>
      <c r="J24" s="2426">
        <f t="shared" ref="J24" si="30">G24-1</f>
        <v>45274</v>
      </c>
      <c r="K24" s="2450" t="s">
        <v>390</v>
      </c>
      <c r="L24" s="2427">
        <f t="shared" ref="L24" si="31">J24</f>
        <v>45274</v>
      </c>
      <c r="M24" s="2425">
        <f t="shared" ref="M24" si="32">I24+5</f>
        <v>45281</v>
      </c>
      <c r="N24" s="1010">
        <f t="shared" si="1"/>
        <v>45325</v>
      </c>
      <c r="O24" s="1456">
        <f t="shared" si="2"/>
        <v>45341</v>
      </c>
      <c r="P24" s="1458">
        <f t="shared" si="3"/>
        <v>45333</v>
      </c>
      <c r="Q24" s="1456">
        <f t="shared" si="4"/>
        <v>45336</v>
      </c>
      <c r="R24" s="1458">
        <f t="shared" si="5"/>
        <v>45335</v>
      </c>
      <c r="S24" s="1457">
        <f t="shared" si="6"/>
        <v>45351</v>
      </c>
      <c r="T24" s="1457">
        <f t="shared" si="7"/>
        <v>45351</v>
      </c>
      <c r="U24" s="1457">
        <f t="shared" si="8"/>
        <v>45337</v>
      </c>
      <c r="V24" s="1456">
        <f t="shared" si="9"/>
        <v>45336</v>
      </c>
      <c r="W24" s="1458">
        <f t="shared" si="10"/>
        <v>45332</v>
      </c>
    </row>
    <row r="25" spans="1:24" ht="27.6" customHeight="1">
      <c r="A25" s="3089" t="s">
        <v>1774</v>
      </c>
      <c r="B25" s="3090"/>
      <c r="C25" s="2441" t="s">
        <v>1793</v>
      </c>
      <c r="D25" s="2428">
        <f>D23+7</f>
        <v>45281</v>
      </c>
      <c r="E25" s="2429" t="s">
        <v>390</v>
      </c>
      <c r="F25" s="2428">
        <f>D25+1</f>
        <v>45282</v>
      </c>
      <c r="G25" s="2434"/>
      <c r="H25" s="2433"/>
      <c r="I25" s="2435"/>
      <c r="J25" s="2436">
        <f t="shared" ref="J25" si="33">D25-3</f>
        <v>45278</v>
      </c>
      <c r="K25" s="2449">
        <f t="shared" ref="K25" si="34">F25-10</f>
        <v>45272</v>
      </c>
      <c r="L25" s="2432">
        <f t="shared" ref="L25" si="35">D25-2</f>
        <v>45279</v>
      </c>
      <c r="M25" s="2437">
        <f t="shared" ref="M25" si="36">F25+4</f>
        <v>45286</v>
      </c>
      <c r="N25" s="477">
        <f t="shared" si="1"/>
        <v>45330</v>
      </c>
      <c r="O25" s="1456">
        <f t="shared" si="2"/>
        <v>45346</v>
      </c>
      <c r="P25" s="1458">
        <f t="shared" si="3"/>
        <v>45338</v>
      </c>
      <c r="Q25" s="1456">
        <f t="shared" si="4"/>
        <v>45341</v>
      </c>
      <c r="R25" s="1458">
        <f t="shared" si="5"/>
        <v>45340</v>
      </c>
      <c r="S25" s="1457">
        <f t="shared" si="6"/>
        <v>45356</v>
      </c>
      <c r="T25" s="1457">
        <f t="shared" si="7"/>
        <v>45356</v>
      </c>
      <c r="U25" s="1457">
        <f t="shared" si="8"/>
        <v>45342</v>
      </c>
      <c r="V25" s="1456">
        <f t="shared" si="9"/>
        <v>45341</v>
      </c>
      <c r="W25" s="1458">
        <f t="shared" si="10"/>
        <v>45337</v>
      </c>
      <c r="X25" s="4"/>
    </row>
    <row r="26" spans="1:24" s="8" customFormat="1" ht="27.6" customHeight="1">
      <c r="A26" s="3091" t="s">
        <v>1798</v>
      </c>
      <c r="B26" s="3092"/>
      <c r="C26" s="2448" t="s">
        <v>1799</v>
      </c>
      <c r="D26" s="2445"/>
      <c r="E26" s="2446"/>
      <c r="F26" s="2447"/>
      <c r="G26" s="2422">
        <f>G24+7</f>
        <v>45282</v>
      </c>
      <c r="H26" s="2423" t="s">
        <v>390</v>
      </c>
      <c r="I26" s="2424">
        <f>G26+1</f>
        <v>45283</v>
      </c>
      <c r="J26" s="2426">
        <f t="shared" ref="J26" si="37">G26-1</f>
        <v>45281</v>
      </c>
      <c r="K26" s="2454" t="s">
        <v>390</v>
      </c>
      <c r="L26" s="2427">
        <f t="shared" ref="L26" si="38">J26</f>
        <v>45281</v>
      </c>
      <c r="M26" s="2425">
        <f t="shared" ref="M26" si="39">I26+5</f>
        <v>45288</v>
      </c>
      <c r="N26" s="1010">
        <f t="shared" si="1"/>
        <v>45332</v>
      </c>
      <c r="O26" s="1456">
        <f t="shared" si="2"/>
        <v>45348</v>
      </c>
      <c r="P26" s="1458">
        <f t="shared" si="3"/>
        <v>45340</v>
      </c>
      <c r="Q26" s="1456">
        <f t="shared" si="4"/>
        <v>45343</v>
      </c>
      <c r="R26" s="1458">
        <f t="shared" si="5"/>
        <v>45342</v>
      </c>
      <c r="S26" s="1457">
        <f t="shared" si="6"/>
        <v>45358</v>
      </c>
      <c r="T26" s="1457">
        <f t="shared" si="7"/>
        <v>45358</v>
      </c>
      <c r="U26" s="1457">
        <f t="shared" si="8"/>
        <v>45344</v>
      </c>
      <c r="V26" s="1456">
        <f t="shared" si="9"/>
        <v>45343</v>
      </c>
      <c r="W26" s="1458">
        <f t="shared" si="10"/>
        <v>45339</v>
      </c>
      <c r="X26" s="71"/>
    </row>
    <row r="27" spans="1:24" s="789" customFormat="1" ht="26.25" customHeight="1">
      <c r="A27" s="3089" t="s">
        <v>1788</v>
      </c>
      <c r="B27" s="3090"/>
      <c r="C27" s="2441" t="s">
        <v>1796</v>
      </c>
      <c r="D27" s="2428">
        <f>D25+7</f>
        <v>45288</v>
      </c>
      <c r="E27" s="2429" t="s">
        <v>390</v>
      </c>
      <c r="F27" s="2428">
        <f>D27+1</f>
        <v>45289</v>
      </c>
      <c r="G27" s="2434"/>
      <c r="H27" s="2433"/>
      <c r="I27" s="2435"/>
      <c r="J27" s="2436">
        <f t="shared" ref="J27" si="40">D27-3</f>
        <v>45285</v>
      </c>
      <c r="K27" s="2449">
        <f t="shared" ref="K27" si="41">F27-10</f>
        <v>45279</v>
      </c>
      <c r="L27" s="2432">
        <f t="shared" ref="L27" si="42">D27-2</f>
        <v>45286</v>
      </c>
      <c r="M27" s="2437">
        <f t="shared" ref="M27" si="43">F27+4</f>
        <v>45293</v>
      </c>
      <c r="N27" s="477">
        <f t="shared" si="1"/>
        <v>45337</v>
      </c>
      <c r="O27" s="1456">
        <f t="shared" si="2"/>
        <v>45353</v>
      </c>
      <c r="P27" s="1458">
        <f t="shared" si="3"/>
        <v>45345</v>
      </c>
      <c r="Q27" s="1456">
        <f t="shared" si="4"/>
        <v>45348</v>
      </c>
      <c r="R27" s="1458">
        <f t="shared" si="5"/>
        <v>45347</v>
      </c>
      <c r="S27" s="1457">
        <f t="shared" si="6"/>
        <v>45363</v>
      </c>
      <c r="T27" s="1457">
        <f t="shared" si="7"/>
        <v>45363</v>
      </c>
      <c r="U27" s="1457">
        <f t="shared" si="8"/>
        <v>45349</v>
      </c>
      <c r="V27" s="1456">
        <f t="shared" si="9"/>
        <v>45348</v>
      </c>
      <c r="W27" s="1458">
        <f t="shared" si="10"/>
        <v>45344</v>
      </c>
    </row>
    <row r="28" spans="1:24" s="789" customFormat="1" ht="26.25" hidden="1" customHeight="1">
      <c r="A28" s="3093"/>
      <c r="B28" s="3094"/>
      <c r="C28" s="2384"/>
      <c r="D28" s="2385"/>
      <c r="E28" s="2386"/>
      <c r="F28" s="2387"/>
      <c r="G28" s="2388">
        <v>45254</v>
      </c>
      <c r="H28" s="2389" t="s">
        <v>390</v>
      </c>
      <c r="I28" s="2390">
        <v>45255</v>
      </c>
      <c r="J28" s="2391">
        <v>45252</v>
      </c>
      <c r="K28" s="2392" t="s">
        <v>390</v>
      </c>
      <c r="L28" s="2393">
        <v>45252</v>
      </c>
      <c r="M28" s="2394">
        <v>45260</v>
      </c>
      <c r="N28" s="2052">
        <f t="shared" si="1"/>
        <v>45304</v>
      </c>
      <c r="O28" s="2053">
        <f t="shared" si="2"/>
        <v>45320</v>
      </c>
      <c r="P28" s="2054">
        <f t="shared" si="3"/>
        <v>45312</v>
      </c>
      <c r="Q28" s="2053">
        <f t="shared" si="4"/>
        <v>45315</v>
      </c>
      <c r="R28" s="2054">
        <f t="shared" si="5"/>
        <v>45314</v>
      </c>
      <c r="S28" s="2055">
        <f t="shared" si="6"/>
        <v>45330</v>
      </c>
      <c r="T28" s="2055">
        <f t="shared" si="7"/>
        <v>45330</v>
      </c>
      <c r="U28" s="2055">
        <f t="shared" si="8"/>
        <v>45316</v>
      </c>
      <c r="V28" s="2053">
        <f t="shared" si="9"/>
        <v>45315</v>
      </c>
      <c r="W28" s="2054">
        <f t="shared" si="10"/>
        <v>45311</v>
      </c>
    </row>
    <row r="29" spans="1:24" s="8" customFormat="1" ht="27.6" hidden="1" customHeight="1">
      <c r="A29" s="3089"/>
      <c r="B29" s="3090"/>
      <c r="C29" s="2383"/>
      <c r="D29" s="2203">
        <v>45260</v>
      </c>
      <c r="E29" s="2552" t="s">
        <v>390</v>
      </c>
      <c r="F29" s="2203">
        <v>45261</v>
      </c>
      <c r="G29" s="2553"/>
      <c r="H29" s="2552"/>
      <c r="I29" s="2554"/>
      <c r="J29" s="2555">
        <v>45257</v>
      </c>
      <c r="K29" s="2556">
        <v>45251</v>
      </c>
      <c r="L29" s="2557">
        <v>45258</v>
      </c>
      <c r="M29" s="2551">
        <v>45265</v>
      </c>
      <c r="N29" s="2027">
        <f t="shared" si="1"/>
        <v>45309</v>
      </c>
      <c r="O29" s="2029">
        <f t="shared" si="2"/>
        <v>45325</v>
      </c>
      <c r="P29" s="1464">
        <f t="shared" si="3"/>
        <v>45317</v>
      </c>
      <c r="Q29" s="2029">
        <f t="shared" si="4"/>
        <v>45320</v>
      </c>
      <c r="R29" s="1464">
        <f t="shared" si="5"/>
        <v>45319</v>
      </c>
      <c r="S29" s="2028">
        <f t="shared" si="6"/>
        <v>45335</v>
      </c>
      <c r="T29" s="2028">
        <f t="shared" si="7"/>
        <v>45335</v>
      </c>
      <c r="U29" s="2028">
        <f t="shared" si="8"/>
        <v>45321</v>
      </c>
      <c r="V29" s="2029">
        <f t="shared" si="9"/>
        <v>45320</v>
      </c>
      <c r="W29" s="1464">
        <f t="shared" si="10"/>
        <v>45316</v>
      </c>
      <c r="X29" s="71"/>
    </row>
    <row r="30" spans="1:24" ht="18" customHeight="1">
      <c r="A30" s="2123" t="s">
        <v>1708</v>
      </c>
      <c r="C30" s="1763"/>
      <c r="D30" s="2274"/>
      <c r="E30" s="1088"/>
      <c r="F30" s="1088"/>
      <c r="G30" s="1763"/>
      <c r="H30" s="1762"/>
      <c r="I30" s="1763"/>
      <c r="J30" s="1759"/>
      <c r="K30" s="1762"/>
      <c r="L30" s="1762"/>
      <c r="M30" s="1762"/>
      <c r="N30" s="8"/>
    </row>
    <row r="31" spans="1:24" s="921" customFormat="1" ht="18" customHeight="1">
      <c r="A31" s="2265" t="s">
        <v>1797</v>
      </c>
      <c r="B31" s="1655"/>
      <c r="C31" s="1762"/>
      <c r="D31" s="2265"/>
      <c r="E31" s="1765"/>
      <c r="G31" s="1196"/>
      <c r="H31" s="1196"/>
      <c r="I31" s="1762"/>
      <c r="J31" s="1762"/>
      <c r="K31" s="1762"/>
      <c r="L31" s="1762"/>
      <c r="M31" s="1762"/>
      <c r="N31" s="790"/>
    </row>
    <row r="32" spans="1:24" s="921" customFormat="1" ht="18" customHeight="1">
      <c r="A32" s="2013" t="s">
        <v>1656</v>
      </c>
      <c r="B32" s="793"/>
      <c r="F32" s="788"/>
      <c r="M32" s="2119" t="s">
        <v>368</v>
      </c>
      <c r="N32" s="790"/>
    </row>
    <row r="33" spans="1:32" ht="18" customHeight="1">
      <c r="A33" s="923" t="s">
        <v>954</v>
      </c>
      <c r="B33" s="793"/>
      <c r="C33" s="921"/>
      <c r="D33" s="921"/>
      <c r="E33" s="921"/>
      <c r="F33" s="921"/>
      <c r="G33" s="921"/>
      <c r="H33" s="921"/>
      <c r="I33" s="921"/>
      <c r="J33" s="921"/>
      <c r="K33" s="921"/>
      <c r="L33" s="921"/>
      <c r="M33" s="2119" t="s">
        <v>367</v>
      </c>
      <c r="N33" s="21"/>
      <c r="O33" s="29"/>
      <c r="P33" s="21"/>
      <c r="Q33" s="21"/>
      <c r="R33" s="21"/>
      <c r="T33" s="314"/>
      <c r="U33" s="315"/>
      <c r="V33" s="315"/>
      <c r="W33" s="315"/>
    </row>
    <row r="34" spans="1:32" s="16" customFormat="1" ht="18" customHeight="1">
      <c r="A34" s="793" t="s">
        <v>316</v>
      </c>
      <c r="B34" s="921"/>
      <c r="C34" s="835"/>
      <c r="D34" s="835"/>
      <c r="E34" s="835"/>
      <c r="F34" s="835"/>
      <c r="G34" s="835"/>
      <c r="H34" s="835"/>
      <c r="I34" s="835"/>
      <c r="J34" s="835"/>
      <c r="K34" s="835"/>
      <c r="L34" s="52"/>
      <c r="M34" s="2119" t="s">
        <v>1760</v>
      </c>
      <c r="N34" s="1"/>
      <c r="O34" s="1"/>
      <c r="P34" s="1"/>
      <c r="Q34" s="1"/>
      <c r="T34" s="315"/>
      <c r="U34" s="315"/>
      <c r="V34" s="315"/>
    </row>
    <row r="35" spans="1:32" s="16" customFormat="1" ht="18" customHeight="1">
      <c r="A35" s="2114" t="s">
        <v>1710</v>
      </c>
      <c r="B35" s="835"/>
      <c r="C35" s="835"/>
      <c r="D35" s="835"/>
      <c r="E35" s="835"/>
      <c r="F35" s="835"/>
      <c r="G35" s="835"/>
      <c r="H35" s="835"/>
      <c r="I35" s="835"/>
      <c r="J35" s="384"/>
      <c r="K35" s="833"/>
      <c r="M35" s="2124" t="s">
        <v>1699</v>
      </c>
      <c r="N35" s="790"/>
      <c r="O35" s="921"/>
      <c r="P35" s="921"/>
      <c r="Q35" s="921"/>
      <c r="R35" s="261"/>
      <c r="T35" s="315"/>
      <c r="U35" s="301"/>
      <c r="V35" s="301"/>
    </row>
    <row r="36" spans="1:32" s="16" customFormat="1" ht="18" customHeight="1">
      <c r="B36" s="2101"/>
      <c r="C36" s="2101"/>
      <c r="D36" s="2101"/>
      <c r="E36" s="2101"/>
      <c r="F36" s="2101"/>
      <c r="G36" s="2101"/>
      <c r="H36" s="2101"/>
      <c r="I36" s="2101"/>
      <c r="J36" s="2101"/>
      <c r="K36" s="835"/>
      <c r="M36" s="921"/>
      <c r="N36" s="790"/>
      <c r="O36" s="921"/>
      <c r="P36" s="921"/>
      <c r="Q36" s="921"/>
      <c r="U36" s="301"/>
      <c r="V36" s="301"/>
    </row>
    <row r="37" spans="1:32" s="16" customFormat="1" ht="22.35" customHeight="1">
      <c r="A37" s="2103"/>
      <c r="B37" s="3267"/>
      <c r="C37" s="3267"/>
      <c r="D37" s="3267"/>
      <c r="E37" s="3267"/>
      <c r="F37" s="3267"/>
      <c r="G37" s="3267"/>
      <c r="H37" s="3267"/>
      <c r="I37" s="3267"/>
      <c r="J37" s="3267"/>
      <c r="K37" s="835"/>
      <c r="M37" s="2070" t="s">
        <v>1713</v>
      </c>
      <c r="N37" s="794"/>
      <c r="O37" s="29"/>
      <c r="P37" s="794"/>
      <c r="Q37" s="794"/>
      <c r="U37" s="301"/>
      <c r="V37" s="301"/>
      <c r="W37" s="53"/>
      <c r="X37" s="53"/>
      <c r="Y37" s="53"/>
      <c r="Z37" s="53"/>
      <c r="AA37" s="53"/>
      <c r="AB37" s="53"/>
      <c r="AC37" s="53"/>
      <c r="AD37" s="53"/>
      <c r="AE37" s="53"/>
      <c r="AF37" s="53"/>
    </row>
    <row r="38" spans="1:32" s="16" customFormat="1" ht="21.75" customHeight="1">
      <c r="A38" s="2104" t="s">
        <v>212</v>
      </c>
      <c r="B38" s="3263"/>
      <c r="C38" s="3263"/>
      <c r="D38" s="3263"/>
      <c r="E38" s="3263"/>
      <c r="F38" s="3263"/>
      <c r="G38" s="3263"/>
      <c r="H38" s="3263"/>
      <c r="I38" s="3263"/>
      <c r="J38" s="3263"/>
      <c r="K38" s="835"/>
      <c r="M38" s="2070" t="s">
        <v>1701</v>
      </c>
      <c r="N38" s="921"/>
      <c r="O38" s="921"/>
      <c r="P38" s="921"/>
      <c r="Q38" s="921"/>
      <c r="U38" s="301"/>
      <c r="V38" s="301"/>
    </row>
    <row r="39" spans="1:32" s="16" customFormat="1" ht="22.35" customHeight="1">
      <c r="A39" s="383" t="s">
        <v>213</v>
      </c>
      <c r="B39" s="3068" t="s">
        <v>485</v>
      </c>
      <c r="C39" s="3265"/>
      <c r="D39" s="3265"/>
      <c r="E39" s="3265"/>
      <c r="F39" s="3265"/>
      <c r="G39" s="3265"/>
      <c r="H39" s="3265"/>
      <c r="I39" s="3265"/>
      <c r="J39" s="3069"/>
      <c r="K39" s="835"/>
      <c r="L39" s="2115"/>
      <c r="M39" s="2113" t="s">
        <v>1029</v>
      </c>
      <c r="N39" s="790"/>
      <c r="O39" s="921"/>
      <c r="P39" s="921"/>
      <c r="Q39" s="921"/>
      <c r="S39" s="2"/>
      <c r="U39" s="301"/>
      <c r="V39" s="301"/>
      <c r="W39" s="13"/>
      <c r="X39" s="13"/>
      <c r="Y39" s="13"/>
    </row>
    <row r="40" spans="1:32" s="16" customFormat="1" ht="22.35" customHeight="1">
      <c r="A40" s="407"/>
      <c r="B40" s="3056" t="s">
        <v>491</v>
      </c>
      <c r="C40" s="3266"/>
      <c r="D40" s="3266"/>
      <c r="E40" s="3266"/>
      <c r="F40" s="3266"/>
      <c r="G40" s="3266"/>
      <c r="H40" s="3266"/>
      <c r="I40" s="3266"/>
      <c r="J40" s="3057"/>
      <c r="K40" s="835"/>
      <c r="M40" s="2070" t="s">
        <v>1702</v>
      </c>
      <c r="N40" s="790"/>
      <c r="O40" s="921"/>
      <c r="P40" s="921"/>
      <c r="Q40" s="921"/>
      <c r="S40" s="1247"/>
      <c r="U40" s="301"/>
      <c r="V40" s="301"/>
      <c r="W40" s="13"/>
      <c r="X40" s="13"/>
      <c r="Y40" s="13"/>
    </row>
    <row r="41" spans="1:32" s="16" customFormat="1" ht="22.35" customHeight="1">
      <c r="A41" s="383" t="s">
        <v>214</v>
      </c>
      <c r="B41" s="3068" t="s">
        <v>488</v>
      </c>
      <c r="C41" s="3265"/>
      <c r="D41" s="3265"/>
      <c r="E41" s="3265"/>
      <c r="F41" s="3265"/>
      <c r="G41" s="3265"/>
      <c r="H41" s="3265"/>
      <c r="I41" s="3265"/>
      <c r="J41" s="3069"/>
      <c r="K41" s="835"/>
      <c r="N41" s="794"/>
      <c r="O41" s="29"/>
      <c r="P41" s="794"/>
      <c r="S41" s="426"/>
      <c r="U41" s="13"/>
      <c r="V41" s="13"/>
    </row>
    <row r="42" spans="1:32" s="16" customFormat="1" ht="22.5" customHeight="1">
      <c r="A42" s="408"/>
      <c r="B42" s="3262" t="s">
        <v>492</v>
      </c>
      <c r="C42" s="3263"/>
      <c r="D42" s="3263"/>
      <c r="E42" s="3263"/>
      <c r="F42" s="3263"/>
      <c r="G42" s="3263"/>
      <c r="H42" s="3263"/>
      <c r="I42" s="3263"/>
      <c r="J42" s="3264"/>
      <c r="K42" s="835"/>
      <c r="M42" s="1247" t="s">
        <v>983</v>
      </c>
      <c r="N42" s="921"/>
      <c r="O42" s="921"/>
      <c r="P42" s="921"/>
      <c r="S42" s="95"/>
      <c r="U42" s="14"/>
      <c r="V42" s="14"/>
    </row>
    <row r="43" spans="1:32" s="11" customFormat="1" ht="22.5" customHeight="1">
      <c r="A43" s="383" t="s">
        <v>366</v>
      </c>
      <c r="B43" s="3231" t="s">
        <v>364</v>
      </c>
      <c r="C43" s="3232"/>
      <c r="D43" s="3232"/>
      <c r="E43" s="3232"/>
      <c r="F43" s="3232"/>
      <c r="G43" s="3232"/>
      <c r="H43" s="3232"/>
      <c r="I43" s="3232"/>
      <c r="J43" s="3233"/>
      <c r="K43" s="835"/>
      <c r="M43" s="2102" t="s">
        <v>362</v>
      </c>
      <c r="N43" s="19"/>
      <c r="O43" s="19"/>
      <c r="P43" s="19"/>
      <c r="S43" s="12"/>
      <c r="T43" s="12"/>
      <c r="U43" s="12"/>
      <c r="V43" s="12"/>
    </row>
    <row r="44" spans="1:32" s="11" customFormat="1" ht="22.5" customHeight="1">
      <c r="A44" s="2105"/>
      <c r="B44" s="3234" t="s">
        <v>140</v>
      </c>
      <c r="C44" s="3235"/>
      <c r="D44" s="3235"/>
      <c r="E44" s="3235"/>
      <c r="F44" s="3235"/>
      <c r="G44" s="3235"/>
      <c r="H44" s="3235"/>
      <c r="I44" s="3235"/>
      <c r="J44" s="3236"/>
      <c r="K44" s="835"/>
      <c r="M44" s="2103" t="s">
        <v>223</v>
      </c>
      <c r="N44" s="1"/>
      <c r="O44" s="1"/>
      <c r="P44" s="1"/>
      <c r="Q44" s="1"/>
      <c r="R44" s="1"/>
      <c r="S44" s="1"/>
      <c r="T44" s="1"/>
      <c r="U44" s="1"/>
      <c r="V44" s="1"/>
    </row>
    <row r="45" spans="1:32" s="11" customFormat="1" ht="13.2">
      <c r="A45" s="850"/>
      <c r="B45" s="850"/>
      <c r="C45" s="842"/>
      <c r="D45" s="842"/>
      <c r="E45" s="842"/>
      <c r="F45" s="842"/>
      <c r="G45" s="842"/>
      <c r="H45" s="842"/>
      <c r="I45" s="842"/>
      <c r="J45" s="842"/>
      <c r="K45" s="842"/>
      <c r="L45" s="842"/>
      <c r="M45" s="842"/>
      <c r="N45" s="1"/>
      <c r="O45" s="1"/>
      <c r="P45" s="1"/>
      <c r="Q45" s="1"/>
      <c r="R45" s="1"/>
      <c r="S45" s="1"/>
      <c r="T45" s="1"/>
      <c r="U45" s="1"/>
      <c r="V45" s="1"/>
      <c r="W45" s="1"/>
    </row>
    <row r="51" spans="1:2" ht="15" customHeight="1">
      <c r="A51" s="25"/>
      <c r="B51" s="25"/>
    </row>
    <row r="52" spans="1:2" ht="15" customHeight="1">
      <c r="A52" s="24"/>
      <c r="B52" s="24"/>
    </row>
    <row r="53" spans="1:2" ht="15" customHeight="1">
      <c r="A53" s="24"/>
      <c r="B53" s="24"/>
    </row>
  </sheetData>
  <sheetProtection selectLockedCells="1" selectUnlockedCells="1"/>
  <mergeCells count="37">
    <mergeCell ref="B39:J39"/>
    <mergeCell ref="B38:J38"/>
    <mergeCell ref="B37:J37"/>
    <mergeCell ref="V6:W6"/>
    <mergeCell ref="A7:W7"/>
    <mergeCell ref="A9:W9"/>
    <mergeCell ref="V11:W11"/>
    <mergeCell ref="Q11:R11"/>
    <mergeCell ref="O11:P11"/>
    <mergeCell ref="A11:B12"/>
    <mergeCell ref="C11:C12"/>
    <mergeCell ref="D11:F12"/>
    <mergeCell ref="G11:I12"/>
    <mergeCell ref="J11:L11"/>
    <mergeCell ref="M11:M12"/>
    <mergeCell ref="A18:B18"/>
    <mergeCell ref="B42:J42"/>
    <mergeCell ref="B43:J43"/>
    <mergeCell ref="B44:J44"/>
    <mergeCell ref="B41:J41"/>
    <mergeCell ref="B40:J40"/>
    <mergeCell ref="A13:B13"/>
    <mergeCell ref="A14:B14"/>
    <mergeCell ref="A15:B15"/>
    <mergeCell ref="A16:B16"/>
    <mergeCell ref="A17:B17"/>
    <mergeCell ref="A29:B29"/>
    <mergeCell ref="A19:B19"/>
    <mergeCell ref="A20:B20"/>
    <mergeCell ref="A21:B21"/>
    <mergeCell ref="A22:B22"/>
    <mergeCell ref="A23:B23"/>
    <mergeCell ref="A26:B26"/>
    <mergeCell ref="A25:B25"/>
    <mergeCell ref="A27:B27"/>
    <mergeCell ref="A28:B28"/>
    <mergeCell ref="A24:B24"/>
  </mergeCells>
  <phoneticPr fontId="18"/>
  <pageMargins left="0.82677165354330717" right="0.39370078740157483" top="0.6692913385826772" bottom="0.19685039370078741" header="0.23622047244094491" footer="0.15748031496062992"/>
  <pageSetup paperSize="9" scale="56" orientation="landscape" r:id="rId1"/>
  <headerFooter alignWithMargins="0"/>
  <rowBreaks count="1" manualBreakCount="1">
    <brk id="28" max="25" man="1"/>
  </rowBreaks>
  <colBreaks count="1" manualBreakCount="1">
    <brk id="13" max="43"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indexed="43"/>
  </sheetPr>
  <dimension ref="A1:AE46"/>
  <sheetViews>
    <sheetView showZeros="0" view="pageBreakPreview" zoomScale="55" zoomScaleNormal="50" zoomScaleSheetLayoutView="55" workbookViewId="0">
      <selection activeCell="A13" sqref="A13:H29"/>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9" width="8.44140625" style="1" customWidth="1"/>
    <col min="20" max="20" width="25.88671875" style="1" customWidth="1"/>
    <col min="21" max="21" width="7.6640625" style="60" customWidth="1"/>
    <col min="22" max="22" width="7.6640625" style="1" customWidth="1"/>
    <col min="23" max="23" width="10.88671875" style="1" customWidth="1"/>
    <col min="24" max="24" width="14.109375" style="1" customWidth="1"/>
    <col min="25" max="16384" width="8.88671875" style="1"/>
  </cols>
  <sheetData>
    <row r="1" spans="1:25" ht="15" customHeight="1">
      <c r="Y1" s="2"/>
    </row>
    <row r="2" spans="1:25" ht="15" customHeight="1">
      <c r="C2" s="35"/>
      <c r="D2" s="793" t="s">
        <v>88</v>
      </c>
      <c r="E2" s="793"/>
      <c r="F2" s="793"/>
      <c r="G2" s="793"/>
      <c r="H2" s="793"/>
      <c r="I2" s="2494" t="s">
        <v>5</v>
      </c>
      <c r="J2" s="35"/>
      <c r="K2" s="35"/>
      <c r="Y2" s="2"/>
    </row>
    <row r="3" spans="1:25" ht="15" customHeight="1">
      <c r="C3" s="35"/>
      <c r="D3" s="793" t="s">
        <v>992</v>
      </c>
      <c r="E3" s="793"/>
      <c r="F3" s="793"/>
      <c r="G3" s="793"/>
      <c r="H3" s="793"/>
      <c r="I3" s="2494" t="s">
        <v>1757</v>
      </c>
      <c r="J3" s="35"/>
      <c r="K3" s="35"/>
      <c r="Y3" s="2"/>
    </row>
    <row r="4" spans="1:25" ht="15" customHeight="1">
      <c r="C4" s="46"/>
      <c r="D4" s="1048" t="s">
        <v>993</v>
      </c>
      <c r="E4" s="1008"/>
      <c r="F4" s="1008"/>
      <c r="G4" s="793"/>
      <c r="H4" s="793"/>
      <c r="I4" s="2494" t="s">
        <v>1758</v>
      </c>
      <c r="J4" s="35"/>
      <c r="K4" s="35"/>
      <c r="Y4" s="2"/>
    </row>
    <row r="5" spans="1:25" ht="15" customHeight="1">
      <c r="C5" s="35"/>
      <c r="D5" s="793" t="s">
        <v>994</v>
      </c>
      <c r="E5" s="793"/>
      <c r="F5" s="793"/>
      <c r="G5" s="793"/>
      <c r="H5" s="793"/>
      <c r="I5" s="2494" t="s">
        <v>1759</v>
      </c>
      <c r="J5" s="35"/>
      <c r="K5" s="35"/>
      <c r="U5" s="61"/>
      <c r="Y5" s="2"/>
    </row>
    <row r="6" spans="1:25" ht="16.5" customHeight="1">
      <c r="H6" s="7"/>
      <c r="P6" s="3029"/>
      <c r="Q6" s="3029"/>
      <c r="R6" s="280"/>
      <c r="S6" s="280"/>
      <c r="T6" s="280"/>
    </row>
    <row r="7" spans="1:25" ht="30" customHeight="1">
      <c r="A7" s="3270" t="s">
        <v>431</v>
      </c>
      <c r="B7" s="3270"/>
      <c r="C7" s="3270"/>
      <c r="D7" s="3270"/>
      <c r="E7" s="3270"/>
      <c r="F7" s="3270"/>
      <c r="G7" s="3270"/>
      <c r="H7" s="3270"/>
      <c r="I7" s="3270"/>
      <c r="J7" s="3270"/>
      <c r="K7" s="3270"/>
      <c r="L7" s="3270"/>
      <c r="M7" s="3270"/>
      <c r="N7" s="3270"/>
      <c r="O7" s="3270"/>
      <c r="P7" s="3270"/>
      <c r="Q7" s="3270"/>
      <c r="R7" s="3271"/>
      <c r="S7" s="3271"/>
      <c r="T7" s="3271"/>
    </row>
    <row r="8" spans="1:25" ht="15" customHeight="1">
      <c r="A8" s="45"/>
      <c r="B8" s="45"/>
      <c r="C8" s="45"/>
      <c r="D8" s="45"/>
      <c r="E8" s="45"/>
      <c r="F8" s="45"/>
      <c r="G8" s="45"/>
      <c r="H8" s="45"/>
      <c r="U8" s="64"/>
      <c r="V8" s="5"/>
      <c r="W8" s="5"/>
    </row>
    <row r="9" spans="1:25" ht="15" customHeight="1">
      <c r="A9" s="2913" t="s">
        <v>357</v>
      </c>
      <c r="B9" s="2913"/>
      <c r="C9" s="2913"/>
      <c r="D9" s="2913"/>
      <c r="E9" s="2913"/>
      <c r="F9" s="2913"/>
      <c r="G9" s="2913"/>
      <c r="H9" s="2913"/>
      <c r="I9" s="2913"/>
      <c r="J9" s="2913"/>
      <c r="K9" s="2913"/>
      <c r="L9" s="2913"/>
      <c r="M9" s="2913"/>
      <c r="N9" s="2913"/>
      <c r="O9" s="2913"/>
      <c r="P9" s="2913"/>
      <c r="Q9" s="2913"/>
      <c r="R9" s="2913"/>
      <c r="S9" s="2913"/>
      <c r="T9" s="2913"/>
      <c r="U9" s="65"/>
      <c r="V9" s="6"/>
      <c r="W9" s="6"/>
    </row>
    <row r="10" spans="1:25" ht="15" customHeight="1">
      <c r="A10" s="297">
        <f>'(P10)HKG KOB'!A10</f>
        <v>0</v>
      </c>
      <c r="B10" s="3"/>
      <c r="C10" s="3"/>
      <c r="D10" s="3"/>
      <c r="E10" s="3"/>
      <c r="F10" s="3"/>
      <c r="G10" s="3"/>
      <c r="H10" s="3"/>
      <c r="I10" s="137"/>
      <c r="J10" s="113"/>
      <c r="K10" s="287" t="s">
        <v>620</v>
      </c>
      <c r="L10" s="113"/>
      <c r="M10" s="113"/>
      <c r="N10" s="113"/>
      <c r="O10" s="113"/>
      <c r="P10" s="113"/>
      <c r="Q10" s="113"/>
      <c r="R10" s="113"/>
      <c r="S10" s="113"/>
      <c r="T10" s="113"/>
      <c r="U10" s="66"/>
      <c r="V10" s="3"/>
      <c r="W10" s="3"/>
    </row>
    <row r="11" spans="1:25" ht="20.100000000000001" customHeight="1">
      <c r="A11" s="3144" t="s">
        <v>1085</v>
      </c>
      <c r="B11" s="3060" t="s">
        <v>1051</v>
      </c>
      <c r="C11" s="3062" t="s">
        <v>1052</v>
      </c>
      <c r="D11" s="3145"/>
      <c r="E11" s="3146"/>
      <c r="F11" s="3054" t="s">
        <v>1053</v>
      </c>
      <c r="G11" s="3055"/>
      <c r="H11" s="3052" t="s">
        <v>1054</v>
      </c>
      <c r="I11" s="156" t="s">
        <v>711</v>
      </c>
      <c r="J11" s="141" t="s">
        <v>726</v>
      </c>
      <c r="K11" s="141" t="s">
        <v>727</v>
      </c>
      <c r="L11" s="141" t="s">
        <v>728</v>
      </c>
      <c r="M11" s="908" t="s">
        <v>729</v>
      </c>
      <c r="N11" s="3223" t="s">
        <v>730</v>
      </c>
      <c r="O11" s="3272"/>
      <c r="P11" s="3260" t="s">
        <v>731</v>
      </c>
      <c r="Q11" s="3273"/>
      <c r="R11" s="3261"/>
      <c r="S11" s="232"/>
      <c r="T11" s="239"/>
    </row>
    <row r="12" spans="1:25" s="8" customFormat="1" ht="44.25" customHeight="1">
      <c r="A12" s="3059"/>
      <c r="B12" s="3061"/>
      <c r="C12" s="3065"/>
      <c r="D12" s="3066"/>
      <c r="E12" s="3067"/>
      <c r="F12" s="344" t="s">
        <v>1055</v>
      </c>
      <c r="G12" s="343" t="s">
        <v>1056</v>
      </c>
      <c r="H12" s="3053"/>
      <c r="I12" s="157" t="s">
        <v>732</v>
      </c>
      <c r="J12" s="1512" t="s">
        <v>733</v>
      </c>
      <c r="K12" s="146" t="s">
        <v>734</v>
      </c>
      <c r="L12" s="144" t="s">
        <v>735</v>
      </c>
      <c r="M12" s="143" t="s">
        <v>736</v>
      </c>
      <c r="N12" s="1511" t="s">
        <v>737</v>
      </c>
      <c r="O12" s="145" t="s">
        <v>738</v>
      </c>
      <c r="P12" s="142" t="s">
        <v>739</v>
      </c>
      <c r="Q12" s="142" t="s">
        <v>740</v>
      </c>
      <c r="R12" s="142" t="s">
        <v>741</v>
      </c>
      <c r="T12" s="71"/>
      <c r="U12" s="60"/>
    </row>
    <row r="13" spans="1:25" ht="26.25" customHeight="1">
      <c r="A13" s="2837" t="s">
        <v>2014</v>
      </c>
      <c r="B13" s="2582" t="s">
        <v>2015</v>
      </c>
      <c r="C13" s="2838">
        <v>45266</v>
      </c>
      <c r="D13" s="2578" t="s">
        <v>390</v>
      </c>
      <c r="E13" s="2579">
        <f>C13+1</f>
        <v>45267</v>
      </c>
      <c r="F13" s="2580">
        <f>C13-2</f>
        <v>45264</v>
      </c>
      <c r="G13" s="2581">
        <f>C13-2</f>
        <v>45264</v>
      </c>
      <c r="H13" s="2275">
        <f>E13+4</f>
        <v>45271</v>
      </c>
      <c r="I13" s="3239">
        <f>H14+41</f>
        <v>45315</v>
      </c>
      <c r="J13" s="3217">
        <f>H14+52</f>
        <v>45326</v>
      </c>
      <c r="K13" s="1471">
        <f>H13+54</f>
        <v>45325</v>
      </c>
      <c r="L13" s="3268">
        <f>H14+45</f>
        <v>45319</v>
      </c>
      <c r="M13" s="3268">
        <f>H14+44</f>
        <v>45318</v>
      </c>
      <c r="N13" s="3268">
        <f>H14+42</f>
        <v>45316</v>
      </c>
      <c r="O13" s="3268">
        <f>N13+8</f>
        <v>45324</v>
      </c>
      <c r="P13" s="3268">
        <f>H14+25</f>
        <v>45299</v>
      </c>
      <c r="Q13" s="3268">
        <f>P13+35</f>
        <v>45334</v>
      </c>
      <c r="R13" s="3268">
        <f>P13+35</f>
        <v>45334</v>
      </c>
      <c r="S13" s="8"/>
      <c r="T13" s="8"/>
    </row>
    <row r="14" spans="1:25" ht="26.25" customHeight="1">
      <c r="A14" s="2839" t="s">
        <v>2016</v>
      </c>
      <c r="B14" s="2839" t="s">
        <v>2017</v>
      </c>
      <c r="C14" s="2583">
        <v>45270</v>
      </c>
      <c r="D14" s="2584" t="s">
        <v>390</v>
      </c>
      <c r="E14" s="2585">
        <f t="shared" ref="E14:E20" si="0">C14</f>
        <v>45270</v>
      </c>
      <c r="F14" s="2574">
        <f>C14-3</f>
        <v>45267</v>
      </c>
      <c r="G14" s="2575">
        <f>C14-3</f>
        <v>45267</v>
      </c>
      <c r="H14" s="2276">
        <f t="shared" ref="H14:H22" si="1">E14+4</f>
        <v>45274</v>
      </c>
      <c r="I14" s="3269"/>
      <c r="J14" s="3224"/>
      <c r="K14" s="3268">
        <f>H15+54</f>
        <v>45332</v>
      </c>
      <c r="L14" s="3218"/>
      <c r="M14" s="3218"/>
      <c r="N14" s="3218"/>
      <c r="O14" s="3218"/>
      <c r="P14" s="3218"/>
      <c r="Q14" s="3218"/>
      <c r="R14" s="3218"/>
    </row>
    <row r="15" spans="1:25" ht="26.25" customHeight="1">
      <c r="A15" s="2837" t="s">
        <v>2018</v>
      </c>
      <c r="B15" s="2582" t="s">
        <v>2019</v>
      </c>
      <c r="C15" s="2838">
        <f t="shared" ref="C15" si="2">C13+7</f>
        <v>45273</v>
      </c>
      <c r="D15" s="2578" t="s">
        <v>390</v>
      </c>
      <c r="E15" s="2579">
        <f>C15+1</f>
        <v>45274</v>
      </c>
      <c r="F15" s="2580">
        <f>C15-2</f>
        <v>45271</v>
      </c>
      <c r="G15" s="2581">
        <f>C15-2</f>
        <v>45271</v>
      </c>
      <c r="H15" s="2275">
        <f t="shared" si="1"/>
        <v>45278</v>
      </c>
      <c r="I15" s="3239">
        <f>H16+41</f>
        <v>45322</v>
      </c>
      <c r="J15" s="3217">
        <f>H16+52</f>
        <v>45333</v>
      </c>
      <c r="K15" s="3224"/>
      <c r="L15" s="3268">
        <f>H16+45</f>
        <v>45326</v>
      </c>
      <c r="M15" s="3268">
        <f>H16+44</f>
        <v>45325</v>
      </c>
      <c r="N15" s="3268">
        <f>H16+42</f>
        <v>45323</v>
      </c>
      <c r="O15" s="3268">
        <f>N15+8</f>
        <v>45331</v>
      </c>
      <c r="P15" s="3268">
        <f>H16+25</f>
        <v>45306</v>
      </c>
      <c r="Q15" s="3268">
        <f>P15+35</f>
        <v>45341</v>
      </c>
      <c r="R15" s="3268">
        <f>P15+35</f>
        <v>45341</v>
      </c>
    </row>
    <row r="16" spans="1:25" ht="26.25" customHeight="1">
      <c r="A16" s="2839" t="s">
        <v>1728</v>
      </c>
      <c r="B16" s="2839" t="s">
        <v>2020</v>
      </c>
      <c r="C16" s="2583">
        <f>C14+7</f>
        <v>45277</v>
      </c>
      <c r="D16" s="2584" t="s">
        <v>390</v>
      </c>
      <c r="E16" s="2585">
        <f t="shared" si="0"/>
        <v>45277</v>
      </c>
      <c r="F16" s="2574">
        <f>C16-3</f>
        <v>45274</v>
      </c>
      <c r="G16" s="2575">
        <f>C16-3</f>
        <v>45274</v>
      </c>
      <c r="H16" s="2276">
        <f t="shared" si="1"/>
        <v>45281</v>
      </c>
      <c r="I16" s="3269"/>
      <c r="J16" s="3224"/>
      <c r="K16" s="3268">
        <f>H17+54</f>
        <v>45339</v>
      </c>
      <c r="L16" s="3218"/>
      <c r="M16" s="3218"/>
      <c r="N16" s="3218"/>
      <c r="O16" s="3218"/>
      <c r="P16" s="3218"/>
      <c r="Q16" s="3218"/>
      <c r="R16" s="3218"/>
    </row>
    <row r="17" spans="1:21" ht="26.25" customHeight="1">
      <c r="A17" s="2840" t="s">
        <v>2021</v>
      </c>
      <c r="B17" s="2582" t="s">
        <v>2022</v>
      </c>
      <c r="C17" s="2838">
        <f t="shared" ref="C17:C26" si="3">C15+7</f>
        <v>45280</v>
      </c>
      <c r="D17" s="2578" t="s">
        <v>390</v>
      </c>
      <c r="E17" s="2579">
        <f>C17+1</f>
        <v>45281</v>
      </c>
      <c r="F17" s="2580">
        <f>C17-2</f>
        <v>45278</v>
      </c>
      <c r="G17" s="2581">
        <f>C17-2</f>
        <v>45278</v>
      </c>
      <c r="H17" s="2275">
        <f t="shared" si="1"/>
        <v>45285</v>
      </c>
      <c r="I17" s="3239">
        <f>H18+41</f>
        <v>45329</v>
      </c>
      <c r="J17" s="3217">
        <f>H18+52</f>
        <v>45340</v>
      </c>
      <c r="K17" s="3224"/>
      <c r="L17" s="3268">
        <f>H18+45</f>
        <v>45333</v>
      </c>
      <c r="M17" s="3268">
        <f>H18+44</f>
        <v>45332</v>
      </c>
      <c r="N17" s="3268">
        <f>H18+42</f>
        <v>45330</v>
      </c>
      <c r="O17" s="3268">
        <f>N17+8</f>
        <v>45338</v>
      </c>
      <c r="P17" s="3268">
        <f>H18+25</f>
        <v>45313</v>
      </c>
      <c r="Q17" s="3268">
        <f>P17+35</f>
        <v>45348</v>
      </c>
      <c r="R17" s="3268">
        <f>P17+35</f>
        <v>45348</v>
      </c>
    </row>
    <row r="18" spans="1:21" ht="26.25" customHeight="1">
      <c r="A18" s="2839" t="s">
        <v>2023</v>
      </c>
      <c r="B18" s="2839" t="s">
        <v>2020</v>
      </c>
      <c r="C18" s="2583">
        <f t="shared" si="3"/>
        <v>45284</v>
      </c>
      <c r="D18" s="2584" t="s">
        <v>390</v>
      </c>
      <c r="E18" s="2585">
        <f t="shared" si="0"/>
        <v>45284</v>
      </c>
      <c r="F18" s="2574">
        <f>C18-3</f>
        <v>45281</v>
      </c>
      <c r="G18" s="2575">
        <f>C18-3</f>
        <v>45281</v>
      </c>
      <c r="H18" s="2276">
        <f t="shared" si="1"/>
        <v>45288</v>
      </c>
      <c r="I18" s="3269"/>
      <c r="J18" s="3224"/>
      <c r="K18" s="3268">
        <f>H19+54</f>
        <v>45346</v>
      </c>
      <c r="L18" s="3218"/>
      <c r="M18" s="3218"/>
      <c r="N18" s="3218"/>
      <c r="O18" s="3218"/>
      <c r="P18" s="3218"/>
      <c r="Q18" s="3218"/>
      <c r="R18" s="3218"/>
    </row>
    <row r="19" spans="1:21" ht="26.25" customHeight="1">
      <c r="A19" s="2840" t="s">
        <v>2024</v>
      </c>
      <c r="B19" s="2582" t="s">
        <v>2025</v>
      </c>
      <c r="C19" s="2838">
        <f t="shared" si="3"/>
        <v>45287</v>
      </c>
      <c r="D19" s="2578" t="s">
        <v>390</v>
      </c>
      <c r="E19" s="2579">
        <f>C19+1</f>
        <v>45288</v>
      </c>
      <c r="F19" s="2580">
        <f>C19-2</f>
        <v>45285</v>
      </c>
      <c r="G19" s="2581">
        <f>C19-2</f>
        <v>45285</v>
      </c>
      <c r="H19" s="2275">
        <f t="shared" si="1"/>
        <v>45292</v>
      </c>
      <c r="I19" s="3239">
        <f>H20+41</f>
        <v>45336</v>
      </c>
      <c r="J19" s="3217">
        <f>H20+52</f>
        <v>45347</v>
      </c>
      <c r="K19" s="3224"/>
      <c r="L19" s="3268">
        <f>H20+45</f>
        <v>45340</v>
      </c>
      <c r="M19" s="3268">
        <f>H20+44</f>
        <v>45339</v>
      </c>
      <c r="N19" s="3268">
        <f>H20+42</f>
        <v>45337</v>
      </c>
      <c r="O19" s="3268">
        <f>N19+8</f>
        <v>45345</v>
      </c>
      <c r="P19" s="3268">
        <f>H20+25</f>
        <v>45320</v>
      </c>
      <c r="Q19" s="3268">
        <f>P19+35</f>
        <v>45355</v>
      </c>
      <c r="R19" s="3268">
        <f>P19+35</f>
        <v>45355</v>
      </c>
    </row>
    <row r="20" spans="1:21" ht="26.25" customHeight="1">
      <c r="A20" s="2839" t="s">
        <v>2026</v>
      </c>
      <c r="B20" s="2839" t="s">
        <v>2004</v>
      </c>
      <c r="C20" s="2583">
        <f t="shared" si="3"/>
        <v>45291</v>
      </c>
      <c r="D20" s="2584" t="s">
        <v>390</v>
      </c>
      <c r="E20" s="2585">
        <f t="shared" si="0"/>
        <v>45291</v>
      </c>
      <c r="F20" s="2586">
        <f>C20-4</f>
        <v>45287</v>
      </c>
      <c r="G20" s="2587">
        <f>C20-4</f>
        <v>45287</v>
      </c>
      <c r="H20" s="2276">
        <f t="shared" si="1"/>
        <v>45295</v>
      </c>
      <c r="I20" s="3269"/>
      <c r="J20" s="3224"/>
      <c r="K20" s="3268">
        <f>H21+54</f>
        <v>45353</v>
      </c>
      <c r="L20" s="3218"/>
      <c r="M20" s="3218"/>
      <c r="N20" s="3218"/>
      <c r="O20" s="3218"/>
      <c r="P20" s="3218"/>
      <c r="Q20" s="3218"/>
      <c r="R20" s="3218"/>
    </row>
    <row r="21" spans="1:21" ht="26.25" customHeight="1">
      <c r="A21" s="2841" t="s">
        <v>2027</v>
      </c>
      <c r="B21" s="2842"/>
      <c r="C21" s="2843">
        <f t="shared" si="3"/>
        <v>45294</v>
      </c>
      <c r="D21" s="2844" t="s">
        <v>2028</v>
      </c>
      <c r="E21" s="2845">
        <f>C21+1</f>
        <v>45295</v>
      </c>
      <c r="F21" s="2846">
        <f>C21-2</f>
        <v>45292</v>
      </c>
      <c r="G21" s="2847">
        <f>C21-2</f>
        <v>45292</v>
      </c>
      <c r="H21" s="2855">
        <f t="shared" si="1"/>
        <v>45299</v>
      </c>
      <c r="I21" s="3239">
        <f>H22+41</f>
        <v>45343</v>
      </c>
      <c r="J21" s="3217">
        <f>H22+52</f>
        <v>45354</v>
      </c>
      <c r="K21" s="3224"/>
      <c r="L21" s="3268">
        <f>H22+45</f>
        <v>45347</v>
      </c>
      <c r="M21" s="3268">
        <f>H22+44</f>
        <v>45346</v>
      </c>
      <c r="N21" s="3268">
        <f>H22+42</f>
        <v>45344</v>
      </c>
      <c r="O21" s="3268">
        <f>N21+8</f>
        <v>45352</v>
      </c>
      <c r="P21" s="3268">
        <f>H22+25</f>
        <v>45327</v>
      </c>
      <c r="Q21" s="3268">
        <f>P21+35</f>
        <v>45362</v>
      </c>
      <c r="R21" s="3268">
        <f>P21+35</f>
        <v>45362</v>
      </c>
      <c r="S21" s="923"/>
    </row>
    <row r="22" spans="1:21" ht="26.25" customHeight="1">
      <c r="A22" s="2849" t="s">
        <v>2027</v>
      </c>
      <c r="B22" s="2850"/>
      <c r="C22" s="2843">
        <f t="shared" si="3"/>
        <v>45298</v>
      </c>
      <c r="D22" s="2844" t="s">
        <v>2028</v>
      </c>
      <c r="E22" s="2845">
        <f t="shared" ref="E22:E26" si="4">C22</f>
        <v>45298</v>
      </c>
      <c r="F22" s="2846">
        <f>C22-3</f>
        <v>45295</v>
      </c>
      <c r="G22" s="2847">
        <f>C22-3</f>
        <v>45295</v>
      </c>
      <c r="H22" s="2855">
        <f t="shared" si="1"/>
        <v>45302</v>
      </c>
      <c r="I22" s="3269"/>
      <c r="J22" s="3224"/>
      <c r="K22" s="3268">
        <f>H23+54</f>
        <v>45360</v>
      </c>
      <c r="L22" s="3218"/>
      <c r="M22" s="3218"/>
      <c r="N22" s="3218"/>
      <c r="O22" s="3218"/>
      <c r="P22" s="3218"/>
      <c r="Q22" s="3218"/>
      <c r="R22" s="3218"/>
      <c r="S22" s="923"/>
    </row>
    <row r="23" spans="1:21" ht="26.25" customHeight="1">
      <c r="A23" s="2849" t="s">
        <v>2027</v>
      </c>
      <c r="B23" s="2850"/>
      <c r="C23" s="2843">
        <f t="shared" si="3"/>
        <v>45301</v>
      </c>
      <c r="D23" s="2844" t="s">
        <v>2028</v>
      </c>
      <c r="E23" s="2845">
        <f>C23+1</f>
        <v>45302</v>
      </c>
      <c r="F23" s="2846">
        <f>C23-2</f>
        <v>45299</v>
      </c>
      <c r="G23" s="2847">
        <f>C23-2</f>
        <v>45299</v>
      </c>
      <c r="H23" s="2855">
        <f>E23+4</f>
        <v>45306</v>
      </c>
      <c r="I23" s="3239">
        <f>H24+41</f>
        <v>45350</v>
      </c>
      <c r="J23" s="3217">
        <f>H24+52</f>
        <v>45361</v>
      </c>
      <c r="K23" s="3224"/>
      <c r="L23" s="3268">
        <f>H24+45</f>
        <v>45354</v>
      </c>
      <c r="M23" s="3268">
        <f>H24+44</f>
        <v>45353</v>
      </c>
      <c r="N23" s="3268">
        <f>H24+42</f>
        <v>45351</v>
      </c>
      <c r="O23" s="3268">
        <f>N23+8</f>
        <v>45359</v>
      </c>
      <c r="P23" s="3268">
        <f>H24+25</f>
        <v>45334</v>
      </c>
      <c r="Q23" s="3268">
        <f>P23+35</f>
        <v>45369</v>
      </c>
      <c r="R23" s="3268">
        <f>P23+35</f>
        <v>45369</v>
      </c>
    </row>
    <row r="24" spans="1:21" ht="26.25" customHeight="1">
      <c r="A24" s="2839" t="s">
        <v>1728</v>
      </c>
      <c r="B24" s="2839" t="s">
        <v>2029</v>
      </c>
      <c r="C24" s="2583">
        <f t="shared" si="3"/>
        <v>45305</v>
      </c>
      <c r="D24" s="2584" t="s">
        <v>2028</v>
      </c>
      <c r="E24" s="2585">
        <f t="shared" si="4"/>
        <v>45305</v>
      </c>
      <c r="F24" s="2574">
        <f>C24-3</f>
        <v>45302</v>
      </c>
      <c r="G24" s="2575">
        <f>C24-3</f>
        <v>45302</v>
      </c>
      <c r="H24" s="2276">
        <f t="shared" ref="H24" si="5">E24+4</f>
        <v>45309</v>
      </c>
      <c r="I24" s="3269"/>
      <c r="J24" s="3224"/>
      <c r="K24" s="3268">
        <f>H25+54</f>
        <v>45367</v>
      </c>
      <c r="L24" s="3218"/>
      <c r="M24" s="3218"/>
      <c r="N24" s="3218"/>
      <c r="O24" s="3218"/>
      <c r="P24" s="3218"/>
      <c r="Q24" s="3218"/>
      <c r="R24" s="3218"/>
      <c r="S24" s="8"/>
      <c r="T24" s="480"/>
    </row>
    <row r="25" spans="1:21" ht="26.25" customHeight="1">
      <c r="A25" s="2840" t="s">
        <v>2021</v>
      </c>
      <c r="B25" s="2582" t="s">
        <v>2030</v>
      </c>
      <c r="C25" s="2838">
        <f t="shared" si="3"/>
        <v>45308</v>
      </c>
      <c r="D25" s="2578" t="s">
        <v>2028</v>
      </c>
      <c r="E25" s="2579">
        <f>C25+1</f>
        <v>45309</v>
      </c>
      <c r="F25" s="2580">
        <f>C25-2</f>
        <v>45306</v>
      </c>
      <c r="G25" s="2581">
        <f>C25-2</f>
        <v>45306</v>
      </c>
      <c r="H25" s="2275">
        <f>E25+4</f>
        <v>45313</v>
      </c>
      <c r="I25" s="3239">
        <f>H26+41</f>
        <v>45357</v>
      </c>
      <c r="J25" s="3217">
        <f>H26+52</f>
        <v>45368</v>
      </c>
      <c r="K25" s="3224"/>
      <c r="L25" s="3268">
        <f>H26+45</f>
        <v>45361</v>
      </c>
      <c r="M25" s="3268">
        <f>H26+44</f>
        <v>45360</v>
      </c>
      <c r="N25" s="3268">
        <f>H26+42</f>
        <v>45358</v>
      </c>
      <c r="O25" s="3268">
        <f>N25+8</f>
        <v>45366</v>
      </c>
      <c r="P25" s="3268">
        <f>H26+25</f>
        <v>45341</v>
      </c>
      <c r="Q25" s="3268">
        <f>P25+35</f>
        <v>45376</v>
      </c>
      <c r="R25" s="3268">
        <f>P25+35</f>
        <v>45376</v>
      </c>
      <c r="S25" s="8"/>
      <c r="T25" s="8"/>
    </row>
    <row r="26" spans="1:21" ht="26.25" customHeight="1">
      <c r="A26" s="2839" t="s">
        <v>2023</v>
      </c>
      <c r="B26" s="2839" t="s">
        <v>2029</v>
      </c>
      <c r="C26" s="2583">
        <f t="shared" si="3"/>
        <v>45312</v>
      </c>
      <c r="D26" s="2584" t="s">
        <v>2028</v>
      </c>
      <c r="E26" s="2585">
        <f t="shared" si="4"/>
        <v>45312</v>
      </c>
      <c r="F26" s="2574">
        <f>C26-3</f>
        <v>45309</v>
      </c>
      <c r="G26" s="2575">
        <f>C26-3</f>
        <v>45309</v>
      </c>
      <c r="H26" s="2276">
        <f t="shared" ref="H26" si="6">E26+4</f>
        <v>45316</v>
      </c>
      <c r="I26" s="3269"/>
      <c r="J26" s="3224"/>
      <c r="K26" s="3268">
        <f>H27+54</f>
        <v>45374</v>
      </c>
      <c r="L26" s="3218"/>
      <c r="M26" s="3218"/>
      <c r="N26" s="3218"/>
      <c r="O26" s="3218"/>
      <c r="P26" s="3218"/>
      <c r="Q26" s="3218"/>
      <c r="R26" s="3218"/>
      <c r="S26" s="8"/>
      <c r="T26" s="8"/>
    </row>
    <row r="27" spans="1:21" ht="26.25" customHeight="1">
      <c r="A27" s="2840" t="s">
        <v>2024</v>
      </c>
      <c r="B27" s="2582" t="s">
        <v>2031</v>
      </c>
      <c r="C27" s="2838">
        <f>C25+7</f>
        <v>45315</v>
      </c>
      <c r="D27" s="2578" t="s">
        <v>2028</v>
      </c>
      <c r="E27" s="2579">
        <f>C27+1</f>
        <v>45316</v>
      </c>
      <c r="F27" s="2580">
        <f>C27-2</f>
        <v>45313</v>
      </c>
      <c r="G27" s="2581">
        <f>C27-2</f>
        <v>45313</v>
      </c>
      <c r="H27" s="2275">
        <f>E27+4</f>
        <v>45320</v>
      </c>
      <c r="I27" s="3239">
        <f>H28+41</f>
        <v>45364</v>
      </c>
      <c r="J27" s="3217">
        <f>H28+52</f>
        <v>45375</v>
      </c>
      <c r="K27" s="3224"/>
      <c r="L27" s="3268">
        <f>H28+45</f>
        <v>45368</v>
      </c>
      <c r="M27" s="3268">
        <f>H28+44</f>
        <v>45367</v>
      </c>
      <c r="N27" s="3268">
        <f>H28+42</f>
        <v>45365</v>
      </c>
      <c r="O27" s="3268">
        <f>N27+8</f>
        <v>45373</v>
      </c>
      <c r="P27" s="3268">
        <f>H28+25</f>
        <v>45348</v>
      </c>
      <c r="Q27" s="3268">
        <f>P27+35</f>
        <v>45383</v>
      </c>
      <c r="R27" s="3268">
        <f>P27+35</f>
        <v>45383</v>
      </c>
      <c r="S27" s="8"/>
      <c r="T27" s="8"/>
    </row>
    <row r="28" spans="1:21" ht="26.25" customHeight="1">
      <c r="A28" s="2851" t="s">
        <v>2032</v>
      </c>
      <c r="B28" s="2839"/>
      <c r="C28" s="2583">
        <f t="shared" ref="C28:C29" si="7">C26+7</f>
        <v>45319</v>
      </c>
      <c r="D28" s="2584" t="s">
        <v>2028</v>
      </c>
      <c r="E28" s="2585">
        <f t="shared" ref="E28" si="8">C28</f>
        <v>45319</v>
      </c>
      <c r="F28" s="2574">
        <f>C28-3</f>
        <v>45316</v>
      </c>
      <c r="G28" s="2575">
        <f>C28-3</f>
        <v>45316</v>
      </c>
      <c r="H28" s="2276">
        <f t="shared" ref="H28" si="9">E28+4</f>
        <v>45323</v>
      </c>
      <c r="I28" s="3269"/>
      <c r="J28" s="3224"/>
      <c r="K28" s="3268">
        <f>H29+54</f>
        <v>45381</v>
      </c>
      <c r="L28" s="3218"/>
      <c r="M28" s="3218"/>
      <c r="N28" s="3218"/>
      <c r="O28" s="3218"/>
      <c r="P28" s="3218"/>
      <c r="Q28" s="3218"/>
      <c r="R28" s="3218"/>
      <c r="S28" s="8"/>
      <c r="T28" s="8"/>
    </row>
    <row r="29" spans="1:21" ht="26.25" customHeight="1">
      <c r="A29" s="2852" t="s">
        <v>2014</v>
      </c>
      <c r="B29" s="2582" t="s">
        <v>2033</v>
      </c>
      <c r="C29" s="2266">
        <f t="shared" si="7"/>
        <v>45322</v>
      </c>
      <c r="D29" s="2420" t="s" ph="1">
        <v>2028</v>
      </c>
      <c r="E29" s="2738">
        <f>C29+1</f>
        <v>45323</v>
      </c>
      <c r="F29" s="2713">
        <f>C29-2</f>
        <v>45320</v>
      </c>
      <c r="G29" s="1454">
        <f>C29-2</f>
        <v>45320</v>
      </c>
      <c r="H29" s="2856">
        <f>E29+4</f>
        <v>45327</v>
      </c>
      <c r="I29" s="3239">
        <f>H30+41</f>
        <v>45371</v>
      </c>
      <c r="J29" s="3217">
        <f>H30+52</f>
        <v>45382</v>
      </c>
      <c r="K29" s="3224"/>
      <c r="L29" s="3268">
        <f>H30+45</f>
        <v>45375</v>
      </c>
      <c r="M29" s="3268">
        <f>H30+44</f>
        <v>45374</v>
      </c>
      <c r="N29" s="3268">
        <f>H30+42</f>
        <v>45372</v>
      </c>
      <c r="O29" s="3268">
        <f>N29+8</f>
        <v>45380</v>
      </c>
      <c r="P29" s="3268">
        <f>H30+25</f>
        <v>45355</v>
      </c>
      <c r="Q29" s="3268">
        <f>P29+35</f>
        <v>45390</v>
      </c>
      <c r="R29" s="3268">
        <f>P29+35</f>
        <v>45390</v>
      </c>
      <c r="S29" s="232"/>
      <c r="T29" s="289"/>
    </row>
    <row r="30" spans="1:21" ht="26.25" customHeight="1">
      <c r="A30" s="2156"/>
      <c r="B30" s="1528"/>
      <c r="C30" s="1514">
        <f>C28+7</f>
        <v>45326</v>
      </c>
      <c r="D30" s="1500" t="s">
        <v>390</v>
      </c>
      <c r="E30" s="1515">
        <f t="shared" ref="E30" si="10">C30</f>
        <v>45326</v>
      </c>
      <c r="F30" s="1516">
        <f>C30-3</f>
        <v>45323</v>
      </c>
      <c r="G30" s="1501">
        <f>C30-3</f>
        <v>45323</v>
      </c>
      <c r="H30" s="2159">
        <f t="shared" ref="H30" si="11">E30+4</f>
        <v>45330</v>
      </c>
      <c r="I30" s="3274"/>
      <c r="J30" s="3218"/>
      <c r="K30" s="3278">
        <f>H30+54</f>
        <v>45384</v>
      </c>
      <c r="L30" s="3218"/>
      <c r="M30" s="3275"/>
      <c r="N30" s="3218"/>
      <c r="O30" s="3218"/>
      <c r="P30" s="3218"/>
      <c r="Q30" s="3218"/>
      <c r="R30" s="3218"/>
    </row>
    <row r="31" spans="1:21" s="921" customFormat="1" ht="26.25" customHeight="1">
      <c r="A31" s="2157"/>
      <c r="B31" s="1041"/>
      <c r="C31" s="1518">
        <f>C29+7</f>
        <v>45329</v>
      </c>
      <c r="D31" s="1035" t="s">
        <v>831</v>
      </c>
      <c r="E31" s="1042">
        <f>C31</f>
        <v>45329</v>
      </c>
      <c r="F31" s="1519">
        <f>C31-2</f>
        <v>45327</v>
      </c>
      <c r="G31" s="1043">
        <f>C31-2</f>
        <v>45327</v>
      </c>
      <c r="H31" s="2160">
        <f>E31+5</f>
        <v>45334</v>
      </c>
      <c r="I31" s="2165">
        <f>H31+41</f>
        <v>45375</v>
      </c>
      <c r="J31" s="1471">
        <f>H31+52</f>
        <v>45386</v>
      </c>
      <c r="K31" s="3279"/>
      <c r="L31" s="1471">
        <f>H31+45</f>
        <v>45379</v>
      </c>
      <c r="M31" s="1471">
        <f>H31+44</f>
        <v>45378</v>
      </c>
      <c r="N31" s="1471">
        <f>H31+42</f>
        <v>45376</v>
      </c>
      <c r="O31" s="1471">
        <f>N31+8</f>
        <v>45384</v>
      </c>
      <c r="P31" s="1471">
        <f>H31+25</f>
        <v>45359</v>
      </c>
      <c r="Q31" s="1471">
        <f>P31+35</f>
        <v>45394</v>
      </c>
      <c r="R31" s="1471">
        <f>P31+35</f>
        <v>45394</v>
      </c>
      <c r="S31" s="819"/>
      <c r="U31" s="792"/>
    </row>
    <row r="32" spans="1:21" s="921" customFormat="1" ht="26.25" customHeight="1">
      <c r="A32" s="1763" t="s">
        <v>1016</v>
      </c>
      <c r="B32" s="788"/>
      <c r="C32" s="41"/>
      <c r="E32" s="2114"/>
      <c r="F32" s="269"/>
      <c r="J32" s="819"/>
      <c r="K32" s="3161"/>
      <c r="L32" s="3161"/>
      <c r="M32" s="3161"/>
      <c r="N32" s="819"/>
      <c r="O32" s="819"/>
      <c r="P32" s="819"/>
      <c r="Q32" s="819"/>
      <c r="R32" s="819"/>
      <c r="S32" s="819"/>
      <c r="U32" s="792"/>
    </row>
    <row r="33" spans="1:31" ht="18" customHeight="1">
      <c r="A33" s="791"/>
      <c r="B33" s="791"/>
      <c r="C33" s="788"/>
      <c r="D33" s="921"/>
      <c r="E33" s="921"/>
      <c r="F33" s="819"/>
      <c r="G33" s="921"/>
      <c r="H33" s="921"/>
      <c r="I33" s="921"/>
      <c r="J33" s="819"/>
      <c r="L33" s="819"/>
      <c r="M33" s="819"/>
      <c r="N33" s="819"/>
      <c r="O33" s="819"/>
      <c r="P33" s="921"/>
      <c r="Q33" s="819"/>
      <c r="R33" s="819"/>
      <c r="S33" s="819"/>
      <c r="T33" s="106"/>
    </row>
    <row r="34" spans="1:31" ht="18" customHeight="1">
      <c r="A34" s="35" t="s">
        <v>359</v>
      </c>
      <c r="H34" s="21"/>
      <c r="I34" s="21"/>
      <c r="J34" s="29"/>
      <c r="K34" s="21"/>
      <c r="L34" s="21"/>
      <c r="S34" s="106"/>
      <c r="T34" s="106"/>
    </row>
    <row r="35" spans="1:31" s="16" customFormat="1" ht="15" customHeight="1">
      <c r="A35" s="124" t="s">
        <v>212</v>
      </c>
      <c r="B35" s="3154"/>
      <c r="C35" s="3154"/>
      <c r="D35" s="3154"/>
      <c r="E35" s="3154"/>
      <c r="F35" s="3154"/>
      <c r="G35" s="3154"/>
      <c r="H35" s="72"/>
      <c r="I35" s="759"/>
      <c r="J35" s="300"/>
      <c r="K35" s="1533"/>
      <c r="L35" s="820"/>
      <c r="M35" s="256"/>
      <c r="N35" s="1248" t="s">
        <v>1005</v>
      </c>
      <c r="S35" s="124"/>
      <c r="T35" s="4"/>
      <c r="U35" s="56"/>
    </row>
    <row r="36" spans="1:31" s="16" customFormat="1" ht="18" customHeight="1">
      <c r="A36" s="283" t="s">
        <v>215</v>
      </c>
      <c r="B36" s="3151" t="s">
        <v>637</v>
      </c>
      <c r="C36" s="3152"/>
      <c r="D36" s="3152"/>
      <c r="E36" s="3152"/>
      <c r="F36" s="3152"/>
      <c r="G36" s="3153"/>
      <c r="H36" s="4"/>
      <c r="I36" s="3277"/>
      <c r="J36" s="3277"/>
      <c r="K36" s="1534"/>
      <c r="L36" s="1534"/>
      <c r="M36" s="1534"/>
      <c r="N36" s="835" t="s">
        <v>1006</v>
      </c>
      <c r="S36" s="262"/>
      <c r="T36" s="289"/>
      <c r="U36" s="56"/>
    </row>
    <row r="37" spans="1:31" s="16" customFormat="1" ht="18" customHeight="1">
      <c r="A37" s="284"/>
      <c r="B37" s="303" t="s">
        <v>636</v>
      </c>
      <c r="C37" s="131"/>
      <c r="D37" s="112"/>
      <c r="E37" s="13"/>
      <c r="G37" s="304"/>
      <c r="H37" s="70"/>
      <c r="I37" s="3276"/>
      <c r="J37" s="3276"/>
      <c r="K37" s="1534"/>
      <c r="L37" s="1534"/>
      <c r="M37" s="1534"/>
      <c r="N37" s="4" t="s">
        <v>362</v>
      </c>
      <c r="S37" s="263"/>
      <c r="T37" s="290"/>
      <c r="U37" s="69"/>
    </row>
    <row r="38" spans="1:31" s="16" customFormat="1" ht="18" customHeight="1">
      <c r="A38" s="281"/>
      <c r="B38" s="305" t="s">
        <v>826</v>
      </c>
      <c r="C38" s="282"/>
      <c r="D38" s="91"/>
      <c r="E38" s="306"/>
      <c r="F38" s="307"/>
      <c r="G38" s="308"/>
      <c r="H38" s="301"/>
      <c r="I38" s="3276"/>
      <c r="J38" s="3276"/>
      <c r="K38" s="1534"/>
      <c r="L38" s="1534"/>
      <c r="M38" s="1534"/>
      <c r="N38" s="70" t="s">
        <v>233</v>
      </c>
      <c r="S38" s="262"/>
      <c r="T38" s="289"/>
      <c r="U38" s="56"/>
      <c r="V38" s="53"/>
      <c r="W38" s="53"/>
      <c r="X38" s="53"/>
      <c r="Y38" s="53"/>
      <c r="Z38" s="53"/>
      <c r="AA38" s="53"/>
      <c r="AB38" s="53"/>
      <c r="AC38" s="53"/>
      <c r="AD38" s="53"/>
      <c r="AE38" s="53"/>
    </row>
    <row r="39" spans="1:31" s="16" customFormat="1" ht="18" customHeight="1">
      <c r="A39" s="283" t="s">
        <v>216</v>
      </c>
      <c r="B39" s="309" t="s">
        <v>638</v>
      </c>
      <c r="C39" s="310"/>
      <c r="D39" s="84"/>
      <c r="E39" s="28"/>
      <c r="F39" s="10"/>
      <c r="G39" s="311"/>
      <c r="H39" s="10"/>
      <c r="I39" s="3276"/>
      <c r="J39" s="3276"/>
      <c r="K39" s="3178"/>
      <c r="L39" s="3178"/>
      <c r="M39" s="3178"/>
      <c r="N39" s="3178"/>
      <c r="O39" s="10" t="s">
        <v>370</v>
      </c>
      <c r="P39" s="147"/>
      <c r="Q39" s="147"/>
      <c r="R39" s="147"/>
      <c r="S39" s="262"/>
      <c r="T39" s="289"/>
      <c r="U39" s="58"/>
    </row>
    <row r="40" spans="1:31" s="16" customFormat="1" ht="18" customHeight="1">
      <c r="A40" s="285"/>
      <c r="B40" s="303" t="s">
        <v>13</v>
      </c>
      <c r="C40" s="131"/>
      <c r="D40" s="93"/>
      <c r="E40" s="13"/>
      <c r="F40" s="10"/>
      <c r="G40" s="312"/>
      <c r="H40" s="10"/>
      <c r="I40" s="3276"/>
      <c r="J40" s="3276"/>
      <c r="K40" s="3178"/>
      <c r="L40" s="3178"/>
      <c r="M40" s="3178"/>
      <c r="N40" s="3178"/>
      <c r="O40" s="10" t="s">
        <v>205</v>
      </c>
      <c r="P40" s="256"/>
      <c r="Q40" s="256"/>
      <c r="R40" s="256"/>
      <c r="S40" s="263"/>
      <c r="T40" s="290"/>
      <c r="U40" s="68"/>
      <c r="V40" s="13"/>
      <c r="W40" s="13"/>
      <c r="X40" s="13"/>
    </row>
    <row r="41" spans="1:31" s="16" customFormat="1" ht="18" customHeight="1">
      <c r="A41" s="245"/>
      <c r="B41" s="305" t="s">
        <v>639</v>
      </c>
      <c r="C41" s="313"/>
      <c r="D41" s="316"/>
      <c r="E41" s="306"/>
      <c r="F41" s="307"/>
      <c r="G41" s="317"/>
      <c r="H41" s="10"/>
      <c r="I41" s="3276"/>
      <c r="J41" s="3276"/>
      <c r="K41" s="3178"/>
      <c r="L41" s="3178"/>
      <c r="M41" s="3178"/>
      <c r="N41" s="3178"/>
      <c r="O41" s="827" t="s">
        <v>1760</v>
      </c>
      <c r="P41" s="323"/>
      <c r="Q41" s="323"/>
      <c r="R41" s="323"/>
      <c r="S41" s="262"/>
      <c r="T41" s="289"/>
      <c r="U41" s="68"/>
      <c r="V41" s="13"/>
      <c r="W41" s="13"/>
      <c r="X41" s="13"/>
    </row>
    <row r="42" spans="1:31" s="59" customFormat="1" ht="16.2">
      <c r="A42" s="33"/>
      <c r="B42" s="16"/>
      <c r="C42" s="17"/>
      <c r="D42" s="17"/>
      <c r="E42" s="11"/>
      <c r="F42" s="17"/>
      <c r="G42" s="17"/>
      <c r="H42" s="10"/>
      <c r="I42" s="14"/>
      <c r="J42" s="14"/>
      <c r="K42" s="14"/>
      <c r="L42" s="14"/>
      <c r="M42" s="151"/>
      <c r="N42" s="151"/>
      <c r="O42" s="10"/>
      <c r="P42" s="151"/>
      <c r="Q42" s="151"/>
      <c r="R42" s="151"/>
      <c r="S42" s="262"/>
      <c r="T42" s="289"/>
    </row>
    <row r="43" spans="1:31" s="11" customFormat="1" ht="13.2">
      <c r="A43" s="1"/>
      <c r="B43" s="1"/>
      <c r="C43" s="1"/>
      <c r="D43" s="1"/>
      <c r="E43" s="1"/>
      <c r="F43" s="1"/>
      <c r="G43" s="1"/>
      <c r="H43" s="14"/>
      <c r="I43" s="14"/>
      <c r="J43" s="14"/>
      <c r="K43" s="14"/>
      <c r="L43" s="14"/>
      <c r="O43" s="151"/>
      <c r="P43" s="151"/>
      <c r="Q43" s="151"/>
      <c r="R43" s="151"/>
      <c r="S43" s="71"/>
      <c r="T43" s="290"/>
      <c r="U43" s="59"/>
    </row>
    <row r="44" spans="1:31" s="11" customFormat="1" ht="19.2">
      <c r="A44" s="1"/>
      <c r="B44" s="1"/>
      <c r="C44" s="1"/>
      <c r="D44" s="1"/>
      <c r="E44" s="1"/>
      <c r="F44" s="1"/>
      <c r="G44" s="1"/>
      <c r="H44" s="18"/>
      <c r="I44" s="14"/>
      <c r="J44" s="14"/>
      <c r="K44" s="14"/>
      <c r="L44" s="14"/>
      <c r="M44" s="12"/>
      <c r="N44" s="12"/>
      <c r="O44" s="12"/>
      <c r="P44" s="12"/>
      <c r="Q44" s="12"/>
      <c r="R44" s="12"/>
      <c r="S44" s="232"/>
      <c r="T44" s="289"/>
      <c r="U44" s="59"/>
    </row>
    <row r="45" spans="1:31" s="11" customFormat="1" ht="13.2">
      <c r="A45" s="1"/>
      <c r="B45" s="1"/>
      <c r="C45" s="1"/>
      <c r="D45" s="1"/>
      <c r="E45" s="1"/>
      <c r="F45" s="1"/>
      <c r="G45" s="1"/>
      <c r="H45" s="16"/>
      <c r="I45" s="1"/>
      <c r="J45" s="1"/>
      <c r="K45" s="1"/>
      <c r="L45" s="1"/>
      <c r="M45" s="1"/>
      <c r="N45" s="1"/>
      <c r="O45" s="1"/>
      <c r="P45" s="1"/>
      <c r="Q45" s="1"/>
      <c r="R45" s="1"/>
      <c r="S45" s="4"/>
      <c r="T45" s="4"/>
      <c r="U45" s="59"/>
    </row>
    <row r="46" spans="1:31" ht="15" customHeight="1">
      <c r="I46" s="131"/>
      <c r="J46" s="131"/>
      <c r="K46" s="131"/>
      <c r="L46" s="131"/>
      <c r="M46" s="131"/>
      <c r="N46" s="131"/>
      <c r="O46" s="131"/>
      <c r="P46" s="131"/>
      <c r="Q46" s="131"/>
    </row>
  </sheetData>
  <sheetProtection selectLockedCells="1" selectUnlockedCells="1"/>
  <mergeCells count="112">
    <mergeCell ref="O23:O24"/>
    <mergeCell ref="P23:P24"/>
    <mergeCell ref="Q23:Q24"/>
    <mergeCell ref="R23:R24"/>
    <mergeCell ref="Q25:Q26"/>
    <mergeCell ref="O25:O26"/>
    <mergeCell ref="P25:P26"/>
    <mergeCell ref="K30:K31"/>
    <mergeCell ref="Q29:Q30"/>
    <mergeCell ref="N29:N30"/>
    <mergeCell ref="N25:N26"/>
    <mergeCell ref="R29:R30"/>
    <mergeCell ref="O29:O30"/>
    <mergeCell ref="P29:P30"/>
    <mergeCell ref="N27:N28"/>
    <mergeCell ref="R25:R26"/>
    <mergeCell ref="O27:O28"/>
    <mergeCell ref="P27:P28"/>
    <mergeCell ref="Q27:Q28"/>
    <mergeCell ref="R27:R28"/>
    <mergeCell ref="K40:N40"/>
    <mergeCell ref="K41:N41"/>
    <mergeCell ref="I41:J41"/>
    <mergeCell ref="I36:J36"/>
    <mergeCell ref="I37:J37"/>
    <mergeCell ref="I38:J38"/>
    <mergeCell ref="I39:J39"/>
    <mergeCell ref="I40:J40"/>
    <mergeCell ref="K39:N39"/>
    <mergeCell ref="B36:G36"/>
    <mergeCell ref="I29:I30"/>
    <mergeCell ref="B35:G35"/>
    <mergeCell ref="L29:L30"/>
    <mergeCell ref="M29:M30"/>
    <mergeCell ref="I27:I28"/>
    <mergeCell ref="J27:J28"/>
    <mergeCell ref="L27:L28"/>
    <mergeCell ref="M27:M28"/>
    <mergeCell ref="J29:J30"/>
    <mergeCell ref="K26:K27"/>
    <mergeCell ref="M25:M26"/>
    <mergeCell ref="L25:L26"/>
    <mergeCell ref="K28:K29"/>
    <mergeCell ref="K32:M32"/>
    <mergeCell ref="I13:I14"/>
    <mergeCell ref="J13:J14"/>
    <mergeCell ref="L13:L14"/>
    <mergeCell ref="M13:M14"/>
    <mergeCell ref="N13:N14"/>
    <mergeCell ref="I25:I26"/>
    <mergeCell ref="J25:J26"/>
    <mergeCell ref="K24:K25"/>
    <mergeCell ref="I23:I24"/>
    <mergeCell ref="J23:J24"/>
    <mergeCell ref="L23:L24"/>
    <mergeCell ref="N23:N24"/>
    <mergeCell ref="K22:K23"/>
    <mergeCell ref="M19:M20"/>
    <mergeCell ref="L17:L18"/>
    <mergeCell ref="M17:M18"/>
    <mergeCell ref="N15:N16"/>
    <mergeCell ref="K14:K15"/>
    <mergeCell ref="M23:M24"/>
    <mergeCell ref="I17:I18"/>
    <mergeCell ref="J17:J18"/>
    <mergeCell ref="I19:I20"/>
    <mergeCell ref="J19:J20"/>
    <mergeCell ref="I21:I22"/>
    <mergeCell ref="P6:Q6"/>
    <mergeCell ref="A7:T7"/>
    <mergeCell ref="A9:T9"/>
    <mergeCell ref="A11:A12"/>
    <mergeCell ref="B11:B12"/>
    <mergeCell ref="N11:O11"/>
    <mergeCell ref="P11:R11"/>
    <mergeCell ref="H11:H12"/>
    <mergeCell ref="C11:E12"/>
    <mergeCell ref="F11:G11"/>
    <mergeCell ref="J21:J22"/>
    <mergeCell ref="I15:I16"/>
    <mergeCell ref="J15:J16"/>
    <mergeCell ref="O13:O14"/>
    <mergeCell ref="L21:L22"/>
    <mergeCell ref="M21:M22"/>
    <mergeCell ref="P13:P14"/>
    <mergeCell ref="Q13:Q14"/>
    <mergeCell ref="R13:R14"/>
    <mergeCell ref="O17:O18"/>
    <mergeCell ref="P17:P18"/>
    <mergeCell ref="O19:O20"/>
    <mergeCell ref="P19:P20"/>
    <mergeCell ref="R17:R18"/>
    <mergeCell ref="P15:P16"/>
    <mergeCell ref="Q15:Q16"/>
    <mergeCell ref="R15:R16"/>
    <mergeCell ref="O15:O16"/>
    <mergeCell ref="K20:K21"/>
    <mergeCell ref="L19:L20"/>
    <mergeCell ref="R19:R20"/>
    <mergeCell ref="O21:O22"/>
    <mergeCell ref="P21:P22"/>
    <mergeCell ref="Q21:Q22"/>
    <mergeCell ref="R21:R22"/>
    <mergeCell ref="Q17:Q18"/>
    <mergeCell ref="Q19:Q20"/>
    <mergeCell ref="N17:N18"/>
    <mergeCell ref="N19:N20"/>
    <mergeCell ref="N21:N22"/>
    <mergeCell ref="K16:K17"/>
    <mergeCell ref="L15:L16"/>
    <mergeCell ref="M15:M16"/>
    <mergeCell ref="K18:K19"/>
  </mergeCells>
  <phoneticPr fontId="18"/>
  <pageMargins left="0.46" right="0.16" top="0.59055118110236227" bottom="0.27559055118110237" header="0.47244094488188981" footer="0.15748031496062992"/>
  <pageSetup paperSize="9" scale="57"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indexed="43"/>
    <pageSetUpPr fitToPage="1"/>
  </sheetPr>
  <dimension ref="A1:AF54"/>
  <sheetViews>
    <sheetView showZeros="0" zoomScale="75" zoomScaleNormal="75" zoomScaleSheetLayoutView="55" workbookViewId="0">
      <selection activeCell="E27" sqref="E27"/>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3" width="9.6640625" style="1" customWidth="1"/>
    <col min="14" max="22" width="8.44140625" style="1" customWidth="1"/>
    <col min="23" max="23" width="7.6640625" style="8" customWidth="1"/>
    <col min="24" max="24" width="7.6640625" style="1" customWidth="1"/>
    <col min="25" max="25" width="10.88671875" style="1" customWidth="1"/>
    <col min="26" max="26" width="10.33203125" style="1" customWidth="1"/>
    <col min="27" max="16384" width="9" style="1"/>
  </cols>
  <sheetData>
    <row r="1" spans="1:27" ht="15" customHeight="1">
      <c r="AA1" s="2"/>
    </row>
    <row r="2" spans="1:27" ht="15" customHeight="1">
      <c r="M2" s="793" t="s">
        <v>88</v>
      </c>
      <c r="N2" s="35"/>
      <c r="O2" s="35"/>
      <c r="R2" s="2494" t="s">
        <v>5</v>
      </c>
      <c r="AA2" s="2"/>
    </row>
    <row r="3" spans="1:27" ht="15" customHeight="1">
      <c r="M3" s="793" t="s">
        <v>992</v>
      </c>
      <c r="N3" s="35"/>
      <c r="O3" s="35"/>
      <c r="R3" s="2494" t="s">
        <v>1757</v>
      </c>
      <c r="AA3" s="2"/>
    </row>
    <row r="4" spans="1:27" ht="15" customHeight="1">
      <c r="M4" s="1048" t="s">
        <v>993</v>
      </c>
      <c r="N4" s="46"/>
      <c r="O4" s="46"/>
      <c r="R4" s="2494" t="s">
        <v>1758</v>
      </c>
      <c r="AA4" s="2"/>
    </row>
    <row r="5" spans="1:27" ht="15" customHeight="1">
      <c r="M5" s="793" t="s">
        <v>994</v>
      </c>
      <c r="N5" s="35"/>
      <c r="O5" s="35"/>
      <c r="R5" s="2494" t="s">
        <v>1759</v>
      </c>
      <c r="W5" s="139"/>
      <c r="AA5" s="2"/>
    </row>
    <row r="6" spans="1:27" ht="15" customHeight="1">
      <c r="M6" s="7"/>
      <c r="U6" s="3029"/>
      <c r="V6" s="3029"/>
    </row>
    <row r="7" spans="1:27" ht="30" customHeight="1">
      <c r="A7" s="3270" t="s">
        <v>632</v>
      </c>
      <c r="B7" s="3270"/>
      <c r="C7" s="3270"/>
      <c r="D7" s="3270"/>
      <c r="E7" s="3270"/>
      <c r="F7" s="3270"/>
      <c r="G7" s="3270"/>
      <c r="H7" s="3270"/>
      <c r="I7" s="3270"/>
      <c r="J7" s="3270"/>
      <c r="K7" s="3270"/>
      <c r="L7" s="3270"/>
      <c r="M7" s="3270"/>
      <c r="N7" s="3270"/>
      <c r="O7" s="3270"/>
      <c r="P7" s="3270"/>
      <c r="Q7" s="3270"/>
      <c r="R7" s="3270"/>
      <c r="S7" s="3270"/>
      <c r="T7" s="3270"/>
      <c r="U7" s="3270"/>
      <c r="V7" s="3270"/>
    </row>
    <row r="8" spans="1:27" ht="15" customHeight="1">
      <c r="A8" s="45"/>
      <c r="B8" s="45"/>
      <c r="C8" s="45"/>
      <c r="D8" s="45"/>
      <c r="E8" s="45"/>
      <c r="F8" s="45"/>
      <c r="G8" s="45"/>
      <c r="H8" s="45"/>
      <c r="I8" s="45"/>
      <c r="J8" s="45"/>
      <c r="K8" s="45"/>
      <c r="L8" s="45"/>
      <c r="M8" s="45"/>
      <c r="W8" s="5"/>
      <c r="X8" s="5"/>
      <c r="Y8" s="5"/>
    </row>
    <row r="9" spans="1:27" ht="15" customHeight="1">
      <c r="A9" s="2913" t="s">
        <v>391</v>
      </c>
      <c r="B9" s="2913"/>
      <c r="C9" s="2913"/>
      <c r="D9" s="2913"/>
      <c r="E9" s="2913"/>
      <c r="F9" s="2913"/>
      <c r="G9" s="2913"/>
      <c r="H9" s="2913"/>
      <c r="I9" s="2913"/>
      <c r="J9" s="2913"/>
      <c r="K9" s="2913"/>
      <c r="L9" s="2913"/>
      <c r="M9" s="2913"/>
      <c r="N9" s="2913"/>
      <c r="O9" s="2913"/>
      <c r="P9" s="2913"/>
      <c r="Q9" s="2913"/>
      <c r="R9" s="2913"/>
      <c r="S9" s="2913"/>
      <c r="T9" s="2913"/>
      <c r="U9" s="2913"/>
      <c r="V9" s="2913"/>
      <c r="W9" s="194"/>
      <c r="X9" s="6"/>
      <c r="Y9" s="6"/>
    </row>
    <row r="10" spans="1:27" ht="15" customHeight="1">
      <c r="A10" s="297">
        <f>'(P12)HKG TYO'!A10</f>
        <v>0</v>
      </c>
      <c r="B10" s="297"/>
      <c r="C10" s="3"/>
      <c r="D10" s="3"/>
      <c r="E10" s="3"/>
      <c r="F10" s="3"/>
      <c r="G10" s="3"/>
      <c r="H10" s="3"/>
      <c r="I10" s="3"/>
      <c r="J10" s="3"/>
      <c r="K10" s="3"/>
      <c r="L10" s="3"/>
      <c r="M10" s="3"/>
      <c r="N10" s="137" t="s">
        <v>387</v>
      </c>
      <c r="O10" s="113"/>
      <c r="P10" s="113"/>
      <c r="Q10" s="113"/>
      <c r="R10" s="113"/>
      <c r="S10" s="113"/>
      <c r="T10" s="113"/>
      <c r="U10" s="113"/>
      <c r="V10" s="113"/>
      <c r="W10" s="140"/>
      <c r="X10" s="3"/>
      <c r="Y10" s="3"/>
    </row>
    <row r="11" spans="1:27" ht="20.100000000000001" customHeight="1">
      <c r="A11" s="3124" t="s">
        <v>91</v>
      </c>
      <c r="B11" s="3123"/>
      <c r="C11" s="3130" t="s">
        <v>92</v>
      </c>
      <c r="D11" s="3121" t="s">
        <v>649</v>
      </c>
      <c r="E11" s="3122"/>
      <c r="F11" s="3123"/>
      <c r="G11" s="3124" t="s">
        <v>834</v>
      </c>
      <c r="H11" s="3122"/>
      <c r="I11" s="3123"/>
      <c r="J11" s="3126" t="s">
        <v>93</v>
      </c>
      <c r="K11" s="3127"/>
      <c r="L11" s="3128"/>
      <c r="M11" s="3147" t="s">
        <v>1707</v>
      </c>
      <c r="N11" s="2168" t="s">
        <v>437</v>
      </c>
      <c r="O11" s="141" t="s">
        <v>438</v>
      </c>
      <c r="P11" s="141" t="s">
        <v>439</v>
      </c>
      <c r="Q11" s="141" t="s">
        <v>440</v>
      </c>
      <c r="R11" s="134" t="s">
        <v>441</v>
      </c>
      <c r="S11" s="3223" t="s">
        <v>442</v>
      </c>
      <c r="T11" s="3272"/>
      <c r="U11" s="3260" t="s">
        <v>456</v>
      </c>
      <c r="V11" s="3273"/>
      <c r="W11" s="3261"/>
    </row>
    <row r="12" spans="1:27" s="8" customFormat="1" ht="44.25" customHeight="1">
      <c r="A12" s="3125"/>
      <c r="B12" s="3080"/>
      <c r="C12" s="3131"/>
      <c r="D12" s="3065"/>
      <c r="E12" s="3079"/>
      <c r="F12" s="3080"/>
      <c r="G12" s="3125"/>
      <c r="H12" s="3079"/>
      <c r="I12" s="3080"/>
      <c r="J12" s="2106" t="s">
        <v>98</v>
      </c>
      <c r="K12" s="2107" t="s">
        <v>96</v>
      </c>
      <c r="L12" s="2108" t="s">
        <v>97</v>
      </c>
      <c r="M12" s="3148"/>
      <c r="N12" s="2169" t="s">
        <v>443</v>
      </c>
      <c r="O12" s="1513" t="s">
        <v>444</v>
      </c>
      <c r="P12" s="146" t="s">
        <v>445</v>
      </c>
      <c r="Q12" s="144" t="s">
        <v>446</v>
      </c>
      <c r="R12" s="143" t="s">
        <v>447</v>
      </c>
      <c r="S12" s="1511" t="s">
        <v>448</v>
      </c>
      <c r="T12" s="145" t="s">
        <v>449</v>
      </c>
      <c r="U12" s="142" t="s">
        <v>2</v>
      </c>
      <c r="V12" s="142" t="s">
        <v>3</v>
      </c>
      <c r="W12" s="142" t="s">
        <v>4</v>
      </c>
    </row>
    <row r="13" spans="1:27"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2170">
        <f t="shared" ref="N13:N29" si="1">M13+41</f>
        <v>45285</v>
      </c>
      <c r="O13" s="783">
        <f t="shared" ref="O13:O29" si="2">M13+52</f>
        <v>45296</v>
      </c>
      <c r="P13" s="783">
        <f t="shared" ref="P13:P29" si="3">M13+54</f>
        <v>45298</v>
      </c>
      <c r="Q13" s="783">
        <f t="shared" ref="Q13:Q29" si="4">M13+45</f>
        <v>45289</v>
      </c>
      <c r="R13" s="783">
        <f t="shared" ref="R13:R29" si="5">M13+44</f>
        <v>45288</v>
      </c>
      <c r="S13" s="782">
        <f t="shared" ref="S13:S29" si="6">M13+42</f>
        <v>45286</v>
      </c>
      <c r="T13" s="781">
        <f t="shared" ref="T13:T29" si="7">M13+50</f>
        <v>45294</v>
      </c>
      <c r="U13" s="783">
        <f t="shared" ref="U13:U29" si="8">M13+25</f>
        <v>45269</v>
      </c>
      <c r="V13" s="783">
        <f t="shared" ref="V13:V29" si="9">M13+35</f>
        <v>45279</v>
      </c>
      <c r="W13" s="783">
        <f t="shared" ref="W13:W29" si="10">M13+35</f>
        <v>45279</v>
      </c>
    </row>
    <row r="14" spans="1:27"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2170">
        <f t="shared" si="1"/>
        <v>45287</v>
      </c>
      <c r="O14" s="783">
        <f t="shared" si="2"/>
        <v>45298</v>
      </c>
      <c r="P14" s="783">
        <f t="shared" si="3"/>
        <v>45300</v>
      </c>
      <c r="Q14" s="783">
        <f t="shared" si="4"/>
        <v>45291</v>
      </c>
      <c r="R14" s="783">
        <f t="shared" si="5"/>
        <v>45290</v>
      </c>
      <c r="S14" s="782">
        <f t="shared" si="6"/>
        <v>45288</v>
      </c>
      <c r="T14" s="781">
        <f t="shared" si="7"/>
        <v>45296</v>
      </c>
      <c r="U14" s="783">
        <f t="shared" si="8"/>
        <v>45271</v>
      </c>
      <c r="V14" s="783">
        <f t="shared" si="9"/>
        <v>45281</v>
      </c>
      <c r="W14" s="783">
        <f t="shared" si="10"/>
        <v>45281</v>
      </c>
    </row>
    <row r="15" spans="1:27"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171">
        <f t="shared" si="1"/>
        <v>45292</v>
      </c>
      <c r="O15" s="2028">
        <f t="shared" si="2"/>
        <v>45303</v>
      </c>
      <c r="P15" s="2028">
        <f t="shared" si="3"/>
        <v>45305</v>
      </c>
      <c r="Q15" s="2028">
        <f t="shared" si="4"/>
        <v>45296</v>
      </c>
      <c r="R15" s="2028">
        <f t="shared" si="5"/>
        <v>45295</v>
      </c>
      <c r="S15" s="2029">
        <f t="shared" si="6"/>
        <v>45293</v>
      </c>
      <c r="T15" s="1464">
        <f t="shared" si="7"/>
        <v>45301</v>
      </c>
      <c r="U15" s="2028">
        <f t="shared" si="8"/>
        <v>45276</v>
      </c>
      <c r="V15" s="2028">
        <f t="shared" si="9"/>
        <v>45286</v>
      </c>
      <c r="W15" s="2028">
        <f t="shared" si="10"/>
        <v>45286</v>
      </c>
    </row>
    <row r="16" spans="1:27"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11">I16+5</f>
        <v>45253</v>
      </c>
      <c r="N16" s="2170">
        <f t="shared" si="1"/>
        <v>45294</v>
      </c>
      <c r="O16" s="783">
        <f t="shared" si="2"/>
        <v>45305</v>
      </c>
      <c r="P16" s="783">
        <f t="shared" si="3"/>
        <v>45307</v>
      </c>
      <c r="Q16" s="783">
        <f t="shared" si="4"/>
        <v>45298</v>
      </c>
      <c r="R16" s="783">
        <f t="shared" si="5"/>
        <v>45297</v>
      </c>
      <c r="S16" s="782">
        <f t="shared" si="6"/>
        <v>45295</v>
      </c>
      <c r="T16" s="781">
        <f t="shared" si="7"/>
        <v>45303</v>
      </c>
      <c r="U16" s="783">
        <f t="shared" si="8"/>
        <v>45278</v>
      </c>
      <c r="V16" s="783">
        <f t="shared" si="9"/>
        <v>45288</v>
      </c>
      <c r="W16" s="783">
        <f t="shared" si="10"/>
        <v>45288</v>
      </c>
    </row>
    <row r="17" spans="1:23"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12">F17+4</f>
        <v>45258</v>
      </c>
      <c r="N17" s="2170">
        <f t="shared" si="1"/>
        <v>45299</v>
      </c>
      <c r="O17" s="783">
        <f t="shared" si="2"/>
        <v>45310</v>
      </c>
      <c r="P17" s="783">
        <f t="shared" si="3"/>
        <v>45312</v>
      </c>
      <c r="Q17" s="783">
        <f t="shared" si="4"/>
        <v>45303</v>
      </c>
      <c r="R17" s="783">
        <f t="shared" si="5"/>
        <v>45302</v>
      </c>
      <c r="S17" s="782">
        <f t="shared" si="6"/>
        <v>45300</v>
      </c>
      <c r="T17" s="781">
        <f t="shared" si="7"/>
        <v>45308</v>
      </c>
      <c r="U17" s="783">
        <f t="shared" si="8"/>
        <v>45283</v>
      </c>
      <c r="V17" s="783">
        <f t="shared" si="9"/>
        <v>45293</v>
      </c>
      <c r="W17" s="783">
        <f t="shared" si="10"/>
        <v>45293</v>
      </c>
    </row>
    <row r="18" spans="1:23"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13">I18+5</f>
        <v>45260</v>
      </c>
      <c r="N18" s="2171">
        <f t="shared" si="1"/>
        <v>45301</v>
      </c>
      <c r="O18" s="2028">
        <f t="shared" si="2"/>
        <v>45312</v>
      </c>
      <c r="P18" s="2028">
        <f t="shared" si="3"/>
        <v>45314</v>
      </c>
      <c r="Q18" s="2028">
        <f t="shared" si="4"/>
        <v>45305</v>
      </c>
      <c r="R18" s="2028">
        <f t="shared" si="5"/>
        <v>45304</v>
      </c>
      <c r="S18" s="2029">
        <f t="shared" si="6"/>
        <v>45302</v>
      </c>
      <c r="T18" s="1464">
        <f t="shared" si="7"/>
        <v>45310</v>
      </c>
      <c r="U18" s="2028">
        <f t="shared" si="8"/>
        <v>45285</v>
      </c>
      <c r="V18" s="2028">
        <f t="shared" si="9"/>
        <v>45295</v>
      </c>
      <c r="W18" s="2028">
        <f t="shared" si="10"/>
        <v>45295</v>
      </c>
    </row>
    <row r="19" spans="1:23" ht="26.25" customHeight="1">
      <c r="A19" s="3089" t="s">
        <v>1774</v>
      </c>
      <c r="B19" s="3090"/>
      <c r="C19" s="2441" t="s">
        <v>1785</v>
      </c>
      <c r="D19" s="2432">
        <f>D17+7</f>
        <v>45260</v>
      </c>
      <c r="E19" s="2433" t="s">
        <v>1776</v>
      </c>
      <c r="F19" s="2432">
        <f>D19+1</f>
        <v>45261</v>
      </c>
      <c r="G19" s="2443"/>
      <c r="H19" s="2442"/>
      <c r="I19" s="2444"/>
      <c r="J19" s="2436">
        <f t="shared" ref="J19" si="14">D19-3</f>
        <v>45257</v>
      </c>
      <c r="K19" s="2449">
        <f t="shared" ref="K19" si="15">F19-10</f>
        <v>45251</v>
      </c>
      <c r="L19" s="2432">
        <f t="shared" ref="L19" si="16">D19-2</f>
        <v>45258</v>
      </c>
      <c r="M19" s="2437">
        <f t="shared" ref="M19" si="17">F19+4</f>
        <v>45265</v>
      </c>
      <c r="N19" s="2170">
        <f t="shared" si="1"/>
        <v>45306</v>
      </c>
      <c r="O19" s="783">
        <f t="shared" si="2"/>
        <v>45317</v>
      </c>
      <c r="P19" s="783">
        <f t="shared" si="3"/>
        <v>45319</v>
      </c>
      <c r="Q19" s="783">
        <f t="shared" si="4"/>
        <v>45310</v>
      </c>
      <c r="R19" s="783">
        <f t="shared" si="5"/>
        <v>45309</v>
      </c>
      <c r="S19" s="782">
        <f t="shared" si="6"/>
        <v>45307</v>
      </c>
      <c r="T19" s="781">
        <f t="shared" si="7"/>
        <v>45315</v>
      </c>
      <c r="U19" s="783">
        <f t="shared" si="8"/>
        <v>45290</v>
      </c>
      <c r="V19" s="783">
        <f t="shared" si="9"/>
        <v>45300</v>
      </c>
      <c r="W19" s="783">
        <f t="shared" si="10"/>
        <v>45300</v>
      </c>
    </row>
    <row r="20" spans="1:23" ht="26.25" customHeight="1">
      <c r="A20" s="3091" t="s">
        <v>1786</v>
      </c>
      <c r="B20" s="3092"/>
      <c r="C20" s="2448" t="s">
        <v>1787</v>
      </c>
      <c r="D20" s="2535"/>
      <c r="E20" s="2439"/>
      <c r="F20" s="2440"/>
      <c r="G20" s="2422">
        <f>G18+7</f>
        <v>45261</v>
      </c>
      <c r="H20" s="2423" t="s">
        <v>1776</v>
      </c>
      <c r="I20" s="2424">
        <f>G20+1</f>
        <v>45262</v>
      </c>
      <c r="J20" s="2426">
        <f t="shared" ref="J20" si="18">G20-1</f>
        <v>45260</v>
      </c>
      <c r="K20" s="2450" t="s">
        <v>1776</v>
      </c>
      <c r="L20" s="2427">
        <f t="shared" ref="L20" si="19">J20</f>
        <v>45260</v>
      </c>
      <c r="M20" s="2425">
        <f t="shared" ref="M20" si="20">I20+5</f>
        <v>45267</v>
      </c>
      <c r="N20" s="2170">
        <f t="shared" si="1"/>
        <v>45308</v>
      </c>
      <c r="O20" s="783">
        <f t="shared" si="2"/>
        <v>45319</v>
      </c>
      <c r="P20" s="783">
        <f t="shared" si="3"/>
        <v>45321</v>
      </c>
      <c r="Q20" s="783">
        <f t="shared" si="4"/>
        <v>45312</v>
      </c>
      <c r="R20" s="783">
        <f t="shared" si="5"/>
        <v>45311</v>
      </c>
      <c r="S20" s="782">
        <f t="shared" si="6"/>
        <v>45309</v>
      </c>
      <c r="T20" s="781">
        <f t="shared" si="7"/>
        <v>45317</v>
      </c>
      <c r="U20" s="783">
        <f t="shared" si="8"/>
        <v>45292</v>
      </c>
      <c r="V20" s="783">
        <f t="shared" si="9"/>
        <v>45302</v>
      </c>
      <c r="W20" s="783">
        <f t="shared" si="10"/>
        <v>45302</v>
      </c>
    </row>
    <row r="21" spans="1:23" ht="26.25" customHeight="1">
      <c r="A21" s="3089" t="s">
        <v>1788</v>
      </c>
      <c r="B21" s="3090"/>
      <c r="C21" s="2441" t="s">
        <v>1789</v>
      </c>
      <c r="D21" s="2428">
        <f>D19+7</f>
        <v>45267</v>
      </c>
      <c r="E21" s="2429" t="s">
        <v>390</v>
      </c>
      <c r="F21" s="2428">
        <f>D21+1</f>
        <v>45268</v>
      </c>
      <c r="G21" s="2434"/>
      <c r="H21" s="2433"/>
      <c r="I21" s="2435"/>
      <c r="J21" s="2436">
        <f t="shared" ref="J21" si="21">D21-3</f>
        <v>45264</v>
      </c>
      <c r="K21" s="2449">
        <f t="shared" ref="K21" si="22">F21-10</f>
        <v>45258</v>
      </c>
      <c r="L21" s="2432">
        <f t="shared" ref="L21" si="23">D21-2</f>
        <v>45265</v>
      </c>
      <c r="M21" s="2437">
        <f t="shared" ref="M21" si="24">F21+4</f>
        <v>45272</v>
      </c>
      <c r="N21" s="2170">
        <f t="shared" si="1"/>
        <v>45313</v>
      </c>
      <c r="O21" s="783">
        <f t="shared" si="2"/>
        <v>45324</v>
      </c>
      <c r="P21" s="783">
        <f t="shared" si="3"/>
        <v>45326</v>
      </c>
      <c r="Q21" s="783">
        <f t="shared" si="4"/>
        <v>45317</v>
      </c>
      <c r="R21" s="783">
        <f t="shared" si="5"/>
        <v>45316</v>
      </c>
      <c r="S21" s="782">
        <f t="shared" si="6"/>
        <v>45314</v>
      </c>
      <c r="T21" s="781">
        <f t="shared" si="7"/>
        <v>45322</v>
      </c>
      <c r="U21" s="783">
        <f t="shared" si="8"/>
        <v>45297</v>
      </c>
      <c r="V21" s="783">
        <f t="shared" si="9"/>
        <v>45307</v>
      </c>
      <c r="W21" s="783">
        <f t="shared" si="10"/>
        <v>45307</v>
      </c>
    </row>
    <row r="22" spans="1:23"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25">J22</f>
        <v>45267</v>
      </c>
      <c r="M22" s="2425">
        <f t="shared" ref="M22" si="26">I22+5</f>
        <v>45274</v>
      </c>
      <c r="N22" s="2170">
        <f t="shared" si="1"/>
        <v>45315</v>
      </c>
      <c r="O22" s="783">
        <f t="shared" si="2"/>
        <v>45326</v>
      </c>
      <c r="P22" s="783">
        <f t="shared" si="3"/>
        <v>45328</v>
      </c>
      <c r="Q22" s="783">
        <f t="shared" si="4"/>
        <v>45319</v>
      </c>
      <c r="R22" s="783">
        <f t="shared" si="5"/>
        <v>45318</v>
      </c>
      <c r="S22" s="782">
        <f t="shared" si="6"/>
        <v>45316</v>
      </c>
      <c r="T22" s="781">
        <f t="shared" si="7"/>
        <v>45324</v>
      </c>
      <c r="U22" s="783">
        <f t="shared" si="8"/>
        <v>45299</v>
      </c>
      <c r="V22" s="783">
        <f t="shared" si="9"/>
        <v>45309</v>
      </c>
      <c r="W22" s="783">
        <f t="shared" si="10"/>
        <v>45309</v>
      </c>
    </row>
    <row r="23" spans="1:23" ht="26.25" customHeight="1">
      <c r="A23" s="3089" t="s">
        <v>1783</v>
      </c>
      <c r="B23" s="3090"/>
      <c r="C23" s="2441" t="s">
        <v>1791</v>
      </c>
      <c r="D23" s="2428">
        <f>D21+7</f>
        <v>45274</v>
      </c>
      <c r="E23" s="2429" t="s">
        <v>390</v>
      </c>
      <c r="F23" s="2428">
        <f>D23+1</f>
        <v>45275</v>
      </c>
      <c r="G23" s="2430"/>
      <c r="H23" s="2429"/>
      <c r="I23" s="2431"/>
      <c r="J23" s="2436">
        <f>D23-3</f>
        <v>45271</v>
      </c>
      <c r="K23" s="2449">
        <f t="shared" ref="K23" si="27">F23-10</f>
        <v>45265</v>
      </c>
      <c r="L23" s="2432">
        <f t="shared" ref="L23" si="28">D23-2</f>
        <v>45272</v>
      </c>
      <c r="M23" s="2437">
        <f t="shared" ref="M23" si="29">F23+4</f>
        <v>45279</v>
      </c>
      <c r="N23" s="2170">
        <f t="shared" si="1"/>
        <v>45320</v>
      </c>
      <c r="O23" s="783">
        <f t="shared" si="2"/>
        <v>45331</v>
      </c>
      <c r="P23" s="783">
        <f t="shared" si="3"/>
        <v>45333</v>
      </c>
      <c r="Q23" s="783">
        <f t="shared" si="4"/>
        <v>45324</v>
      </c>
      <c r="R23" s="783">
        <f t="shared" si="5"/>
        <v>45323</v>
      </c>
      <c r="S23" s="782">
        <f t="shared" si="6"/>
        <v>45321</v>
      </c>
      <c r="T23" s="781">
        <f t="shared" si="7"/>
        <v>45329</v>
      </c>
      <c r="U23" s="783">
        <f t="shared" si="8"/>
        <v>45304</v>
      </c>
      <c r="V23" s="783">
        <f t="shared" si="9"/>
        <v>45314</v>
      </c>
      <c r="W23" s="783">
        <f t="shared" si="10"/>
        <v>45314</v>
      </c>
    </row>
    <row r="24" spans="1:23" ht="26.25" customHeight="1">
      <c r="A24" s="3091" t="s">
        <v>1781</v>
      </c>
      <c r="B24" s="3092"/>
      <c r="C24" s="2448" t="s">
        <v>1792</v>
      </c>
      <c r="D24" s="2451"/>
      <c r="E24" s="2452"/>
      <c r="F24" s="2453"/>
      <c r="G24" s="2422">
        <f>G22+7</f>
        <v>45275</v>
      </c>
      <c r="H24" s="2423" t="s">
        <v>390</v>
      </c>
      <c r="I24" s="2424">
        <f>G24+1</f>
        <v>45276</v>
      </c>
      <c r="J24" s="2426">
        <f t="shared" ref="J24" si="30">G24-1</f>
        <v>45274</v>
      </c>
      <c r="K24" s="2450" t="s">
        <v>390</v>
      </c>
      <c r="L24" s="2427">
        <f t="shared" ref="L24" si="31">J24</f>
        <v>45274</v>
      </c>
      <c r="M24" s="2425">
        <f t="shared" ref="M24" si="32">I24+5</f>
        <v>45281</v>
      </c>
      <c r="N24" s="2170">
        <f t="shared" si="1"/>
        <v>45322</v>
      </c>
      <c r="O24" s="783">
        <f t="shared" si="2"/>
        <v>45333</v>
      </c>
      <c r="P24" s="783">
        <f t="shared" si="3"/>
        <v>45335</v>
      </c>
      <c r="Q24" s="783">
        <f t="shared" si="4"/>
        <v>45326</v>
      </c>
      <c r="R24" s="783">
        <f t="shared" si="5"/>
        <v>45325</v>
      </c>
      <c r="S24" s="782">
        <f t="shared" si="6"/>
        <v>45323</v>
      </c>
      <c r="T24" s="781">
        <f t="shared" si="7"/>
        <v>45331</v>
      </c>
      <c r="U24" s="783">
        <f t="shared" si="8"/>
        <v>45306</v>
      </c>
      <c r="V24" s="783">
        <f t="shared" si="9"/>
        <v>45316</v>
      </c>
      <c r="W24" s="783">
        <f t="shared" si="10"/>
        <v>45316</v>
      </c>
    </row>
    <row r="25" spans="1:23" ht="27.6" customHeight="1">
      <c r="A25" s="3089" t="s">
        <v>1774</v>
      </c>
      <c r="B25" s="3090"/>
      <c r="C25" s="2441" t="s">
        <v>1793</v>
      </c>
      <c r="D25" s="2428">
        <f>D23+7</f>
        <v>45281</v>
      </c>
      <c r="E25" s="2429" t="s">
        <v>390</v>
      </c>
      <c r="F25" s="2428">
        <f>D25+1</f>
        <v>45282</v>
      </c>
      <c r="G25" s="2434"/>
      <c r="H25" s="2433"/>
      <c r="I25" s="2435"/>
      <c r="J25" s="2436">
        <f t="shared" ref="J25" si="33">D25-3</f>
        <v>45278</v>
      </c>
      <c r="K25" s="2449">
        <f t="shared" ref="K25" si="34">F25-10</f>
        <v>45272</v>
      </c>
      <c r="L25" s="2432">
        <f t="shared" ref="L25" si="35">D25-2</f>
        <v>45279</v>
      </c>
      <c r="M25" s="2437">
        <f t="shared" ref="M25" si="36">F25+4</f>
        <v>45286</v>
      </c>
      <c r="N25" s="2170">
        <f t="shared" si="1"/>
        <v>45327</v>
      </c>
      <c r="O25" s="783">
        <f t="shared" si="2"/>
        <v>45338</v>
      </c>
      <c r="P25" s="783">
        <f t="shared" si="3"/>
        <v>45340</v>
      </c>
      <c r="Q25" s="783">
        <f t="shared" si="4"/>
        <v>45331</v>
      </c>
      <c r="R25" s="783">
        <f t="shared" si="5"/>
        <v>45330</v>
      </c>
      <c r="S25" s="782">
        <f t="shared" si="6"/>
        <v>45328</v>
      </c>
      <c r="T25" s="781">
        <f t="shared" si="7"/>
        <v>45336</v>
      </c>
      <c r="U25" s="783">
        <f t="shared" si="8"/>
        <v>45311</v>
      </c>
      <c r="V25" s="783">
        <f t="shared" si="9"/>
        <v>45321</v>
      </c>
      <c r="W25" s="783">
        <f t="shared" si="10"/>
        <v>45321</v>
      </c>
    </row>
    <row r="26" spans="1:23" s="8" customFormat="1" ht="27.6" customHeight="1">
      <c r="A26" s="3091" t="s">
        <v>1798</v>
      </c>
      <c r="B26" s="3092"/>
      <c r="C26" s="2448" t="s">
        <v>1799</v>
      </c>
      <c r="D26" s="2445"/>
      <c r="E26" s="2446"/>
      <c r="F26" s="2447"/>
      <c r="G26" s="2422">
        <f>G24+7</f>
        <v>45282</v>
      </c>
      <c r="H26" s="2423" t="s">
        <v>390</v>
      </c>
      <c r="I26" s="2424">
        <f>G26+1</f>
        <v>45283</v>
      </c>
      <c r="J26" s="2426">
        <f t="shared" ref="J26" si="37">G26-1</f>
        <v>45281</v>
      </c>
      <c r="K26" s="2454" t="s">
        <v>390</v>
      </c>
      <c r="L26" s="2427">
        <f t="shared" ref="L26" si="38">J26</f>
        <v>45281</v>
      </c>
      <c r="M26" s="2425">
        <f t="shared" ref="M26" si="39">I26+5</f>
        <v>45288</v>
      </c>
      <c r="N26" s="2170">
        <f t="shared" si="1"/>
        <v>45329</v>
      </c>
      <c r="O26" s="783">
        <f t="shared" si="2"/>
        <v>45340</v>
      </c>
      <c r="P26" s="783">
        <f t="shared" si="3"/>
        <v>45342</v>
      </c>
      <c r="Q26" s="783">
        <f t="shared" si="4"/>
        <v>45333</v>
      </c>
      <c r="R26" s="783">
        <f t="shared" si="5"/>
        <v>45332</v>
      </c>
      <c r="S26" s="782">
        <f t="shared" si="6"/>
        <v>45330</v>
      </c>
      <c r="T26" s="781">
        <f t="shared" si="7"/>
        <v>45338</v>
      </c>
      <c r="U26" s="783">
        <f t="shared" si="8"/>
        <v>45313</v>
      </c>
      <c r="V26" s="783">
        <f t="shared" si="9"/>
        <v>45323</v>
      </c>
      <c r="W26" s="783">
        <f t="shared" si="10"/>
        <v>45323</v>
      </c>
    </row>
    <row r="27" spans="1:23" s="789" customFormat="1" ht="26.25" customHeight="1">
      <c r="A27" s="3089" t="s">
        <v>1788</v>
      </c>
      <c r="B27" s="3090"/>
      <c r="C27" s="2441" t="s">
        <v>1796</v>
      </c>
      <c r="D27" s="2428">
        <f>D25+7</f>
        <v>45288</v>
      </c>
      <c r="E27" s="2429" t="s">
        <v>390</v>
      </c>
      <c r="F27" s="2428">
        <f>D27+1</f>
        <v>45289</v>
      </c>
      <c r="G27" s="2434"/>
      <c r="H27" s="2433"/>
      <c r="I27" s="2435"/>
      <c r="J27" s="2436">
        <f t="shared" ref="J27" si="40">D27-3</f>
        <v>45285</v>
      </c>
      <c r="K27" s="2449">
        <f t="shared" ref="K27" si="41">F27-10</f>
        <v>45279</v>
      </c>
      <c r="L27" s="2432">
        <f t="shared" ref="L27" si="42">D27-2</f>
        <v>45286</v>
      </c>
      <c r="M27" s="2437">
        <f t="shared" ref="M27" si="43">F27+4</f>
        <v>45293</v>
      </c>
      <c r="N27" s="2170">
        <f t="shared" si="1"/>
        <v>45334</v>
      </c>
      <c r="O27" s="783">
        <f t="shared" si="2"/>
        <v>45345</v>
      </c>
      <c r="P27" s="783">
        <f t="shared" si="3"/>
        <v>45347</v>
      </c>
      <c r="Q27" s="783">
        <f t="shared" si="4"/>
        <v>45338</v>
      </c>
      <c r="R27" s="783">
        <f t="shared" si="5"/>
        <v>45337</v>
      </c>
      <c r="S27" s="782">
        <f t="shared" si="6"/>
        <v>45335</v>
      </c>
      <c r="T27" s="781">
        <f t="shared" si="7"/>
        <v>45343</v>
      </c>
      <c r="U27" s="783">
        <f t="shared" si="8"/>
        <v>45318</v>
      </c>
      <c r="V27" s="783">
        <f t="shared" si="9"/>
        <v>45328</v>
      </c>
      <c r="W27" s="783">
        <f t="shared" si="10"/>
        <v>45328</v>
      </c>
    </row>
    <row r="28" spans="1:23" s="789" customFormat="1" ht="26.25" hidden="1" customHeight="1">
      <c r="A28" s="3093"/>
      <c r="B28" s="3094"/>
      <c r="C28" s="2396"/>
      <c r="D28" s="2397"/>
      <c r="E28" s="2398"/>
      <c r="F28" s="2399"/>
      <c r="G28" s="2400">
        <v>45254</v>
      </c>
      <c r="H28" s="2401" t="s">
        <v>390</v>
      </c>
      <c r="I28" s="2402">
        <v>45255</v>
      </c>
      <c r="J28" s="2403">
        <v>45252</v>
      </c>
      <c r="K28" s="2404" t="s">
        <v>390</v>
      </c>
      <c r="L28" s="2405">
        <v>45252</v>
      </c>
      <c r="M28" s="2406">
        <v>45260</v>
      </c>
      <c r="N28" s="2171">
        <f t="shared" si="1"/>
        <v>45301</v>
      </c>
      <c r="O28" s="2028">
        <f t="shared" si="2"/>
        <v>45312</v>
      </c>
      <c r="P28" s="2028">
        <f t="shared" si="3"/>
        <v>45314</v>
      </c>
      <c r="Q28" s="2028">
        <f t="shared" si="4"/>
        <v>45305</v>
      </c>
      <c r="R28" s="2028">
        <f t="shared" si="5"/>
        <v>45304</v>
      </c>
      <c r="S28" s="2029">
        <f t="shared" si="6"/>
        <v>45302</v>
      </c>
      <c r="T28" s="1464">
        <f t="shared" si="7"/>
        <v>45310</v>
      </c>
      <c r="U28" s="2028">
        <f t="shared" si="8"/>
        <v>45285</v>
      </c>
      <c r="V28" s="2028">
        <f t="shared" si="9"/>
        <v>45295</v>
      </c>
      <c r="W28" s="2028">
        <f t="shared" si="10"/>
        <v>45295</v>
      </c>
    </row>
    <row r="29" spans="1:23" s="8" customFormat="1" ht="27.6" hidden="1" customHeight="1">
      <c r="A29" s="3089"/>
      <c r="B29" s="3090"/>
      <c r="C29" s="2395"/>
      <c r="D29" s="2203">
        <v>45260</v>
      </c>
      <c r="E29" s="2552" t="s">
        <v>390</v>
      </c>
      <c r="F29" s="2203">
        <v>45261</v>
      </c>
      <c r="G29" s="2553"/>
      <c r="H29" s="2552"/>
      <c r="I29" s="2554"/>
      <c r="J29" s="2555">
        <v>45257</v>
      </c>
      <c r="K29" s="2556">
        <v>45251</v>
      </c>
      <c r="L29" s="2557">
        <v>45258</v>
      </c>
      <c r="M29" s="2551">
        <v>45265</v>
      </c>
      <c r="N29" s="2171">
        <f t="shared" si="1"/>
        <v>45306</v>
      </c>
      <c r="O29" s="2028">
        <f t="shared" si="2"/>
        <v>45317</v>
      </c>
      <c r="P29" s="2028">
        <f t="shared" si="3"/>
        <v>45319</v>
      </c>
      <c r="Q29" s="2028">
        <f t="shared" si="4"/>
        <v>45310</v>
      </c>
      <c r="R29" s="2028">
        <f t="shared" si="5"/>
        <v>45309</v>
      </c>
      <c r="S29" s="2029">
        <f t="shared" si="6"/>
        <v>45307</v>
      </c>
      <c r="T29" s="1464">
        <f t="shared" si="7"/>
        <v>45315</v>
      </c>
      <c r="U29" s="2028">
        <f t="shared" si="8"/>
        <v>45290</v>
      </c>
      <c r="V29" s="2028">
        <f t="shared" si="9"/>
        <v>45300</v>
      </c>
      <c r="W29" s="2028">
        <f t="shared" si="10"/>
        <v>45300</v>
      </c>
    </row>
    <row r="30" spans="1:23" ht="18" customHeight="1">
      <c r="A30" s="2123" t="s">
        <v>1708</v>
      </c>
      <c r="B30" s="1999"/>
      <c r="C30" s="1763"/>
      <c r="D30" s="2274"/>
      <c r="E30" s="1088"/>
      <c r="F30" s="1088"/>
      <c r="G30" s="1763"/>
      <c r="H30" s="1762"/>
      <c r="I30" s="1763"/>
      <c r="J30" s="1759"/>
      <c r="K30" s="1762"/>
      <c r="L30" s="1762"/>
      <c r="M30" s="1762"/>
      <c r="N30" s="8"/>
    </row>
    <row r="31" spans="1:23" s="921" customFormat="1" ht="18" customHeight="1">
      <c r="A31" s="2265" t="s">
        <v>1797</v>
      </c>
      <c r="B31" s="1644"/>
      <c r="C31" s="1762"/>
      <c r="D31" s="2265"/>
      <c r="E31" s="1765"/>
      <c r="G31" s="1196"/>
      <c r="H31" s="1196"/>
      <c r="I31" s="1762"/>
      <c r="J31" s="1762"/>
      <c r="K31" s="1762"/>
      <c r="L31" s="1762"/>
      <c r="M31" s="2119" t="s">
        <v>368</v>
      </c>
      <c r="N31" s="790"/>
      <c r="W31" s="790"/>
    </row>
    <row r="32" spans="1:23" s="921" customFormat="1" ht="18" customHeight="1">
      <c r="A32" s="2013" t="s">
        <v>1656</v>
      </c>
      <c r="B32" s="793"/>
      <c r="F32" s="788"/>
      <c r="M32" s="2119" t="s">
        <v>367</v>
      </c>
      <c r="N32" s="790"/>
      <c r="W32" s="790"/>
    </row>
    <row r="33" spans="1:32" ht="18" customHeight="1">
      <c r="A33" s="923" t="s">
        <v>954</v>
      </c>
      <c r="B33" s="35"/>
      <c r="M33" s="2119" t="s">
        <v>1760</v>
      </c>
      <c r="N33" s="21"/>
      <c r="O33" s="29"/>
      <c r="P33" s="21"/>
      <c r="Q33" s="21"/>
      <c r="S33" s="314"/>
      <c r="T33" s="315"/>
      <c r="U33" s="315"/>
      <c r="V33" s="315"/>
      <c r="W33" s="315"/>
    </row>
    <row r="34" spans="1:32" s="16" customFormat="1" ht="22.35" customHeight="1">
      <c r="A34" s="35" t="s">
        <v>316</v>
      </c>
      <c r="J34" s="384"/>
      <c r="K34" s="84"/>
      <c r="L34" s="533"/>
      <c r="M34" s="2124" t="s">
        <v>1699</v>
      </c>
      <c r="N34" s="18"/>
      <c r="O34" s="539"/>
      <c r="P34" s="232"/>
      <c r="Q34" s="261"/>
      <c r="R34" s="315"/>
      <c r="S34" s="315"/>
      <c r="T34" s="301"/>
      <c r="U34" s="301"/>
      <c r="V34" s="40"/>
    </row>
    <row r="35" spans="1:32" s="16" customFormat="1" ht="22.5" customHeight="1">
      <c r="A35" s="2114" t="s">
        <v>1710</v>
      </c>
      <c r="N35" s="532"/>
      <c r="O35" s="532"/>
      <c r="P35" s="532"/>
      <c r="Q35" s="381"/>
      <c r="T35" s="301"/>
      <c r="U35" s="301"/>
      <c r="V35" s="40"/>
    </row>
    <row r="36" spans="1:32" s="16" customFormat="1" ht="22.5" customHeight="1">
      <c r="M36" s="2070" t="s">
        <v>1714</v>
      </c>
      <c r="N36" s="532"/>
      <c r="O36" s="532"/>
      <c r="P36" s="532"/>
      <c r="Q36" s="381"/>
      <c r="T36" s="301"/>
      <c r="U36" s="301"/>
      <c r="V36" s="40"/>
      <c r="W36" s="53"/>
      <c r="X36" s="53"/>
      <c r="Y36" s="53"/>
      <c r="Z36" s="53"/>
      <c r="AA36" s="53"/>
      <c r="AB36" s="53"/>
      <c r="AC36" s="53"/>
      <c r="AD36" s="53"/>
      <c r="AE36" s="53"/>
      <c r="AF36" s="53"/>
    </row>
    <row r="37" spans="1:32" s="16" customFormat="1" ht="22.5" customHeight="1">
      <c r="M37" s="2070" t="s">
        <v>1701</v>
      </c>
      <c r="N37" s="532"/>
      <c r="O37" s="532"/>
      <c r="P37" s="532"/>
      <c r="Q37" s="381"/>
      <c r="T37" s="301"/>
      <c r="U37" s="301"/>
      <c r="V37" s="40"/>
    </row>
    <row r="38" spans="1:32" s="16" customFormat="1" ht="22.5" customHeight="1">
      <c r="A38" s="115" t="s">
        <v>212</v>
      </c>
      <c r="M38" s="2113" t="s">
        <v>1029</v>
      </c>
      <c r="N38" s="532"/>
      <c r="O38" s="532"/>
      <c r="P38" s="532"/>
      <c r="Q38" s="381"/>
      <c r="T38" s="301"/>
      <c r="U38" s="301"/>
      <c r="V38" s="40"/>
      <c r="W38" s="13"/>
      <c r="X38" s="13"/>
      <c r="Y38" s="13"/>
    </row>
    <row r="39" spans="1:32" s="16" customFormat="1" ht="22.5" customHeight="1">
      <c r="A39" s="383" t="s">
        <v>213</v>
      </c>
      <c r="B39" s="3068" t="s">
        <v>485</v>
      </c>
      <c r="C39" s="3199"/>
      <c r="D39" s="3199"/>
      <c r="E39" s="3199"/>
      <c r="F39" s="3199"/>
      <c r="G39" s="3199"/>
      <c r="H39" s="3199"/>
      <c r="I39" s="3199"/>
      <c r="J39" s="3200"/>
      <c r="L39" s="2115"/>
      <c r="M39" s="2070" t="s">
        <v>1702</v>
      </c>
      <c r="N39" s="532"/>
      <c r="O39" s="532"/>
      <c r="P39" s="532"/>
      <c r="Q39" s="298"/>
      <c r="T39" s="301"/>
      <c r="U39" s="301"/>
      <c r="V39" s="150"/>
      <c r="W39" s="13"/>
      <c r="X39" s="13"/>
      <c r="Y39" s="13"/>
    </row>
    <row r="40" spans="1:32" s="16" customFormat="1" ht="22.5" customHeight="1">
      <c r="A40" s="407"/>
      <c r="B40" s="3056" t="s">
        <v>491</v>
      </c>
      <c r="C40" s="3201"/>
      <c r="D40" s="3201"/>
      <c r="E40" s="3201"/>
      <c r="F40" s="3201"/>
      <c r="G40" s="3201"/>
      <c r="H40" s="3201"/>
      <c r="I40" s="3201"/>
      <c r="J40" s="3202"/>
      <c r="N40" s="532"/>
      <c r="O40" s="532"/>
      <c r="P40" s="532"/>
      <c r="Q40" s="13"/>
      <c r="R40" s="426"/>
      <c r="T40" s="13"/>
      <c r="U40" s="13"/>
      <c r="V40" s="147"/>
    </row>
    <row r="41" spans="1:32" s="16" customFormat="1" ht="22.5" customHeight="1">
      <c r="A41" s="383" t="s">
        <v>214</v>
      </c>
      <c r="B41" s="3068" t="s">
        <v>488</v>
      </c>
      <c r="C41" s="3213"/>
      <c r="D41" s="3213"/>
      <c r="E41" s="3213"/>
      <c r="F41" s="3213"/>
      <c r="G41" s="3213"/>
      <c r="H41" s="3213"/>
      <c r="I41" s="3213"/>
      <c r="J41" s="3214"/>
      <c r="M41" s="1247" t="s">
        <v>983</v>
      </c>
      <c r="N41" s="14"/>
      <c r="O41" s="14"/>
      <c r="P41" s="14"/>
      <c r="Q41" s="14"/>
      <c r="R41" s="95"/>
      <c r="S41" s="1247"/>
      <c r="T41" s="14"/>
      <c r="U41" s="14"/>
      <c r="V41" s="147"/>
    </row>
    <row r="42" spans="1:32" s="151" customFormat="1" ht="22.5" customHeight="1">
      <c r="A42" s="408"/>
      <c r="B42" s="3056" t="s">
        <v>492</v>
      </c>
      <c r="C42" s="3201"/>
      <c r="D42" s="3201"/>
      <c r="E42" s="3201"/>
      <c r="F42" s="3201"/>
      <c r="G42" s="3201"/>
      <c r="H42" s="3201"/>
      <c r="I42" s="3201"/>
      <c r="J42" s="3202"/>
      <c r="K42" s="147"/>
      <c r="M42" s="2109" t="s">
        <v>1711</v>
      </c>
      <c r="N42" s="147"/>
      <c r="O42" s="147"/>
      <c r="S42" s="2109"/>
    </row>
    <row r="43" spans="1:32" s="11" customFormat="1" ht="22.5" customHeight="1">
      <c r="A43" s="383" t="s">
        <v>366</v>
      </c>
      <c r="B43" s="3231" t="s">
        <v>364</v>
      </c>
      <c r="C43" s="3232"/>
      <c r="D43" s="3232"/>
      <c r="E43" s="3232"/>
      <c r="F43" s="3232"/>
      <c r="G43" s="3232"/>
      <c r="H43" s="3232"/>
      <c r="I43" s="3232"/>
      <c r="J43" s="3233"/>
      <c r="M43" s="41" t="s">
        <v>1712</v>
      </c>
      <c r="N43" s="16"/>
      <c r="O43" s="16"/>
      <c r="S43" s="41"/>
      <c r="V43" s="151"/>
    </row>
    <row r="44" spans="1:32" s="11" customFormat="1" ht="22.5" customHeight="1">
      <c r="A44" s="375"/>
      <c r="B44" s="3234" t="s">
        <v>410</v>
      </c>
      <c r="C44" s="3235"/>
      <c r="D44" s="3235"/>
      <c r="E44" s="3235"/>
      <c r="F44" s="3235"/>
      <c r="G44" s="3235"/>
      <c r="H44" s="3235"/>
      <c r="I44" s="3235"/>
      <c r="J44" s="3236"/>
      <c r="K44" s="16"/>
      <c r="N44" s="19"/>
      <c r="O44" s="19"/>
      <c r="P44" s="19"/>
      <c r="Q44" s="12"/>
      <c r="R44" s="12"/>
      <c r="T44" s="12"/>
      <c r="U44" s="12"/>
      <c r="V44" s="12"/>
      <c r="W44" s="151"/>
    </row>
    <row r="45" spans="1:32" s="11" customFormat="1" ht="13.2">
      <c r="A45" s="33"/>
      <c r="B45" s="33"/>
      <c r="C45" s="16"/>
      <c r="D45" s="16"/>
      <c r="E45" s="16"/>
      <c r="F45" s="16"/>
      <c r="G45" s="16"/>
      <c r="H45" s="16"/>
      <c r="I45" s="16"/>
      <c r="J45" s="16"/>
      <c r="K45" s="16"/>
      <c r="L45" s="16"/>
      <c r="M45" s="16"/>
      <c r="N45" s="1"/>
      <c r="O45" s="1"/>
      <c r="P45" s="1"/>
      <c r="Q45" s="1"/>
      <c r="R45" s="1"/>
      <c r="S45" s="1"/>
      <c r="T45" s="1"/>
      <c r="U45" s="1"/>
      <c r="V45" s="1"/>
      <c r="W45" s="151"/>
    </row>
    <row r="46" spans="1:32" s="11" customFormat="1" ht="13.2">
      <c r="C46" s="18"/>
      <c r="D46" s="18"/>
      <c r="E46" s="18"/>
      <c r="F46" s="18"/>
      <c r="G46" s="18"/>
      <c r="H46" s="18"/>
      <c r="I46" s="18"/>
      <c r="J46" s="18"/>
      <c r="K46" s="18"/>
      <c r="L46" s="18"/>
      <c r="M46" s="18"/>
      <c r="N46" s="1"/>
      <c r="O46" s="1"/>
      <c r="P46" s="1"/>
      <c r="Q46" s="1"/>
      <c r="R46" s="1"/>
      <c r="S46" s="1"/>
      <c r="T46" s="1"/>
      <c r="U46" s="1"/>
      <c r="V46" s="1"/>
      <c r="W46" s="8"/>
    </row>
    <row r="52" spans="1:2" ht="15" customHeight="1">
      <c r="A52" s="25"/>
      <c r="B52" s="25"/>
    </row>
    <row r="53" spans="1:2" ht="15" customHeight="1">
      <c r="A53" s="24"/>
      <c r="B53" s="24"/>
    </row>
    <row r="54" spans="1:2" ht="15" customHeight="1">
      <c r="A54" s="24"/>
      <c r="B54" s="24"/>
    </row>
  </sheetData>
  <sheetProtection selectLockedCells="1" selectUnlockedCells="1"/>
  <mergeCells count="34">
    <mergeCell ref="A19:B19"/>
    <mergeCell ref="A20:B20"/>
    <mergeCell ref="A27:B27"/>
    <mergeCell ref="A28:B28"/>
    <mergeCell ref="A24:B24"/>
    <mergeCell ref="A21:B21"/>
    <mergeCell ref="A22:B22"/>
    <mergeCell ref="A23:B23"/>
    <mergeCell ref="A26:B26"/>
    <mergeCell ref="A25:B25"/>
    <mergeCell ref="A18:B18"/>
    <mergeCell ref="A13:B13"/>
    <mergeCell ref="A14:B14"/>
    <mergeCell ref="A15:B15"/>
    <mergeCell ref="A16:B16"/>
    <mergeCell ref="A17:B17"/>
    <mergeCell ref="U6:V6"/>
    <mergeCell ref="A7:V7"/>
    <mergeCell ref="A9:V9"/>
    <mergeCell ref="S11:T11"/>
    <mergeCell ref="U11:W11"/>
    <mergeCell ref="A11:B12"/>
    <mergeCell ref="C11:C12"/>
    <mergeCell ref="D11:F12"/>
    <mergeCell ref="G11:I12"/>
    <mergeCell ref="J11:L11"/>
    <mergeCell ref="M11:M12"/>
    <mergeCell ref="A29:B29"/>
    <mergeCell ref="B43:J43"/>
    <mergeCell ref="B44:J44"/>
    <mergeCell ref="B39:J39"/>
    <mergeCell ref="B40:J40"/>
    <mergeCell ref="B41:J41"/>
    <mergeCell ref="B42:J42"/>
  </mergeCells>
  <phoneticPr fontId="18"/>
  <pageMargins left="0.51181102362204722" right="0.39370078740157483" top="0.62992125984251968" bottom="0.19685039370078741" header="0.19685039370078741" footer="0.15748031496062992"/>
  <pageSetup paperSize="9" scale="59" orientation="landscape"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indexed="43"/>
  </sheetPr>
  <dimension ref="A1:AE46"/>
  <sheetViews>
    <sheetView showZeros="0" view="pageBreakPreview" zoomScale="55" zoomScaleNormal="50" zoomScaleSheetLayoutView="55" workbookViewId="0">
      <selection activeCell="A13" sqref="A13:H29"/>
    </sheetView>
  </sheetViews>
  <sheetFormatPr defaultColWidth="8.88671875" defaultRowHeight="15" customHeight="1"/>
  <cols>
    <col min="1" max="1" width="25.6640625" style="1" customWidth="1"/>
    <col min="2" max="2" width="10.88671875" style="1" customWidth="1"/>
    <col min="3" max="3" width="9.6640625" style="1" customWidth="1"/>
    <col min="4" max="4" width="3.6640625" style="1" customWidth="1"/>
    <col min="5" max="8" width="9.6640625" style="1" customWidth="1"/>
    <col min="9" max="11" width="8.44140625" style="1" customWidth="1"/>
    <col min="12" max="12" width="9.6640625" style="1" customWidth="1"/>
    <col min="13" max="16" width="8.44140625" style="1" customWidth="1"/>
    <col min="17" max="17" width="4.88671875" style="1" customWidth="1"/>
    <col min="18" max="18" width="8.44140625" style="1" customWidth="1"/>
    <col min="19" max="19" width="25.88671875" style="1" customWidth="1"/>
    <col min="20" max="20" width="26.33203125" style="1" customWidth="1"/>
    <col min="21" max="21" width="7.6640625" style="60" customWidth="1"/>
    <col min="22" max="22" width="7.6640625" style="1" customWidth="1"/>
    <col min="23" max="23" width="10.88671875" style="1" customWidth="1"/>
    <col min="24" max="24" width="14.109375" style="1" customWidth="1"/>
    <col min="25" max="16384" width="8.88671875" style="1"/>
  </cols>
  <sheetData>
    <row r="1" spans="1:25" ht="15" customHeight="1">
      <c r="Y1" s="2"/>
    </row>
    <row r="2" spans="1:25" ht="15" customHeight="1">
      <c r="C2" s="35"/>
      <c r="D2" s="793" t="s">
        <v>88</v>
      </c>
      <c r="E2" s="793"/>
      <c r="F2" s="793"/>
      <c r="G2" s="793"/>
      <c r="H2" s="793"/>
      <c r="I2" s="2494" t="s">
        <v>5</v>
      </c>
      <c r="J2" s="35"/>
      <c r="K2" s="35"/>
      <c r="L2" s="35"/>
      <c r="Y2" s="2"/>
    </row>
    <row r="3" spans="1:25" ht="15" customHeight="1">
      <c r="C3" s="35"/>
      <c r="D3" s="793" t="s">
        <v>992</v>
      </c>
      <c r="E3" s="793"/>
      <c r="F3" s="793"/>
      <c r="G3" s="793"/>
      <c r="H3" s="793"/>
      <c r="I3" s="2494" t="s">
        <v>1757</v>
      </c>
      <c r="J3" s="35"/>
      <c r="K3" s="35"/>
      <c r="L3" s="35"/>
      <c r="Y3" s="2"/>
    </row>
    <row r="4" spans="1:25" ht="15" customHeight="1">
      <c r="C4" s="46"/>
      <c r="D4" s="1048" t="s">
        <v>993</v>
      </c>
      <c r="E4" s="1008"/>
      <c r="F4" s="1008"/>
      <c r="G4" s="793"/>
      <c r="H4" s="793"/>
      <c r="I4" s="2494" t="s">
        <v>1758</v>
      </c>
      <c r="J4" s="35"/>
      <c r="K4" s="35"/>
      <c r="L4" s="35"/>
      <c r="Y4" s="2"/>
    </row>
    <row r="5" spans="1:25" ht="15" customHeight="1">
      <c r="C5" s="35"/>
      <c r="D5" s="793" t="s">
        <v>994</v>
      </c>
      <c r="E5" s="793"/>
      <c r="F5" s="793"/>
      <c r="G5" s="793"/>
      <c r="H5" s="793"/>
      <c r="I5" s="2494" t="s">
        <v>1759</v>
      </c>
      <c r="J5" s="35"/>
      <c r="K5" s="35"/>
      <c r="L5" s="35"/>
      <c r="U5" s="61"/>
      <c r="Y5" s="2"/>
    </row>
    <row r="6" spans="1:25" ht="15" customHeight="1">
      <c r="H6" s="7"/>
      <c r="Q6" s="280"/>
      <c r="R6" s="280"/>
      <c r="S6" s="280"/>
      <c r="T6" s="131"/>
    </row>
    <row r="7" spans="1:25" ht="30" customHeight="1">
      <c r="A7" s="2891" t="s">
        <v>694</v>
      </c>
      <c r="B7" s="2891"/>
      <c r="C7" s="2891"/>
      <c r="D7" s="2891"/>
      <c r="E7" s="2891"/>
      <c r="F7" s="2891"/>
      <c r="G7" s="2891"/>
      <c r="H7" s="2891"/>
      <c r="I7" s="2891"/>
      <c r="J7" s="2891"/>
      <c r="K7" s="2891"/>
      <c r="L7" s="2891"/>
      <c r="M7" s="2891"/>
      <c r="N7" s="2891"/>
      <c r="O7" s="2891"/>
      <c r="P7" s="2891"/>
      <c r="Q7" s="3015"/>
      <c r="R7" s="3015"/>
      <c r="S7" s="3015"/>
      <c r="T7" s="3015"/>
    </row>
    <row r="8" spans="1:25" ht="15" customHeight="1">
      <c r="A8" s="45"/>
      <c r="B8" s="45"/>
      <c r="C8" s="45"/>
      <c r="D8" s="45"/>
      <c r="E8" s="45"/>
      <c r="F8" s="45"/>
      <c r="G8" s="45"/>
      <c r="H8" s="45"/>
      <c r="U8" s="64"/>
      <c r="V8" s="5"/>
      <c r="W8" s="5"/>
    </row>
    <row r="9" spans="1:25" ht="15" customHeight="1">
      <c r="A9" s="2913" t="s">
        <v>357</v>
      </c>
      <c r="B9" s="2913"/>
      <c r="C9" s="2913"/>
      <c r="D9" s="2913"/>
      <c r="E9" s="2913"/>
      <c r="F9" s="2913"/>
      <c r="G9" s="2913"/>
      <c r="H9" s="2913"/>
      <c r="I9" s="2913"/>
      <c r="J9" s="2913"/>
      <c r="K9" s="2913"/>
      <c r="L9" s="2913"/>
      <c r="M9" s="2913"/>
      <c r="N9" s="2913"/>
      <c r="O9" s="2913"/>
      <c r="P9" s="2913"/>
      <c r="Q9" s="2913"/>
      <c r="R9" s="2913"/>
      <c r="S9" s="2913"/>
      <c r="T9" s="2913"/>
      <c r="U9" s="65"/>
      <c r="V9" s="6"/>
      <c r="W9" s="6"/>
    </row>
    <row r="10" spans="1:25" ht="15" customHeight="1">
      <c r="A10" s="297">
        <f>'(P10)HKG KOB'!A10</f>
        <v>0</v>
      </c>
      <c r="B10" s="3"/>
      <c r="C10" s="3"/>
      <c r="D10" s="3"/>
      <c r="E10" s="3"/>
      <c r="F10" s="3"/>
      <c r="G10" s="3"/>
      <c r="H10" s="3"/>
      <c r="I10" s="137"/>
      <c r="J10" s="113"/>
      <c r="K10" s="113"/>
      <c r="L10" s="287" t="s">
        <v>621</v>
      </c>
      <c r="M10" s="113"/>
      <c r="N10" s="113"/>
      <c r="O10" s="113"/>
      <c r="P10" s="113"/>
      <c r="Q10" s="113"/>
      <c r="R10" s="113"/>
      <c r="S10" s="113"/>
      <c r="T10" s="113"/>
      <c r="U10" s="66"/>
      <c r="V10" s="3"/>
      <c r="W10" s="3"/>
    </row>
    <row r="11" spans="1:25" ht="20.100000000000001" customHeight="1">
      <c r="A11" s="3144" t="s">
        <v>1050</v>
      </c>
      <c r="B11" s="3060" t="s">
        <v>1051</v>
      </c>
      <c r="C11" s="3062" t="s">
        <v>1052</v>
      </c>
      <c r="D11" s="3145"/>
      <c r="E11" s="3146"/>
      <c r="F11" s="3054" t="s">
        <v>1053</v>
      </c>
      <c r="G11" s="3055"/>
      <c r="H11" s="3287" t="s">
        <v>1054</v>
      </c>
      <c r="I11" s="158" t="s">
        <v>742</v>
      </c>
      <c r="J11" s="910" t="s">
        <v>743</v>
      </c>
      <c r="K11" s="3260" t="s">
        <v>744</v>
      </c>
      <c r="L11" s="3261"/>
      <c r="M11" s="909" t="s">
        <v>745</v>
      </c>
      <c r="N11" s="909" t="s">
        <v>746</v>
      </c>
      <c r="O11" s="154" t="s">
        <v>747</v>
      </c>
      <c r="P11" s="154" t="s">
        <v>748</v>
      </c>
      <c r="Q11" s="291"/>
      <c r="R11" s="232"/>
      <c r="S11" s="239"/>
      <c r="T11" s="131"/>
    </row>
    <row r="12" spans="1:25" s="8" customFormat="1" ht="44.25" customHeight="1">
      <c r="A12" s="3059"/>
      <c r="B12" s="3061"/>
      <c r="C12" s="3065"/>
      <c r="D12" s="3066"/>
      <c r="E12" s="3067"/>
      <c r="F12" s="344" t="s">
        <v>1055</v>
      </c>
      <c r="G12" s="343" t="s">
        <v>1056</v>
      </c>
      <c r="H12" s="3288"/>
      <c r="I12" s="158" t="s">
        <v>749</v>
      </c>
      <c r="J12" s="144" t="s">
        <v>750</v>
      </c>
      <c r="K12" s="160" t="s">
        <v>751</v>
      </c>
      <c r="L12" s="319" t="s">
        <v>752</v>
      </c>
      <c r="M12" s="320" t="s">
        <v>753</v>
      </c>
      <c r="N12" s="154" t="s">
        <v>754</v>
      </c>
      <c r="O12" s="161" t="s">
        <v>755</v>
      </c>
      <c r="P12" s="146" t="s">
        <v>756</v>
      </c>
      <c r="Q12" s="292"/>
      <c r="S12" s="71"/>
      <c r="T12" s="131"/>
      <c r="U12" s="60"/>
    </row>
    <row r="13" spans="1:25" ht="26.25" customHeight="1">
      <c r="A13" s="2837" t="s">
        <v>2014</v>
      </c>
      <c r="B13" s="2582" t="s">
        <v>2015</v>
      </c>
      <c r="C13" s="2838">
        <v>45266</v>
      </c>
      <c r="D13" s="2578" t="s">
        <v>390</v>
      </c>
      <c r="E13" s="2579">
        <f>C13+1</f>
        <v>45267</v>
      </c>
      <c r="F13" s="2580">
        <f>C13-2</f>
        <v>45264</v>
      </c>
      <c r="G13" s="2581">
        <f>C13-2</f>
        <v>45264</v>
      </c>
      <c r="H13" s="2275">
        <f>E13+4</f>
        <v>45271</v>
      </c>
      <c r="I13" s="3285">
        <f>H14+39</f>
        <v>45313</v>
      </c>
      <c r="J13" s="3217">
        <f>H14+52</f>
        <v>45326</v>
      </c>
      <c r="K13" s="1995">
        <f>H13+45</f>
        <v>45316</v>
      </c>
      <c r="L13" s="1995">
        <f>K13</f>
        <v>45316</v>
      </c>
      <c r="M13" s="1995">
        <f>H13+53</f>
        <v>45324</v>
      </c>
      <c r="N13" s="1995">
        <f>H13+60</f>
        <v>45331</v>
      </c>
      <c r="O13" s="1995">
        <f>H13+57</f>
        <v>45328</v>
      </c>
      <c r="P13" s="1994">
        <f>H13+37</f>
        <v>45308</v>
      </c>
      <c r="Q13" s="293"/>
      <c r="R13" s="3289"/>
      <c r="S13" s="3289"/>
      <c r="T13" s="3289"/>
      <c r="U13" s="764"/>
      <c r="V13" s="764"/>
      <c r="W13" s="764"/>
    </row>
    <row r="14" spans="1:25" ht="26.25" customHeight="1">
      <c r="A14" s="2839" t="s">
        <v>2016</v>
      </c>
      <c r="B14" s="2839" t="s">
        <v>2017</v>
      </c>
      <c r="C14" s="2583">
        <v>45270</v>
      </c>
      <c r="D14" s="2584" t="s">
        <v>390</v>
      </c>
      <c r="E14" s="2585">
        <f t="shared" ref="E14:E20" si="0">C14</f>
        <v>45270</v>
      </c>
      <c r="F14" s="2574">
        <f>C14-3</f>
        <v>45267</v>
      </c>
      <c r="G14" s="2575">
        <f>C14-3</f>
        <v>45267</v>
      </c>
      <c r="H14" s="2276">
        <f t="shared" ref="H14:H22" si="1">E14+4</f>
        <v>45274</v>
      </c>
      <c r="I14" s="3286"/>
      <c r="J14" s="3224"/>
      <c r="K14" s="3241">
        <f>H15+45</f>
        <v>45323</v>
      </c>
      <c r="L14" s="3241">
        <f>K14</f>
        <v>45323</v>
      </c>
      <c r="M14" s="3241">
        <f>H15+53</f>
        <v>45331</v>
      </c>
      <c r="N14" s="3241">
        <f>H15+60</f>
        <v>45338</v>
      </c>
      <c r="O14" s="3241">
        <f>H15+57</f>
        <v>45335</v>
      </c>
      <c r="P14" s="3217">
        <f>H15+37</f>
        <v>45315</v>
      </c>
      <c r="Q14" s="132"/>
      <c r="R14" s="124" t="s">
        <v>212</v>
      </c>
      <c r="T14" s="8"/>
    </row>
    <row r="15" spans="1:25" ht="26.25" customHeight="1">
      <c r="A15" s="2837" t="s">
        <v>2018</v>
      </c>
      <c r="B15" s="2582" t="s">
        <v>2019</v>
      </c>
      <c r="C15" s="2838">
        <f t="shared" ref="C15" si="2">C13+7</f>
        <v>45273</v>
      </c>
      <c r="D15" s="2578" t="s">
        <v>390</v>
      </c>
      <c r="E15" s="2579">
        <f>C15+1</f>
        <v>45274</v>
      </c>
      <c r="F15" s="2580">
        <f>C15-2</f>
        <v>45271</v>
      </c>
      <c r="G15" s="2581">
        <f>C15-2</f>
        <v>45271</v>
      </c>
      <c r="H15" s="2275">
        <f t="shared" si="1"/>
        <v>45278</v>
      </c>
      <c r="I15" s="3285">
        <f>H16+39</f>
        <v>45320</v>
      </c>
      <c r="J15" s="3217">
        <f>H16+52</f>
        <v>45333</v>
      </c>
      <c r="K15" s="3280"/>
      <c r="L15" s="3280"/>
      <c r="M15" s="3280"/>
      <c r="N15" s="3280"/>
      <c r="O15" s="3280"/>
      <c r="P15" s="3281"/>
      <c r="Q15" s="293"/>
      <c r="R15" s="283" t="s">
        <v>215</v>
      </c>
      <c r="S15" s="3068" t="s">
        <v>637</v>
      </c>
      <c r="T15" s="3293"/>
    </row>
    <row r="16" spans="1:25" ht="26.25" customHeight="1">
      <c r="A16" s="2839" t="s">
        <v>1728</v>
      </c>
      <c r="B16" s="2839" t="s">
        <v>2020</v>
      </c>
      <c r="C16" s="2583">
        <f>C14+7</f>
        <v>45277</v>
      </c>
      <c r="D16" s="2584" t="s">
        <v>390</v>
      </c>
      <c r="E16" s="2585">
        <f t="shared" si="0"/>
        <v>45277</v>
      </c>
      <c r="F16" s="2574">
        <f>C16-3</f>
        <v>45274</v>
      </c>
      <c r="G16" s="2575">
        <f>C16-3</f>
        <v>45274</v>
      </c>
      <c r="H16" s="2276">
        <f t="shared" si="1"/>
        <v>45281</v>
      </c>
      <c r="I16" s="3286"/>
      <c r="J16" s="3224"/>
      <c r="K16" s="3241">
        <f>H17+45</f>
        <v>45330</v>
      </c>
      <c r="L16" s="3241">
        <f>K16</f>
        <v>45330</v>
      </c>
      <c r="M16" s="3241">
        <f>H17+53</f>
        <v>45338</v>
      </c>
      <c r="N16" s="3241">
        <f>H17+60</f>
        <v>45345</v>
      </c>
      <c r="O16" s="3241">
        <f>H17+57</f>
        <v>45342</v>
      </c>
      <c r="P16" s="3217">
        <f>H17+37</f>
        <v>45322</v>
      </c>
      <c r="Q16" s="132"/>
      <c r="R16" s="284"/>
      <c r="S16" s="3291" t="s">
        <v>636</v>
      </c>
      <c r="T16" s="3292"/>
    </row>
    <row r="17" spans="1:21" ht="26.25" customHeight="1">
      <c r="A17" s="2840" t="s">
        <v>2021</v>
      </c>
      <c r="B17" s="2582" t="s">
        <v>2022</v>
      </c>
      <c r="C17" s="2838">
        <f t="shared" ref="C17:C26" si="3">C15+7</f>
        <v>45280</v>
      </c>
      <c r="D17" s="2578" t="s">
        <v>390</v>
      </c>
      <c r="E17" s="2579">
        <f>C17+1</f>
        <v>45281</v>
      </c>
      <c r="F17" s="2580">
        <f>C17-2</f>
        <v>45278</v>
      </c>
      <c r="G17" s="2581">
        <f>C17-2</f>
        <v>45278</v>
      </c>
      <c r="H17" s="2275">
        <f t="shared" si="1"/>
        <v>45285</v>
      </c>
      <c r="I17" s="3285">
        <f>H18+39</f>
        <v>45327</v>
      </c>
      <c r="J17" s="3217">
        <f>H18+52</f>
        <v>45340</v>
      </c>
      <c r="K17" s="3280"/>
      <c r="L17" s="3280"/>
      <c r="M17" s="3280"/>
      <c r="N17" s="3280"/>
      <c r="O17" s="3280"/>
      <c r="P17" s="3281"/>
      <c r="Q17" s="293"/>
      <c r="R17" s="281"/>
      <c r="S17" s="3056" t="s">
        <v>826</v>
      </c>
      <c r="T17" s="3294"/>
    </row>
    <row r="18" spans="1:21" ht="26.25" customHeight="1">
      <c r="A18" s="2839" t="s">
        <v>2023</v>
      </c>
      <c r="B18" s="2839" t="s">
        <v>2020</v>
      </c>
      <c r="C18" s="2583">
        <f t="shared" si="3"/>
        <v>45284</v>
      </c>
      <c r="D18" s="2584" t="s">
        <v>390</v>
      </c>
      <c r="E18" s="2585">
        <f t="shared" si="0"/>
        <v>45284</v>
      </c>
      <c r="F18" s="2574">
        <f>C18-3</f>
        <v>45281</v>
      </c>
      <c r="G18" s="2575">
        <f>C18-3</f>
        <v>45281</v>
      </c>
      <c r="H18" s="2276">
        <f t="shared" si="1"/>
        <v>45288</v>
      </c>
      <c r="I18" s="3286"/>
      <c r="J18" s="3224"/>
      <c r="K18" s="3241">
        <f>H19+45</f>
        <v>45337</v>
      </c>
      <c r="L18" s="3241">
        <f>K18</f>
        <v>45337</v>
      </c>
      <c r="M18" s="3241">
        <f>H19+53</f>
        <v>45345</v>
      </c>
      <c r="N18" s="3241">
        <f>H19+60</f>
        <v>45352</v>
      </c>
      <c r="O18" s="3241">
        <f>H19+57</f>
        <v>45349</v>
      </c>
      <c r="P18" s="3217">
        <f>H19+37</f>
        <v>45329</v>
      </c>
      <c r="Q18" s="132"/>
      <c r="R18" s="283" t="s">
        <v>216</v>
      </c>
      <c r="S18" s="3068" t="s">
        <v>638</v>
      </c>
      <c r="T18" s="3293"/>
    </row>
    <row r="19" spans="1:21" ht="26.25" customHeight="1">
      <c r="A19" s="2840" t="s">
        <v>2024</v>
      </c>
      <c r="B19" s="2582" t="s">
        <v>2025</v>
      </c>
      <c r="C19" s="2838">
        <f t="shared" si="3"/>
        <v>45287</v>
      </c>
      <c r="D19" s="2578" t="s">
        <v>390</v>
      </c>
      <c r="E19" s="2579">
        <f>C19+1</f>
        <v>45288</v>
      </c>
      <c r="F19" s="2580">
        <f>C19-2</f>
        <v>45285</v>
      </c>
      <c r="G19" s="2581">
        <f>C19-2</f>
        <v>45285</v>
      </c>
      <c r="H19" s="2275">
        <f t="shared" si="1"/>
        <v>45292</v>
      </c>
      <c r="I19" s="3285">
        <f>H20+39</f>
        <v>45334</v>
      </c>
      <c r="J19" s="3217">
        <f>H20+52</f>
        <v>45347</v>
      </c>
      <c r="K19" s="3280"/>
      <c r="L19" s="3280"/>
      <c r="M19" s="3280"/>
      <c r="N19" s="3280"/>
      <c r="O19" s="3280"/>
      <c r="P19" s="3281"/>
      <c r="Q19" s="293"/>
      <c r="R19" s="285"/>
      <c r="S19" s="3291" t="s">
        <v>13</v>
      </c>
      <c r="T19" s="3292"/>
    </row>
    <row r="20" spans="1:21" ht="26.25" customHeight="1">
      <c r="A20" s="2839" t="s">
        <v>2026</v>
      </c>
      <c r="B20" s="2839" t="s">
        <v>2004</v>
      </c>
      <c r="C20" s="2583">
        <f t="shared" si="3"/>
        <v>45291</v>
      </c>
      <c r="D20" s="2584" t="s">
        <v>390</v>
      </c>
      <c r="E20" s="2585">
        <f t="shared" si="0"/>
        <v>45291</v>
      </c>
      <c r="F20" s="2586">
        <f>C20-4</f>
        <v>45287</v>
      </c>
      <c r="G20" s="2587">
        <f>C20-4</f>
        <v>45287</v>
      </c>
      <c r="H20" s="2276">
        <f t="shared" si="1"/>
        <v>45295</v>
      </c>
      <c r="I20" s="3286"/>
      <c r="J20" s="3224"/>
      <c r="K20" s="3241">
        <f>H21+45</f>
        <v>45344</v>
      </c>
      <c r="L20" s="3241">
        <f>K20</f>
        <v>45344</v>
      </c>
      <c r="M20" s="3241">
        <f>H21+53</f>
        <v>45352</v>
      </c>
      <c r="N20" s="3241">
        <f>H21+60</f>
        <v>45359</v>
      </c>
      <c r="O20" s="3241">
        <f>H21+57</f>
        <v>45356</v>
      </c>
      <c r="P20" s="3217">
        <f>H21+37</f>
        <v>45336</v>
      </c>
      <c r="Q20" s="132"/>
      <c r="R20" s="245"/>
      <c r="S20" s="3056" t="s">
        <v>639</v>
      </c>
      <c r="T20" s="3294"/>
    </row>
    <row r="21" spans="1:21" ht="26.25" customHeight="1">
      <c r="A21" s="2841" t="s">
        <v>2027</v>
      </c>
      <c r="B21" s="2842"/>
      <c r="C21" s="2843">
        <f t="shared" si="3"/>
        <v>45294</v>
      </c>
      <c r="D21" s="2844" t="s">
        <v>2028</v>
      </c>
      <c r="E21" s="2845">
        <f>C21+1</f>
        <v>45295</v>
      </c>
      <c r="F21" s="2846">
        <f>C21-2</f>
        <v>45292</v>
      </c>
      <c r="G21" s="2847">
        <f>C21-2</f>
        <v>45292</v>
      </c>
      <c r="H21" s="2855">
        <f t="shared" si="1"/>
        <v>45299</v>
      </c>
      <c r="I21" s="3285">
        <f>H22+39</f>
        <v>45341</v>
      </c>
      <c r="J21" s="3217">
        <f>H22+52</f>
        <v>45354</v>
      </c>
      <c r="K21" s="3280"/>
      <c r="L21" s="3280"/>
      <c r="M21" s="3280"/>
      <c r="N21" s="3280"/>
      <c r="O21" s="3280"/>
      <c r="P21" s="3281"/>
      <c r="Q21" s="293"/>
      <c r="R21" s="8"/>
      <c r="S21" s="3072"/>
      <c r="T21" s="3072"/>
    </row>
    <row r="22" spans="1:21" ht="26.25" customHeight="1">
      <c r="A22" s="2849" t="s">
        <v>2027</v>
      </c>
      <c r="B22" s="2850"/>
      <c r="C22" s="2843">
        <f t="shared" si="3"/>
        <v>45298</v>
      </c>
      <c r="D22" s="2844" t="s">
        <v>2028</v>
      </c>
      <c r="E22" s="2845">
        <f t="shared" ref="E22:E26" si="4">C22</f>
        <v>45298</v>
      </c>
      <c r="F22" s="2846">
        <f>C22-3</f>
        <v>45295</v>
      </c>
      <c r="G22" s="2847">
        <f>C22-3</f>
        <v>45295</v>
      </c>
      <c r="H22" s="2855">
        <f t="shared" si="1"/>
        <v>45302</v>
      </c>
      <c r="I22" s="3286"/>
      <c r="J22" s="3224"/>
      <c r="K22" s="3241">
        <f>H23+45</f>
        <v>45351</v>
      </c>
      <c r="L22" s="3241">
        <f>K22</f>
        <v>45351</v>
      </c>
      <c r="M22" s="3241">
        <f>H23+53</f>
        <v>45359</v>
      </c>
      <c r="N22" s="3241">
        <f>H23+60</f>
        <v>45366</v>
      </c>
      <c r="O22" s="3241">
        <f>H23+57</f>
        <v>45363</v>
      </c>
      <c r="P22" s="3217">
        <f>H23+37</f>
        <v>45343</v>
      </c>
      <c r="Q22" s="132"/>
      <c r="R22" s="8"/>
      <c r="S22" s="8"/>
      <c r="T22" s="8"/>
    </row>
    <row r="23" spans="1:21" ht="26.25" customHeight="1">
      <c r="A23" s="2849" t="s">
        <v>2027</v>
      </c>
      <c r="B23" s="2850"/>
      <c r="C23" s="2843">
        <f t="shared" si="3"/>
        <v>45301</v>
      </c>
      <c r="D23" s="2844" t="s">
        <v>2028</v>
      </c>
      <c r="E23" s="2845">
        <f>C23+1</f>
        <v>45302</v>
      </c>
      <c r="F23" s="2846">
        <f>C23-2</f>
        <v>45299</v>
      </c>
      <c r="G23" s="2847">
        <f>C23-2</f>
        <v>45299</v>
      </c>
      <c r="H23" s="2855">
        <f>E23+4</f>
        <v>45306</v>
      </c>
      <c r="I23" s="3285">
        <f>H24+39</f>
        <v>45348</v>
      </c>
      <c r="J23" s="3217">
        <f>H24+52</f>
        <v>45361</v>
      </c>
      <c r="K23" s="3280"/>
      <c r="L23" s="3280"/>
      <c r="M23" s="3280"/>
      <c r="N23" s="3280"/>
      <c r="O23" s="3280"/>
      <c r="P23" s="3281"/>
      <c r="Q23" s="293"/>
      <c r="R23" s="262"/>
      <c r="S23" s="3267"/>
      <c r="T23" s="3267"/>
    </row>
    <row r="24" spans="1:21" ht="26.25" customHeight="1">
      <c r="A24" s="2839" t="s">
        <v>1728</v>
      </c>
      <c r="B24" s="2839" t="s">
        <v>2029</v>
      </c>
      <c r="C24" s="2583">
        <f t="shared" si="3"/>
        <v>45305</v>
      </c>
      <c r="D24" s="2584" t="s">
        <v>2028</v>
      </c>
      <c r="E24" s="2585">
        <f t="shared" si="4"/>
        <v>45305</v>
      </c>
      <c r="F24" s="2574">
        <f>C24-3</f>
        <v>45302</v>
      </c>
      <c r="G24" s="2575">
        <f>C24-3</f>
        <v>45302</v>
      </c>
      <c r="H24" s="2276">
        <f t="shared" ref="H24" si="5">E24+4</f>
        <v>45309</v>
      </c>
      <c r="I24" s="3286"/>
      <c r="J24" s="3224"/>
      <c r="K24" s="3241">
        <f>H25+45</f>
        <v>45358</v>
      </c>
      <c r="L24" s="3241">
        <f>K24</f>
        <v>45358</v>
      </c>
      <c r="M24" s="3241">
        <f>H25+53</f>
        <v>45366</v>
      </c>
      <c r="N24" s="3241">
        <f>H25+60</f>
        <v>45373</v>
      </c>
      <c r="O24" s="3241">
        <f>H25+57</f>
        <v>45370</v>
      </c>
      <c r="P24" s="3217">
        <f>H25+37</f>
        <v>45350</v>
      </c>
      <c r="Q24" s="132"/>
      <c r="R24" s="262"/>
      <c r="S24" s="3290"/>
      <c r="T24" s="3120"/>
    </row>
    <row r="25" spans="1:21" ht="26.25" customHeight="1">
      <c r="A25" s="2840" t="s">
        <v>2021</v>
      </c>
      <c r="B25" s="2582" t="s">
        <v>2030</v>
      </c>
      <c r="C25" s="2838">
        <f t="shared" si="3"/>
        <v>45308</v>
      </c>
      <c r="D25" s="2578" t="s">
        <v>2028</v>
      </c>
      <c r="E25" s="2579">
        <f>C25+1</f>
        <v>45309</v>
      </c>
      <c r="F25" s="2580">
        <f>C25-2</f>
        <v>45306</v>
      </c>
      <c r="G25" s="2581">
        <f>C25-2</f>
        <v>45306</v>
      </c>
      <c r="H25" s="2275">
        <f>E25+4</f>
        <v>45313</v>
      </c>
      <c r="I25" s="3285">
        <f>H26+39</f>
        <v>45355</v>
      </c>
      <c r="J25" s="3217">
        <f>H26+52</f>
        <v>45368</v>
      </c>
      <c r="K25" s="3280"/>
      <c r="L25" s="3280"/>
      <c r="M25" s="3280"/>
      <c r="N25" s="3280"/>
      <c r="O25" s="3280"/>
      <c r="P25" s="3281"/>
      <c r="Q25" s="293"/>
      <c r="R25" s="262"/>
      <c r="S25" s="3267"/>
      <c r="T25" s="3267"/>
    </row>
    <row r="26" spans="1:21" ht="26.25" customHeight="1">
      <c r="A26" s="2839" t="s">
        <v>2023</v>
      </c>
      <c r="B26" s="2839" t="s">
        <v>2029</v>
      </c>
      <c r="C26" s="2583">
        <f t="shared" si="3"/>
        <v>45312</v>
      </c>
      <c r="D26" s="2584" t="s">
        <v>2028</v>
      </c>
      <c r="E26" s="2585">
        <f t="shared" si="4"/>
        <v>45312</v>
      </c>
      <c r="F26" s="2574">
        <f>C26-3</f>
        <v>45309</v>
      </c>
      <c r="G26" s="2575">
        <f>C26-3</f>
        <v>45309</v>
      </c>
      <c r="H26" s="2276">
        <f t="shared" ref="H26" si="6">E26+4</f>
        <v>45316</v>
      </c>
      <c r="I26" s="3255"/>
      <c r="J26" s="3224"/>
      <c r="K26" s="3241">
        <f>H27+45</f>
        <v>45365</v>
      </c>
      <c r="L26" s="3241">
        <f>K26</f>
        <v>45365</v>
      </c>
      <c r="M26" s="3241">
        <f>H27+53</f>
        <v>45373</v>
      </c>
      <c r="N26" s="3241">
        <f>H27+60</f>
        <v>45380</v>
      </c>
      <c r="O26" s="3241">
        <f>H27+57</f>
        <v>45377</v>
      </c>
      <c r="P26" s="3217">
        <f>H27+37</f>
        <v>45357</v>
      </c>
      <c r="Q26" s="132"/>
      <c r="R26" s="262"/>
    </row>
    <row r="27" spans="1:21" ht="26.25" customHeight="1">
      <c r="A27" s="2840" t="s">
        <v>2024</v>
      </c>
      <c r="B27" s="2582" t="s">
        <v>2031</v>
      </c>
      <c r="C27" s="2838">
        <f>C25+7</f>
        <v>45315</v>
      </c>
      <c r="D27" s="2578" t="s">
        <v>2028</v>
      </c>
      <c r="E27" s="2579">
        <f>C27+1</f>
        <v>45316</v>
      </c>
      <c r="F27" s="2580">
        <f>C27-2</f>
        <v>45313</v>
      </c>
      <c r="G27" s="2581">
        <f>C27-2</f>
        <v>45313</v>
      </c>
      <c r="H27" s="2275">
        <f>E27+4</f>
        <v>45320</v>
      </c>
      <c r="I27" s="3254">
        <f>H28+39</f>
        <v>45362</v>
      </c>
      <c r="J27" s="3217">
        <f>H28+52</f>
        <v>45375</v>
      </c>
      <c r="K27" s="3280"/>
      <c r="L27" s="3280"/>
      <c r="M27" s="3280"/>
      <c r="N27" s="3280"/>
      <c r="O27" s="3280"/>
      <c r="P27" s="3281"/>
      <c r="Q27" s="293"/>
      <c r="R27" s="262"/>
      <c r="S27" s="3267"/>
      <c r="T27" s="3267"/>
    </row>
    <row r="28" spans="1:21" ht="26.25" customHeight="1">
      <c r="A28" s="2851" t="s">
        <v>2032</v>
      </c>
      <c r="B28" s="2839"/>
      <c r="C28" s="2583">
        <f t="shared" ref="C28:C29" si="7">C26+7</f>
        <v>45319</v>
      </c>
      <c r="D28" s="2584" t="s">
        <v>2028</v>
      </c>
      <c r="E28" s="2585">
        <f t="shared" ref="E28" si="8">C28</f>
        <v>45319</v>
      </c>
      <c r="F28" s="2574">
        <f>C28-3</f>
        <v>45316</v>
      </c>
      <c r="G28" s="2575">
        <f>C28-3</f>
        <v>45316</v>
      </c>
      <c r="H28" s="2276">
        <f t="shared" ref="H28" si="9">E28+4</f>
        <v>45323</v>
      </c>
      <c r="I28" s="3255"/>
      <c r="J28" s="3224"/>
      <c r="K28" s="3241">
        <f>H29+45</f>
        <v>45372</v>
      </c>
      <c r="L28" s="3241">
        <f>K28</f>
        <v>45372</v>
      </c>
      <c r="M28" s="3241">
        <f>H29+53</f>
        <v>45380</v>
      </c>
      <c r="N28" s="3241">
        <f>H29+60</f>
        <v>45387</v>
      </c>
      <c r="O28" s="3241">
        <f>H29+57</f>
        <v>45384</v>
      </c>
      <c r="P28" s="3217">
        <f>H29+37</f>
        <v>45364</v>
      </c>
      <c r="Q28" s="741"/>
      <c r="R28" s="262"/>
      <c r="S28" s="3267"/>
      <c r="T28" s="3267"/>
      <c r="U28" s="792"/>
    </row>
    <row r="29" spans="1:21" ht="26.25" customHeight="1">
      <c r="A29" s="2852" t="s">
        <v>2014</v>
      </c>
      <c r="B29" s="2582" t="s">
        <v>2033</v>
      </c>
      <c r="C29" s="2266">
        <f t="shared" si="7"/>
        <v>45322</v>
      </c>
      <c r="D29" s="2420" t="s" ph="1">
        <v>2028</v>
      </c>
      <c r="E29" s="2738">
        <f>C29+1</f>
        <v>45323</v>
      </c>
      <c r="F29" s="2713">
        <f>C29-2</f>
        <v>45320</v>
      </c>
      <c r="G29" s="1454">
        <f>C29-2</f>
        <v>45320</v>
      </c>
      <c r="H29" s="2856">
        <f>E29+4</f>
        <v>45327</v>
      </c>
      <c r="I29" s="3254">
        <f>H30+39</f>
        <v>45369</v>
      </c>
      <c r="J29" s="3217">
        <f>H30+52</f>
        <v>45382</v>
      </c>
      <c r="K29" s="3280"/>
      <c r="L29" s="3280"/>
      <c r="M29" s="3280"/>
      <c r="N29" s="3280"/>
      <c r="O29" s="3280"/>
      <c r="P29" s="3281"/>
      <c r="Q29" s="293"/>
      <c r="R29" s="106"/>
      <c r="S29" s="106"/>
      <c r="T29" s="106"/>
      <c r="U29" s="792"/>
    </row>
    <row r="30" spans="1:21" ht="26.25" customHeight="1">
      <c r="A30" s="2156"/>
      <c r="B30" s="1528"/>
      <c r="C30" s="1514">
        <f>C28+7</f>
        <v>45326</v>
      </c>
      <c r="D30" s="1500" t="s">
        <v>390</v>
      </c>
      <c r="E30" s="1515">
        <f t="shared" ref="E30" si="10">C30</f>
        <v>45326</v>
      </c>
      <c r="F30" s="1516">
        <f>C30-3</f>
        <v>45323</v>
      </c>
      <c r="G30" s="1501">
        <f>C30-3</f>
        <v>45323</v>
      </c>
      <c r="H30" s="2159">
        <f t="shared" ref="H30" si="11">E30+4</f>
        <v>45330</v>
      </c>
      <c r="I30" s="3282"/>
      <c r="J30" s="3218"/>
      <c r="K30" s="3283">
        <f>H30+45</f>
        <v>45375</v>
      </c>
      <c r="L30" s="3283">
        <f>K30</f>
        <v>45375</v>
      </c>
      <c r="M30" s="3283">
        <f>H30+53</f>
        <v>45383</v>
      </c>
      <c r="N30" s="3283">
        <f>H30+60</f>
        <v>45390</v>
      </c>
      <c r="O30" s="3283">
        <f>H30+57</f>
        <v>45387</v>
      </c>
      <c r="P30" s="3283">
        <f>H30+37</f>
        <v>45367</v>
      </c>
      <c r="Q30" s="132"/>
      <c r="R30" s="106"/>
      <c r="S30" s="106"/>
      <c r="T30" s="106"/>
    </row>
    <row r="31" spans="1:21" s="921" customFormat="1" ht="26.25" customHeight="1">
      <c r="A31" s="2157"/>
      <c r="B31" s="1041"/>
      <c r="C31" s="1518">
        <f>C29+7</f>
        <v>45329</v>
      </c>
      <c r="D31" s="1035" t="s">
        <v>831</v>
      </c>
      <c r="E31" s="1042">
        <f>C31</f>
        <v>45329</v>
      </c>
      <c r="F31" s="1519">
        <f>C31-2</f>
        <v>45327</v>
      </c>
      <c r="G31" s="1043">
        <f>C31-2</f>
        <v>45327</v>
      </c>
      <c r="H31" s="2160">
        <f>E31+5</f>
        <v>45334</v>
      </c>
      <c r="I31" s="2172">
        <f>H31+39</f>
        <v>45373</v>
      </c>
      <c r="J31" s="1475">
        <f>H31+52</f>
        <v>45386</v>
      </c>
      <c r="K31" s="3284"/>
      <c r="L31" s="3284"/>
      <c r="M31" s="3284"/>
      <c r="N31" s="3284"/>
      <c r="O31" s="3284"/>
      <c r="P31" s="3284"/>
      <c r="Q31" s="1053"/>
      <c r="R31" s="106"/>
      <c r="S31" s="106"/>
      <c r="T31" s="106"/>
      <c r="U31" s="792"/>
    </row>
    <row r="32" spans="1:21" ht="18" customHeight="1">
      <c r="A32" s="1763" t="s">
        <v>1016</v>
      </c>
      <c r="B32" s="921"/>
      <c r="C32" s="877"/>
      <c r="D32" s="921"/>
      <c r="E32" s="2114"/>
      <c r="F32" s="819"/>
      <c r="G32" s="921"/>
      <c r="H32" s="794"/>
      <c r="I32" s="794"/>
      <c r="J32" s="321"/>
      <c r="K32" s="3161"/>
      <c r="L32" s="3161"/>
      <c r="M32" s="3161"/>
      <c r="N32" s="921"/>
      <c r="O32" s="921"/>
      <c r="P32" s="921"/>
      <c r="Q32" s="4"/>
      <c r="R32" s="295"/>
      <c r="S32" s="295"/>
      <c r="T32" s="295"/>
    </row>
    <row r="33" spans="1:31" ht="18" customHeight="1">
      <c r="A33" s="791"/>
      <c r="B33" s="791"/>
      <c r="H33" s="21"/>
      <c r="I33" s="21"/>
      <c r="J33" s="321"/>
      <c r="K33" s="21"/>
      <c r="L33" s="21"/>
      <c r="M33" s="21"/>
      <c r="R33" s="295"/>
      <c r="S33" s="295"/>
      <c r="T33" s="295"/>
    </row>
    <row r="34" spans="1:31" s="16" customFormat="1" ht="15" customHeight="1">
      <c r="A34" s="35" t="s">
        <v>1150</v>
      </c>
      <c r="C34" s="51"/>
      <c r="D34" s="51"/>
      <c r="E34" s="51"/>
      <c r="G34" s="106"/>
      <c r="H34" s="294"/>
      <c r="I34" s="294"/>
      <c r="J34" s="294"/>
      <c r="K34" s="294"/>
      <c r="L34" s="294"/>
      <c r="M34" s="1"/>
      <c r="R34" s="295"/>
      <c r="S34" s="295"/>
      <c r="T34" s="295"/>
      <c r="U34" s="56"/>
    </row>
    <row r="35" spans="1:31" s="16" customFormat="1" ht="18" customHeight="1">
      <c r="A35" s="1247" t="s">
        <v>983</v>
      </c>
      <c r="B35" s="84"/>
      <c r="C35" s="93"/>
      <c r="D35" s="93"/>
      <c r="G35" s="318"/>
      <c r="H35" s="300"/>
      <c r="I35" s="300"/>
      <c r="J35" s="300"/>
      <c r="K35" s="300"/>
      <c r="L35" s="300"/>
      <c r="M35" s="1"/>
      <c r="R35" s="295"/>
      <c r="S35" s="295"/>
      <c r="T35" s="295"/>
      <c r="U35" s="56"/>
    </row>
    <row r="36" spans="1:31" s="16" customFormat="1" ht="18" customHeight="1">
      <c r="A36" s="4" t="s">
        <v>362</v>
      </c>
      <c r="B36" s="84"/>
      <c r="C36" s="93"/>
      <c r="D36" s="93"/>
      <c r="E36" s="13"/>
      <c r="G36" s="300"/>
      <c r="H36" s="300"/>
      <c r="I36" s="300"/>
      <c r="J36" s="300"/>
      <c r="K36" s="300"/>
      <c r="L36" s="300"/>
      <c r="M36" s="4"/>
      <c r="R36" s="295"/>
      <c r="S36" s="295"/>
      <c r="T36" s="295"/>
      <c r="U36" s="69"/>
    </row>
    <row r="37" spans="1:31" s="16" customFormat="1" ht="18" customHeight="1">
      <c r="A37" s="70" t="s">
        <v>325</v>
      </c>
      <c r="B37" s="84"/>
      <c r="C37" s="93"/>
      <c r="D37" s="93"/>
      <c r="E37" s="13"/>
      <c r="G37" s="301"/>
      <c r="H37" s="301"/>
      <c r="I37" s="301"/>
      <c r="J37" s="301"/>
      <c r="K37" s="301"/>
      <c r="L37" s="315"/>
      <c r="R37" s="296"/>
      <c r="S37" s="296"/>
      <c r="T37" s="296"/>
      <c r="U37" s="56"/>
      <c r="V37" s="53"/>
      <c r="W37" s="53"/>
      <c r="X37" s="53"/>
      <c r="Y37" s="53"/>
      <c r="Z37" s="53"/>
      <c r="AA37" s="53"/>
      <c r="AB37" s="53"/>
      <c r="AC37" s="53"/>
      <c r="AD37" s="53"/>
      <c r="AE37" s="53"/>
    </row>
    <row r="38" spans="1:31" s="16" customFormat="1" ht="18" customHeight="1">
      <c r="A38" s="10" t="s">
        <v>370</v>
      </c>
      <c r="B38" s="84"/>
      <c r="C38" s="84"/>
      <c r="D38" s="84"/>
      <c r="E38" s="28"/>
      <c r="G38" s="301"/>
      <c r="H38" s="315"/>
      <c r="I38" s="301"/>
      <c r="J38" s="301"/>
      <c r="K38" s="301"/>
      <c r="L38" s="315"/>
      <c r="M38" s="14"/>
      <c r="R38" s="151"/>
      <c r="S38" s="151"/>
      <c r="T38" s="151"/>
      <c r="U38" s="58"/>
    </row>
    <row r="39" spans="1:31" s="16" customFormat="1" ht="18" customHeight="1">
      <c r="A39" s="10" t="s">
        <v>371</v>
      </c>
      <c r="B39" s="84"/>
      <c r="C39" s="93"/>
      <c r="D39" s="112"/>
      <c r="E39" s="13"/>
      <c r="G39" s="301"/>
      <c r="H39" s="315"/>
      <c r="I39" s="301"/>
      <c r="J39" s="301"/>
      <c r="K39" s="301"/>
      <c r="L39" s="315"/>
      <c r="M39" s="14"/>
      <c r="N39" s="18"/>
      <c r="O39" s="18"/>
      <c r="P39" s="18"/>
      <c r="Q39" s="18"/>
      <c r="R39" s="11"/>
      <c r="S39" s="11"/>
      <c r="T39" s="11"/>
      <c r="U39" s="68"/>
      <c r="V39" s="13"/>
      <c r="W39" s="13"/>
      <c r="X39" s="13"/>
    </row>
    <row r="40" spans="1:31" s="16" customFormat="1" ht="18" customHeight="1">
      <c r="A40" s="827" t="s">
        <v>1760</v>
      </c>
      <c r="B40" s="84"/>
      <c r="C40" s="84"/>
      <c r="D40" s="112"/>
      <c r="E40" s="13"/>
      <c r="G40" s="301"/>
      <c r="H40" s="315"/>
      <c r="I40" s="301"/>
      <c r="J40" s="301"/>
      <c r="K40" s="301"/>
      <c r="L40" s="315"/>
      <c r="M40" s="14"/>
      <c r="N40" s="296"/>
      <c r="O40" s="296"/>
      <c r="P40" s="296"/>
      <c r="Q40" s="296"/>
      <c r="R40" s="12"/>
      <c r="S40" s="12"/>
      <c r="T40" s="12"/>
      <c r="U40" s="68"/>
      <c r="V40" s="13"/>
      <c r="W40" s="13"/>
      <c r="X40" s="13"/>
    </row>
    <row r="41" spans="1:31" s="59" customFormat="1" ht="16.2">
      <c r="A41" s="10"/>
      <c r="B41" s="147"/>
      <c r="C41" s="241"/>
      <c r="D41" s="241"/>
      <c r="E41" s="241"/>
      <c r="F41" s="241"/>
      <c r="G41" s="241"/>
      <c r="H41" s="147"/>
      <c r="I41" s="147"/>
      <c r="J41" s="147"/>
      <c r="K41" s="147"/>
      <c r="L41" s="147"/>
      <c r="M41" s="151"/>
      <c r="N41" s="151"/>
      <c r="O41" s="151"/>
      <c r="P41" s="151"/>
      <c r="Q41" s="151"/>
      <c r="R41" s="1"/>
      <c r="S41" s="1"/>
      <c r="T41" s="1"/>
    </row>
    <row r="42" spans="1:31" s="11" customFormat="1" ht="13.2">
      <c r="I42" s="16"/>
      <c r="J42" s="16"/>
      <c r="K42" s="16"/>
      <c r="L42" s="16"/>
      <c r="R42" s="1"/>
      <c r="S42" s="1"/>
      <c r="T42" s="1"/>
      <c r="U42" s="59"/>
    </row>
    <row r="43" spans="1:31" s="11" customFormat="1" ht="15.6">
      <c r="B43" s="16"/>
      <c r="C43" s="17"/>
      <c r="D43" s="17"/>
      <c r="F43" s="17"/>
      <c r="G43" s="17"/>
      <c r="H43" s="16"/>
      <c r="I43" s="19"/>
      <c r="J43" s="19"/>
      <c r="K43" s="19"/>
      <c r="L43" s="19"/>
      <c r="M43" s="12"/>
      <c r="N43" s="12"/>
      <c r="O43" s="12"/>
      <c r="P43" s="12"/>
      <c r="Q43" s="12"/>
      <c r="R43" s="1"/>
      <c r="S43" s="1"/>
      <c r="T43" s="1"/>
      <c r="U43" s="59"/>
    </row>
    <row r="44" spans="1:31" s="11" customFormat="1" ht="13.2">
      <c r="A44" s="33"/>
      <c r="B44" s="16"/>
      <c r="C44" s="17"/>
      <c r="D44" s="17"/>
      <c r="F44" s="17"/>
      <c r="G44" s="17"/>
      <c r="H44" s="16"/>
      <c r="I44" s="1"/>
      <c r="J44" s="1"/>
      <c r="K44" s="1"/>
      <c r="L44" s="1"/>
      <c r="M44" s="1"/>
      <c r="N44" s="1"/>
      <c r="O44" s="1"/>
      <c r="P44" s="1"/>
      <c r="Q44" s="1"/>
      <c r="R44" s="1"/>
      <c r="S44" s="1"/>
      <c r="T44" s="1"/>
      <c r="U44" s="59"/>
    </row>
    <row r="45" spans="1:31" ht="15" customHeight="1">
      <c r="I45" s="131"/>
      <c r="J45" s="131"/>
      <c r="K45" s="131"/>
      <c r="L45" s="131"/>
      <c r="M45" s="131"/>
      <c r="N45" s="131"/>
      <c r="O45" s="131"/>
      <c r="P45" s="131"/>
    </row>
    <row r="46" spans="1:31" ht="15" customHeight="1">
      <c r="I46" s="131"/>
      <c r="J46" s="131"/>
      <c r="K46" s="131"/>
      <c r="L46" s="131"/>
      <c r="M46" s="131"/>
      <c r="N46" s="131"/>
      <c r="O46" s="131"/>
      <c r="P46" s="131"/>
    </row>
  </sheetData>
  <sheetProtection selectLockedCells="1" selectUnlockedCells="1"/>
  <mergeCells count="94">
    <mergeCell ref="K32:M32"/>
    <mergeCell ref="R13:T13"/>
    <mergeCell ref="S23:T23"/>
    <mergeCell ref="S24:T24"/>
    <mergeCell ref="S25:T25"/>
    <mergeCell ref="S28:T28"/>
    <mergeCell ref="S27:T27"/>
    <mergeCell ref="S19:T19"/>
    <mergeCell ref="S15:T15"/>
    <mergeCell ref="S18:T18"/>
    <mergeCell ref="S21:T21"/>
    <mergeCell ref="S20:T20"/>
    <mergeCell ref="S16:T16"/>
    <mergeCell ref="S17:T17"/>
    <mergeCell ref="M16:M17"/>
    <mergeCell ref="K16:K17"/>
    <mergeCell ref="O24:O25"/>
    <mergeCell ref="N24:N25"/>
    <mergeCell ref="O16:O17"/>
    <mergeCell ref="N16:N17"/>
    <mergeCell ref="P16:P17"/>
    <mergeCell ref="O22:O23"/>
    <mergeCell ref="N22:N23"/>
    <mergeCell ref="P20:P21"/>
    <mergeCell ref="O20:O21"/>
    <mergeCell ref="N20:N21"/>
    <mergeCell ref="P18:P19"/>
    <mergeCell ref="O18:O19"/>
    <mergeCell ref="N18:N19"/>
    <mergeCell ref="A7:T7"/>
    <mergeCell ref="A9:T9"/>
    <mergeCell ref="A11:A12"/>
    <mergeCell ref="B11:B12"/>
    <mergeCell ref="C11:E12"/>
    <mergeCell ref="H11:H12"/>
    <mergeCell ref="K11:L11"/>
    <mergeCell ref="F11:G11"/>
    <mergeCell ref="P14:P15"/>
    <mergeCell ref="N14:N15"/>
    <mergeCell ref="O14:O15"/>
    <mergeCell ref="K26:K27"/>
    <mergeCell ref="P26:P27"/>
    <mergeCell ref="O26:O27"/>
    <mergeCell ref="N26:N27"/>
    <mergeCell ref="L14:L15"/>
    <mergeCell ref="M14:M15"/>
    <mergeCell ref="P22:P23"/>
    <mergeCell ref="K18:K19"/>
    <mergeCell ref="K14:K15"/>
    <mergeCell ref="L16:L17"/>
    <mergeCell ref="K24:K25"/>
    <mergeCell ref="M26:M27"/>
    <mergeCell ref="P24:P25"/>
    <mergeCell ref="L26:L27"/>
    <mergeCell ref="M22:M23"/>
    <mergeCell ref="K22:K23"/>
    <mergeCell ref="L22:L23"/>
    <mergeCell ref="L18:L19"/>
    <mergeCell ref="M24:M25"/>
    <mergeCell ref="L24:L25"/>
    <mergeCell ref="M20:M21"/>
    <mergeCell ref="L20:L21"/>
    <mergeCell ref="K20:K21"/>
    <mergeCell ref="M18:M19"/>
    <mergeCell ref="I13:I14"/>
    <mergeCell ref="J13:J14"/>
    <mergeCell ref="I15:I16"/>
    <mergeCell ref="J15:J16"/>
    <mergeCell ref="I17:I18"/>
    <mergeCell ref="J17:J18"/>
    <mergeCell ref="J25:J26"/>
    <mergeCell ref="I27:I28"/>
    <mergeCell ref="J27:J28"/>
    <mergeCell ref="J19:J20"/>
    <mergeCell ref="I21:I22"/>
    <mergeCell ref="J21:J22"/>
    <mergeCell ref="I23:I24"/>
    <mergeCell ref="J23:J24"/>
    <mergeCell ref="I19:I20"/>
    <mergeCell ref="I25:I26"/>
    <mergeCell ref="N28:N29"/>
    <mergeCell ref="O28:O29"/>
    <mergeCell ref="P28:P29"/>
    <mergeCell ref="I29:I30"/>
    <mergeCell ref="J29:J30"/>
    <mergeCell ref="K28:K29"/>
    <mergeCell ref="L28:L29"/>
    <mergeCell ref="M28:M29"/>
    <mergeCell ref="K30:K31"/>
    <mergeCell ref="L30:L31"/>
    <mergeCell ref="M30:M31"/>
    <mergeCell ref="N30:N31"/>
    <mergeCell ref="O30:O31"/>
    <mergeCell ref="P30:P31"/>
  </mergeCells>
  <phoneticPr fontId="18"/>
  <pageMargins left="0.75" right="0.39370078740157483" top="0.59055118110236227" bottom="0.27559055118110237" header="0.47244094488188981" footer="0.15748031496062992"/>
  <pageSetup paperSize="9" scale="59" orientation="landscape"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indexed="43"/>
    <pageSetUpPr fitToPage="1"/>
  </sheetPr>
  <dimension ref="A1:AD59"/>
  <sheetViews>
    <sheetView showZeros="0" view="pageBreakPreview" zoomScale="75" zoomScaleNormal="75" zoomScaleSheetLayoutView="75" workbookViewId="0">
      <selection activeCell="A21" sqref="A21:B21"/>
    </sheetView>
  </sheetViews>
  <sheetFormatPr defaultColWidth="9" defaultRowHeight="15" customHeight="1"/>
  <cols>
    <col min="1" max="2" width="12.88671875" style="1" customWidth="1"/>
    <col min="3" max="3" width="14.109375" style="1" customWidth="1"/>
    <col min="4" max="4" width="9.6640625" style="1" customWidth="1"/>
    <col min="5" max="5" width="3.6640625" style="1" customWidth="1"/>
    <col min="6" max="7" width="9.6640625" style="1" customWidth="1"/>
    <col min="8" max="8" width="3.6640625" style="1" customWidth="1"/>
    <col min="9" max="13" width="9.6640625" style="1" customWidth="1"/>
    <col min="14" max="20" width="8.44140625" style="1" customWidth="1"/>
    <col min="21" max="21" width="8.44140625" style="8" customWidth="1"/>
    <col min="22" max="22" width="7.6640625" style="1" customWidth="1"/>
    <col min="23" max="23" width="10.88671875" style="1" customWidth="1"/>
    <col min="24" max="24" width="14.109375" style="1" customWidth="1"/>
    <col min="25" max="16384" width="9" style="1"/>
  </cols>
  <sheetData>
    <row r="1" spans="1:25" ht="15" customHeight="1">
      <c r="Y1" s="2"/>
    </row>
    <row r="2" spans="1:25" ht="15" customHeight="1">
      <c r="L2" s="793" t="s">
        <v>88</v>
      </c>
      <c r="N2" s="35"/>
      <c r="O2" s="35"/>
      <c r="Q2" s="2494" t="s">
        <v>5</v>
      </c>
      <c r="Y2" s="2"/>
    </row>
    <row r="3" spans="1:25" ht="15" customHeight="1">
      <c r="L3" s="793" t="s">
        <v>992</v>
      </c>
      <c r="N3" s="35"/>
      <c r="O3" s="35"/>
      <c r="Q3" s="2494" t="s">
        <v>1757</v>
      </c>
      <c r="Y3" s="2"/>
    </row>
    <row r="4" spans="1:25" ht="15" customHeight="1">
      <c r="L4" s="1048" t="s">
        <v>993</v>
      </c>
      <c r="N4" s="46"/>
      <c r="O4" s="46"/>
      <c r="Q4" s="2494" t="s">
        <v>1758</v>
      </c>
      <c r="Y4" s="2"/>
    </row>
    <row r="5" spans="1:25" ht="15" customHeight="1">
      <c r="L5" s="793" t="s">
        <v>994</v>
      </c>
      <c r="N5" s="35"/>
      <c r="O5" s="35"/>
      <c r="Q5" s="2494" t="s">
        <v>1759</v>
      </c>
      <c r="U5" s="139"/>
      <c r="Y5" s="2"/>
    </row>
    <row r="6" spans="1:25" ht="15" customHeight="1">
      <c r="M6" s="7"/>
    </row>
    <row r="7" spans="1:25" ht="30" customHeight="1">
      <c r="A7" s="2891" t="s">
        <v>633</v>
      </c>
      <c r="B7" s="2891"/>
      <c r="C7" s="2891"/>
      <c r="D7" s="2891"/>
      <c r="E7" s="2891"/>
      <c r="F7" s="2891"/>
      <c r="G7" s="2891"/>
      <c r="H7" s="2891"/>
      <c r="I7" s="2891"/>
      <c r="J7" s="2891"/>
      <c r="K7" s="2891"/>
      <c r="L7" s="2891"/>
      <c r="M7" s="2891"/>
      <c r="N7" s="2891"/>
      <c r="O7" s="2891"/>
      <c r="P7" s="2891"/>
      <c r="Q7" s="2891"/>
      <c r="R7" s="2891"/>
      <c r="S7" s="2891"/>
      <c r="T7" s="2891"/>
    </row>
    <row r="8" spans="1:25" ht="15" customHeight="1">
      <c r="A8" s="45"/>
      <c r="B8" s="45"/>
      <c r="C8" s="45"/>
      <c r="D8" s="45"/>
      <c r="E8" s="45"/>
      <c r="F8" s="45"/>
      <c r="G8" s="45"/>
      <c r="H8" s="45"/>
      <c r="I8" s="45"/>
      <c r="J8" s="45"/>
      <c r="K8" s="45"/>
      <c r="L8" s="45"/>
      <c r="M8" s="45"/>
      <c r="U8" s="5"/>
      <c r="V8" s="5"/>
      <c r="W8" s="5"/>
    </row>
    <row r="9" spans="1:25" ht="15" customHeight="1">
      <c r="A9" s="2913" t="s">
        <v>6</v>
      </c>
      <c r="B9" s="2913"/>
      <c r="C9" s="2913"/>
      <c r="D9" s="2913"/>
      <c r="E9" s="2913"/>
      <c r="F9" s="2913"/>
      <c r="G9" s="2913"/>
      <c r="H9" s="2913"/>
      <c r="I9" s="2913"/>
      <c r="J9" s="2913"/>
      <c r="K9" s="2913"/>
      <c r="L9" s="2913"/>
      <c r="M9" s="2913"/>
      <c r="N9" s="2913"/>
      <c r="O9" s="2913"/>
      <c r="P9" s="2913"/>
      <c r="Q9" s="2913"/>
      <c r="R9" s="2913"/>
      <c r="S9" s="2913"/>
      <c r="T9" s="2913"/>
      <c r="U9" s="194"/>
      <c r="V9" s="6"/>
      <c r="W9" s="6"/>
    </row>
    <row r="10" spans="1:25" ht="15" customHeight="1">
      <c r="A10" s="297">
        <f>'(P12)HKG TYO'!A10</f>
        <v>0</v>
      </c>
      <c r="B10" s="297"/>
      <c r="C10" s="3"/>
      <c r="D10" s="3"/>
      <c r="E10" s="3"/>
      <c r="F10" s="3"/>
      <c r="G10" s="3"/>
      <c r="H10" s="3"/>
      <c r="I10" s="3"/>
      <c r="J10" s="3"/>
      <c r="K10" s="3"/>
      <c r="L10" s="3"/>
      <c r="M10" s="3"/>
      <c r="O10" s="113"/>
      <c r="P10" s="113"/>
      <c r="Q10" s="113"/>
      <c r="R10" s="113"/>
      <c r="S10" s="113"/>
      <c r="T10" s="360" t="s">
        <v>387</v>
      </c>
      <c r="U10" s="140"/>
      <c r="V10" s="3"/>
      <c r="W10" s="3"/>
    </row>
    <row r="11" spans="1:25" ht="20.100000000000001" customHeight="1">
      <c r="A11" s="3124" t="s">
        <v>91</v>
      </c>
      <c r="B11" s="3123"/>
      <c r="C11" s="3130" t="s">
        <v>92</v>
      </c>
      <c r="D11" s="3121" t="s">
        <v>649</v>
      </c>
      <c r="E11" s="3122"/>
      <c r="F11" s="3123"/>
      <c r="G11" s="3124" t="s">
        <v>834</v>
      </c>
      <c r="H11" s="3122"/>
      <c r="I11" s="3123"/>
      <c r="J11" s="3126" t="s">
        <v>93</v>
      </c>
      <c r="K11" s="3127"/>
      <c r="L11" s="3128"/>
      <c r="M11" s="3129" t="s">
        <v>1707</v>
      </c>
      <c r="N11" s="158" t="s">
        <v>317</v>
      </c>
      <c r="O11" s="159" t="s">
        <v>341</v>
      </c>
      <c r="P11" s="3260" t="s">
        <v>266</v>
      </c>
      <c r="Q11" s="3261"/>
      <c r="R11" s="153" t="s">
        <v>265</v>
      </c>
      <c r="S11" s="153" t="s">
        <v>267</v>
      </c>
      <c r="T11" s="154" t="s">
        <v>268</v>
      </c>
      <c r="U11" s="154" t="s">
        <v>273</v>
      </c>
    </row>
    <row r="12" spans="1:25" s="8" customFormat="1" ht="44.25" customHeight="1">
      <c r="A12" s="3125"/>
      <c r="B12" s="3080"/>
      <c r="C12" s="3131"/>
      <c r="D12" s="3065"/>
      <c r="E12" s="3079"/>
      <c r="F12" s="3080"/>
      <c r="G12" s="3125"/>
      <c r="H12" s="3079"/>
      <c r="I12" s="3080"/>
      <c r="J12" s="2110" t="s">
        <v>98</v>
      </c>
      <c r="K12" s="2111" t="s">
        <v>96</v>
      </c>
      <c r="L12" s="2112" t="s">
        <v>97</v>
      </c>
      <c r="M12" s="3053"/>
      <c r="N12" s="158" t="s">
        <v>318</v>
      </c>
      <c r="O12" s="144" t="s">
        <v>342</v>
      </c>
      <c r="P12" s="143" t="s">
        <v>270</v>
      </c>
      <c r="Q12" s="142" t="s">
        <v>343</v>
      </c>
      <c r="R12" s="146" t="s">
        <v>269</v>
      </c>
      <c r="S12" s="154" t="s">
        <v>271</v>
      </c>
      <c r="T12" s="161" t="s">
        <v>272</v>
      </c>
      <c r="U12" s="146" t="s">
        <v>274</v>
      </c>
    </row>
    <row r="13" spans="1:25" ht="26.25" customHeight="1">
      <c r="A13" s="3089" t="s">
        <v>1774</v>
      </c>
      <c r="B13" s="3090"/>
      <c r="C13" s="2441" t="s">
        <v>1775</v>
      </c>
      <c r="D13" s="2428">
        <v>45239</v>
      </c>
      <c r="E13" s="2429" t="s">
        <v>1776</v>
      </c>
      <c r="F13" s="2428">
        <f>D13+1</f>
        <v>45240</v>
      </c>
      <c r="G13" s="2434"/>
      <c r="H13" s="2433"/>
      <c r="I13" s="2435"/>
      <c r="J13" s="2436">
        <f>D13-3</f>
        <v>45236</v>
      </c>
      <c r="K13" s="2449">
        <f>F13-10</f>
        <v>45230</v>
      </c>
      <c r="L13" s="2432">
        <f>D13-2</f>
        <v>45237</v>
      </c>
      <c r="M13" s="2437">
        <f t="shared" ref="M13:M15" si="0">F13+4</f>
        <v>45244</v>
      </c>
      <c r="N13" s="477">
        <f t="shared" ref="N13:N29" si="1">M13+39</f>
        <v>45283</v>
      </c>
      <c r="O13" s="783">
        <f t="shared" ref="O13:O29" si="2">M13+52</f>
        <v>45296</v>
      </c>
      <c r="P13" s="782">
        <f t="shared" ref="P13:P29" si="3">N13+6</f>
        <v>45289</v>
      </c>
      <c r="Q13" s="781">
        <f t="shared" ref="Q13:Q29" si="4">P13</f>
        <v>45289</v>
      </c>
      <c r="R13" s="783">
        <f t="shared" ref="R13:R29" si="5">M13+53</f>
        <v>45297</v>
      </c>
      <c r="S13" s="783">
        <f t="shared" ref="S13:S29" si="6">M13+60</f>
        <v>45304</v>
      </c>
      <c r="T13" s="783">
        <f t="shared" ref="T13:T29" si="7">M13+57</f>
        <v>45301</v>
      </c>
      <c r="U13" s="783">
        <f t="shared" ref="U13:U29" si="8">M13+37</f>
        <v>45281</v>
      </c>
    </row>
    <row r="14" spans="1:25" s="8" customFormat="1" ht="25.5" customHeight="1">
      <c r="A14" s="3091" t="s">
        <v>1777</v>
      </c>
      <c r="B14" s="3092"/>
      <c r="C14" s="2448" t="s">
        <v>1778</v>
      </c>
      <c r="D14" s="2419"/>
      <c r="E14" s="2420"/>
      <c r="F14" s="2421">
        <f>D14</f>
        <v>0</v>
      </c>
      <c r="G14" s="2422">
        <v>45240</v>
      </c>
      <c r="H14" s="2423" t="s">
        <v>390</v>
      </c>
      <c r="I14" s="2424">
        <f>G14+1</f>
        <v>45241</v>
      </c>
      <c r="J14" s="2426">
        <f>G14-1</f>
        <v>45239</v>
      </c>
      <c r="K14" s="2450">
        <v>45202</v>
      </c>
      <c r="L14" s="2427">
        <f>J14</f>
        <v>45239</v>
      </c>
      <c r="M14" s="2425">
        <f>I14+5</f>
        <v>45246</v>
      </c>
      <c r="N14" s="477">
        <f t="shared" si="1"/>
        <v>45285</v>
      </c>
      <c r="O14" s="783">
        <f t="shared" si="2"/>
        <v>45298</v>
      </c>
      <c r="P14" s="782">
        <f t="shared" si="3"/>
        <v>45291</v>
      </c>
      <c r="Q14" s="781">
        <f t="shared" si="4"/>
        <v>45291</v>
      </c>
      <c r="R14" s="783">
        <f t="shared" si="5"/>
        <v>45299</v>
      </c>
      <c r="S14" s="783">
        <f t="shared" si="6"/>
        <v>45306</v>
      </c>
      <c r="T14" s="783">
        <f t="shared" si="7"/>
        <v>45303</v>
      </c>
      <c r="U14" s="783">
        <f t="shared" si="8"/>
        <v>45283</v>
      </c>
    </row>
    <row r="15" spans="1:25" ht="26.25" customHeight="1">
      <c r="A15" s="3132" t="s">
        <v>1779</v>
      </c>
      <c r="B15" s="3133"/>
      <c r="C15" s="2536" t="s">
        <v>1780</v>
      </c>
      <c r="D15" s="2537">
        <f>D13+7</f>
        <v>45246</v>
      </c>
      <c r="E15" s="2538" t="s">
        <v>390</v>
      </c>
      <c r="F15" s="2537">
        <f>D15+1</f>
        <v>45247</v>
      </c>
      <c r="G15" s="2472"/>
      <c r="H15" s="2471"/>
      <c r="I15" s="2473"/>
      <c r="J15" s="2539">
        <f>D15-3</f>
        <v>45243</v>
      </c>
      <c r="K15" s="2540">
        <f>F15-10</f>
        <v>45237</v>
      </c>
      <c r="L15" s="2541">
        <f>D15-2</f>
        <v>45244</v>
      </c>
      <c r="M15" s="2542">
        <f t="shared" si="0"/>
        <v>45251</v>
      </c>
      <c r="N15" s="2027">
        <f t="shared" si="1"/>
        <v>45290</v>
      </c>
      <c r="O15" s="2028">
        <f t="shared" si="2"/>
        <v>45303</v>
      </c>
      <c r="P15" s="2029">
        <f t="shared" si="3"/>
        <v>45296</v>
      </c>
      <c r="Q15" s="1464">
        <f t="shared" si="4"/>
        <v>45296</v>
      </c>
      <c r="R15" s="2028">
        <f t="shared" si="5"/>
        <v>45304</v>
      </c>
      <c r="S15" s="2028">
        <f t="shared" si="6"/>
        <v>45311</v>
      </c>
      <c r="T15" s="2028">
        <f t="shared" si="7"/>
        <v>45308</v>
      </c>
      <c r="U15" s="2028">
        <f t="shared" si="8"/>
        <v>45288</v>
      </c>
    </row>
    <row r="16" spans="1:25" ht="26.25" customHeight="1">
      <c r="A16" s="3091" t="s">
        <v>1781</v>
      </c>
      <c r="B16" s="3092"/>
      <c r="C16" s="2448" t="s">
        <v>1782</v>
      </c>
      <c r="D16" s="2419"/>
      <c r="E16" s="2420"/>
      <c r="F16" s="2421"/>
      <c r="G16" s="2422">
        <f>G14+7</f>
        <v>45247</v>
      </c>
      <c r="H16" s="2423" t="s">
        <v>390</v>
      </c>
      <c r="I16" s="2424">
        <f>G16+1</f>
        <v>45248</v>
      </c>
      <c r="J16" s="2426">
        <f>G16-1</f>
        <v>45246</v>
      </c>
      <c r="K16" s="2450">
        <v>45237</v>
      </c>
      <c r="L16" s="2427">
        <f>J16</f>
        <v>45246</v>
      </c>
      <c r="M16" s="2425">
        <f t="shared" ref="M16" si="9">I16+5</f>
        <v>45253</v>
      </c>
      <c r="N16" s="477">
        <f t="shared" si="1"/>
        <v>45292</v>
      </c>
      <c r="O16" s="783">
        <f t="shared" si="2"/>
        <v>45305</v>
      </c>
      <c r="P16" s="782">
        <f t="shared" si="3"/>
        <v>45298</v>
      </c>
      <c r="Q16" s="781">
        <f t="shared" si="4"/>
        <v>45298</v>
      </c>
      <c r="R16" s="783">
        <f t="shared" si="5"/>
        <v>45306</v>
      </c>
      <c r="S16" s="783">
        <f t="shared" si="6"/>
        <v>45313</v>
      </c>
      <c r="T16" s="783">
        <f t="shared" si="7"/>
        <v>45310</v>
      </c>
      <c r="U16" s="783">
        <f t="shared" si="8"/>
        <v>45290</v>
      </c>
    </row>
    <row r="17" spans="1:24" ht="26.25" customHeight="1">
      <c r="A17" s="3089" t="s">
        <v>1783</v>
      </c>
      <c r="B17" s="3090"/>
      <c r="C17" s="2441" t="s">
        <v>1784</v>
      </c>
      <c r="D17" s="2428">
        <f>D15+7</f>
        <v>45253</v>
      </c>
      <c r="E17" s="2429" t="s">
        <v>1776</v>
      </c>
      <c r="F17" s="2428">
        <f>D17+1</f>
        <v>45254</v>
      </c>
      <c r="G17" s="2430"/>
      <c r="H17" s="2429"/>
      <c r="I17" s="2431"/>
      <c r="J17" s="2436">
        <f>D17-3</f>
        <v>45250</v>
      </c>
      <c r="K17" s="2449">
        <f>F17-10</f>
        <v>45244</v>
      </c>
      <c r="L17" s="2432">
        <f>D17-2</f>
        <v>45251</v>
      </c>
      <c r="M17" s="2437">
        <f t="shared" ref="M17" si="10">F17+4</f>
        <v>45258</v>
      </c>
      <c r="N17" s="477">
        <f t="shared" si="1"/>
        <v>45297</v>
      </c>
      <c r="O17" s="783">
        <f t="shared" si="2"/>
        <v>45310</v>
      </c>
      <c r="P17" s="782">
        <f t="shared" si="3"/>
        <v>45303</v>
      </c>
      <c r="Q17" s="781">
        <f t="shared" si="4"/>
        <v>45303</v>
      </c>
      <c r="R17" s="783">
        <f t="shared" si="5"/>
        <v>45311</v>
      </c>
      <c r="S17" s="783">
        <f t="shared" si="6"/>
        <v>45318</v>
      </c>
      <c r="T17" s="783">
        <f t="shared" si="7"/>
        <v>45315</v>
      </c>
      <c r="U17" s="783">
        <f t="shared" si="8"/>
        <v>45295</v>
      </c>
    </row>
    <row r="18" spans="1:24" ht="26.25" customHeight="1">
      <c r="A18" s="3093" t="s">
        <v>1739</v>
      </c>
      <c r="B18" s="3094"/>
      <c r="C18" s="2543"/>
      <c r="D18" s="2544"/>
      <c r="E18" s="2545"/>
      <c r="F18" s="2546"/>
      <c r="G18" s="2464">
        <f>G16+7</f>
        <v>45254</v>
      </c>
      <c r="H18" s="2465" t="s">
        <v>1776</v>
      </c>
      <c r="I18" s="2466">
        <f>G18+1</f>
        <v>45255</v>
      </c>
      <c r="J18" s="2547">
        <f>G18-1</f>
        <v>45253</v>
      </c>
      <c r="K18" s="2468" t="s">
        <v>390</v>
      </c>
      <c r="L18" s="2261">
        <f>J18</f>
        <v>45253</v>
      </c>
      <c r="M18" s="2470">
        <f t="shared" ref="M18" si="11">I18+5</f>
        <v>45260</v>
      </c>
      <c r="N18" s="2027">
        <f t="shared" si="1"/>
        <v>45299</v>
      </c>
      <c r="O18" s="2028">
        <f t="shared" si="2"/>
        <v>45312</v>
      </c>
      <c r="P18" s="2029">
        <f t="shared" si="3"/>
        <v>45305</v>
      </c>
      <c r="Q18" s="1464">
        <f t="shared" si="4"/>
        <v>45305</v>
      </c>
      <c r="R18" s="2028">
        <f t="shared" si="5"/>
        <v>45313</v>
      </c>
      <c r="S18" s="2028">
        <f t="shared" si="6"/>
        <v>45320</v>
      </c>
      <c r="T18" s="2028">
        <f t="shared" si="7"/>
        <v>45317</v>
      </c>
      <c r="U18" s="2028">
        <f t="shared" si="8"/>
        <v>45297</v>
      </c>
    </row>
    <row r="19" spans="1:24" ht="26.25" customHeight="1">
      <c r="A19" s="3089" t="s">
        <v>1774</v>
      </c>
      <c r="B19" s="3090"/>
      <c r="C19" s="2441" t="s">
        <v>1785</v>
      </c>
      <c r="D19" s="2432">
        <f>D17+7</f>
        <v>45260</v>
      </c>
      <c r="E19" s="2433" t="s">
        <v>1776</v>
      </c>
      <c r="F19" s="2432">
        <f>D19+1</f>
        <v>45261</v>
      </c>
      <c r="G19" s="2443"/>
      <c r="H19" s="2442"/>
      <c r="I19" s="2444"/>
      <c r="J19" s="2436">
        <f t="shared" ref="J19" si="12">D19-3</f>
        <v>45257</v>
      </c>
      <c r="K19" s="2449">
        <f t="shared" ref="K19" si="13">F19-10</f>
        <v>45251</v>
      </c>
      <c r="L19" s="2432">
        <f t="shared" ref="L19" si="14">D19-2</f>
        <v>45258</v>
      </c>
      <c r="M19" s="2437">
        <f t="shared" ref="M19" si="15">F19+4</f>
        <v>45265</v>
      </c>
      <c r="N19" s="477">
        <f t="shared" si="1"/>
        <v>45304</v>
      </c>
      <c r="O19" s="783">
        <f t="shared" si="2"/>
        <v>45317</v>
      </c>
      <c r="P19" s="782">
        <f t="shared" si="3"/>
        <v>45310</v>
      </c>
      <c r="Q19" s="781">
        <f t="shared" si="4"/>
        <v>45310</v>
      </c>
      <c r="R19" s="783">
        <f t="shared" si="5"/>
        <v>45318</v>
      </c>
      <c r="S19" s="783">
        <f t="shared" si="6"/>
        <v>45325</v>
      </c>
      <c r="T19" s="783">
        <f t="shared" si="7"/>
        <v>45322</v>
      </c>
      <c r="U19" s="783">
        <f t="shared" si="8"/>
        <v>45302</v>
      </c>
    </row>
    <row r="20" spans="1:24" ht="26.25" customHeight="1">
      <c r="A20" s="3091" t="s">
        <v>1786</v>
      </c>
      <c r="B20" s="3092"/>
      <c r="C20" s="2448" t="s">
        <v>1787</v>
      </c>
      <c r="D20" s="2535"/>
      <c r="E20" s="2439"/>
      <c r="F20" s="2440"/>
      <c r="G20" s="2422">
        <f>G18+7</f>
        <v>45261</v>
      </c>
      <c r="H20" s="2423" t="s">
        <v>1776</v>
      </c>
      <c r="I20" s="2424">
        <f>G20+1</f>
        <v>45262</v>
      </c>
      <c r="J20" s="2426">
        <f t="shared" ref="J20" si="16">G20-1</f>
        <v>45260</v>
      </c>
      <c r="K20" s="2450" t="s">
        <v>1776</v>
      </c>
      <c r="L20" s="2427">
        <f t="shared" ref="L20" si="17">J20</f>
        <v>45260</v>
      </c>
      <c r="M20" s="2425">
        <f t="shared" ref="M20" si="18">I20+5</f>
        <v>45267</v>
      </c>
      <c r="N20" s="477">
        <f t="shared" si="1"/>
        <v>45306</v>
      </c>
      <c r="O20" s="783">
        <f t="shared" si="2"/>
        <v>45319</v>
      </c>
      <c r="P20" s="782">
        <f t="shared" si="3"/>
        <v>45312</v>
      </c>
      <c r="Q20" s="781">
        <f t="shared" si="4"/>
        <v>45312</v>
      </c>
      <c r="R20" s="783">
        <f t="shared" si="5"/>
        <v>45320</v>
      </c>
      <c r="S20" s="783">
        <f t="shared" si="6"/>
        <v>45327</v>
      </c>
      <c r="T20" s="783">
        <f t="shared" si="7"/>
        <v>45324</v>
      </c>
      <c r="U20" s="783">
        <f t="shared" si="8"/>
        <v>45304</v>
      </c>
    </row>
    <row r="21" spans="1:24" ht="26.25" customHeight="1">
      <c r="A21" s="3089" t="s">
        <v>1788</v>
      </c>
      <c r="B21" s="3090"/>
      <c r="C21" s="2441" t="s">
        <v>1789</v>
      </c>
      <c r="D21" s="2428">
        <f>D19+7</f>
        <v>45267</v>
      </c>
      <c r="E21" s="2429" t="s">
        <v>390</v>
      </c>
      <c r="F21" s="2428">
        <f>D21+1</f>
        <v>45268</v>
      </c>
      <c r="G21" s="2434"/>
      <c r="H21" s="2433"/>
      <c r="I21" s="2435"/>
      <c r="J21" s="2436">
        <f t="shared" ref="J21" si="19">D21-3</f>
        <v>45264</v>
      </c>
      <c r="K21" s="2449">
        <f t="shared" ref="K21" si="20">F21-10</f>
        <v>45258</v>
      </c>
      <c r="L21" s="2432">
        <f t="shared" ref="L21" si="21">D21-2</f>
        <v>45265</v>
      </c>
      <c r="M21" s="2437">
        <f t="shared" ref="M21" si="22">F21+4</f>
        <v>45272</v>
      </c>
      <c r="N21" s="477">
        <f t="shared" si="1"/>
        <v>45311</v>
      </c>
      <c r="O21" s="783">
        <f t="shared" si="2"/>
        <v>45324</v>
      </c>
      <c r="P21" s="782">
        <f t="shared" si="3"/>
        <v>45317</v>
      </c>
      <c r="Q21" s="781">
        <f t="shared" si="4"/>
        <v>45317</v>
      </c>
      <c r="R21" s="783">
        <f t="shared" si="5"/>
        <v>45325</v>
      </c>
      <c r="S21" s="783">
        <f t="shared" si="6"/>
        <v>45332</v>
      </c>
      <c r="T21" s="783">
        <f t="shared" si="7"/>
        <v>45329</v>
      </c>
      <c r="U21" s="783">
        <f t="shared" si="8"/>
        <v>45309</v>
      </c>
    </row>
    <row r="22" spans="1:24" ht="26.25" customHeight="1">
      <c r="A22" s="3091" t="s">
        <v>1777</v>
      </c>
      <c r="B22" s="3092"/>
      <c r="C22" s="2448" t="s">
        <v>1790</v>
      </c>
      <c r="D22" s="2419"/>
      <c r="E22" s="2420"/>
      <c r="F22" s="2421"/>
      <c r="G22" s="2422">
        <f>G20+7</f>
        <v>45268</v>
      </c>
      <c r="H22" s="2423" t="s">
        <v>390</v>
      </c>
      <c r="I22" s="2424">
        <f>G22+1</f>
        <v>45269</v>
      </c>
      <c r="J22" s="2426">
        <f>G22-1</f>
        <v>45267</v>
      </c>
      <c r="K22" s="2454" t="s">
        <v>390</v>
      </c>
      <c r="L22" s="2427">
        <f t="shared" ref="L22" si="23">J22</f>
        <v>45267</v>
      </c>
      <c r="M22" s="2425">
        <f t="shared" ref="M22" si="24">I22+5</f>
        <v>45274</v>
      </c>
      <c r="N22" s="477">
        <f t="shared" si="1"/>
        <v>45313</v>
      </c>
      <c r="O22" s="783">
        <f t="shared" si="2"/>
        <v>45326</v>
      </c>
      <c r="P22" s="782">
        <f t="shared" si="3"/>
        <v>45319</v>
      </c>
      <c r="Q22" s="781">
        <f t="shared" si="4"/>
        <v>45319</v>
      </c>
      <c r="R22" s="783">
        <f t="shared" si="5"/>
        <v>45327</v>
      </c>
      <c r="S22" s="783">
        <f t="shared" si="6"/>
        <v>45334</v>
      </c>
      <c r="T22" s="783">
        <f t="shared" si="7"/>
        <v>45331</v>
      </c>
      <c r="U22" s="783">
        <f t="shared" si="8"/>
        <v>45311</v>
      </c>
    </row>
    <row r="23" spans="1:24" ht="26.25" customHeight="1">
      <c r="A23" s="3089" t="s">
        <v>1783</v>
      </c>
      <c r="B23" s="3090"/>
      <c r="C23" s="2441" t="s">
        <v>1791</v>
      </c>
      <c r="D23" s="2428">
        <f>D21+7</f>
        <v>45274</v>
      </c>
      <c r="E23" s="2429" t="s">
        <v>390</v>
      </c>
      <c r="F23" s="2428">
        <f>D23+1</f>
        <v>45275</v>
      </c>
      <c r="G23" s="2430"/>
      <c r="H23" s="2429"/>
      <c r="I23" s="2431"/>
      <c r="J23" s="2436">
        <f>D23-3</f>
        <v>45271</v>
      </c>
      <c r="K23" s="2449">
        <f t="shared" ref="K23" si="25">F23-10</f>
        <v>45265</v>
      </c>
      <c r="L23" s="2432">
        <f t="shared" ref="L23" si="26">D23-2</f>
        <v>45272</v>
      </c>
      <c r="M23" s="2437">
        <f t="shared" ref="M23" si="27">F23+4</f>
        <v>45279</v>
      </c>
      <c r="N23" s="477">
        <f t="shared" si="1"/>
        <v>45318</v>
      </c>
      <c r="O23" s="783">
        <f t="shared" si="2"/>
        <v>45331</v>
      </c>
      <c r="P23" s="782">
        <f t="shared" si="3"/>
        <v>45324</v>
      </c>
      <c r="Q23" s="781">
        <f t="shared" si="4"/>
        <v>45324</v>
      </c>
      <c r="R23" s="783">
        <f t="shared" si="5"/>
        <v>45332</v>
      </c>
      <c r="S23" s="783">
        <f t="shared" si="6"/>
        <v>45339</v>
      </c>
      <c r="T23" s="783">
        <f t="shared" si="7"/>
        <v>45336</v>
      </c>
      <c r="U23" s="783">
        <f t="shared" si="8"/>
        <v>45316</v>
      </c>
    </row>
    <row r="24" spans="1:24" ht="26.25" customHeight="1">
      <c r="A24" s="3091" t="s">
        <v>1781</v>
      </c>
      <c r="B24" s="3092"/>
      <c r="C24" s="2448" t="s">
        <v>1792</v>
      </c>
      <c r="D24" s="2451"/>
      <c r="E24" s="2452"/>
      <c r="F24" s="2453"/>
      <c r="G24" s="2422">
        <f>G22+7</f>
        <v>45275</v>
      </c>
      <c r="H24" s="2423" t="s">
        <v>390</v>
      </c>
      <c r="I24" s="2424">
        <f>G24+1</f>
        <v>45276</v>
      </c>
      <c r="J24" s="2426">
        <f t="shared" ref="J24" si="28">G24-1</f>
        <v>45274</v>
      </c>
      <c r="K24" s="2450" t="s">
        <v>390</v>
      </c>
      <c r="L24" s="2427">
        <f t="shared" ref="L24" si="29">J24</f>
        <v>45274</v>
      </c>
      <c r="M24" s="2425">
        <f t="shared" ref="M24" si="30">I24+5</f>
        <v>45281</v>
      </c>
      <c r="N24" s="477">
        <f t="shared" si="1"/>
        <v>45320</v>
      </c>
      <c r="O24" s="783">
        <f t="shared" si="2"/>
        <v>45333</v>
      </c>
      <c r="P24" s="782">
        <f t="shared" si="3"/>
        <v>45326</v>
      </c>
      <c r="Q24" s="781">
        <f t="shared" si="4"/>
        <v>45326</v>
      </c>
      <c r="R24" s="783">
        <f t="shared" si="5"/>
        <v>45334</v>
      </c>
      <c r="S24" s="783">
        <f t="shared" si="6"/>
        <v>45341</v>
      </c>
      <c r="T24" s="783">
        <f t="shared" si="7"/>
        <v>45338</v>
      </c>
      <c r="U24" s="783">
        <f t="shared" si="8"/>
        <v>45318</v>
      </c>
    </row>
    <row r="25" spans="1:24" ht="27.6" customHeight="1">
      <c r="A25" s="3089" t="s">
        <v>1774</v>
      </c>
      <c r="B25" s="3090"/>
      <c r="C25" s="2441" t="s">
        <v>1793</v>
      </c>
      <c r="D25" s="2428">
        <f>D23+7</f>
        <v>45281</v>
      </c>
      <c r="E25" s="2429" t="s">
        <v>390</v>
      </c>
      <c r="F25" s="2428">
        <f>D25+1</f>
        <v>45282</v>
      </c>
      <c r="G25" s="2434"/>
      <c r="H25" s="2433"/>
      <c r="I25" s="2435"/>
      <c r="J25" s="2436">
        <f t="shared" ref="J25" si="31">D25-3</f>
        <v>45278</v>
      </c>
      <c r="K25" s="2449">
        <f t="shared" ref="K25" si="32">F25-10</f>
        <v>45272</v>
      </c>
      <c r="L25" s="2432">
        <f t="shared" ref="L25" si="33">D25-2</f>
        <v>45279</v>
      </c>
      <c r="M25" s="2437">
        <f t="shared" ref="M25" si="34">F25+4</f>
        <v>45286</v>
      </c>
      <c r="N25" s="477">
        <f t="shared" si="1"/>
        <v>45325</v>
      </c>
      <c r="O25" s="783">
        <f t="shared" si="2"/>
        <v>45338</v>
      </c>
      <c r="P25" s="782">
        <f t="shared" si="3"/>
        <v>45331</v>
      </c>
      <c r="Q25" s="781">
        <f t="shared" si="4"/>
        <v>45331</v>
      </c>
      <c r="R25" s="783">
        <f t="shared" si="5"/>
        <v>45339</v>
      </c>
      <c r="S25" s="783">
        <f t="shared" si="6"/>
        <v>45346</v>
      </c>
      <c r="T25" s="783">
        <f t="shared" si="7"/>
        <v>45343</v>
      </c>
      <c r="U25" s="783">
        <f t="shared" si="8"/>
        <v>45323</v>
      </c>
      <c r="X25" s="4"/>
    </row>
    <row r="26" spans="1:24" s="8" customFormat="1" ht="27.6" customHeight="1">
      <c r="A26" s="3091" t="s">
        <v>1798</v>
      </c>
      <c r="B26" s="3092"/>
      <c r="C26" s="2448" t="s">
        <v>1799</v>
      </c>
      <c r="D26" s="2445"/>
      <c r="E26" s="2446"/>
      <c r="F26" s="2447"/>
      <c r="G26" s="2422">
        <f>G24+7</f>
        <v>45282</v>
      </c>
      <c r="H26" s="2423" t="s">
        <v>390</v>
      </c>
      <c r="I26" s="2424">
        <f>G26+1</f>
        <v>45283</v>
      </c>
      <c r="J26" s="2426">
        <f t="shared" ref="J26" si="35">G26-1</f>
        <v>45281</v>
      </c>
      <c r="K26" s="2454" t="s">
        <v>390</v>
      </c>
      <c r="L26" s="2427">
        <f t="shared" ref="L26" si="36">J26</f>
        <v>45281</v>
      </c>
      <c r="M26" s="2425">
        <f t="shared" ref="M26" si="37">I26+5</f>
        <v>45288</v>
      </c>
      <c r="N26" s="477">
        <f t="shared" si="1"/>
        <v>45327</v>
      </c>
      <c r="O26" s="783">
        <f t="shared" si="2"/>
        <v>45340</v>
      </c>
      <c r="P26" s="782">
        <f t="shared" si="3"/>
        <v>45333</v>
      </c>
      <c r="Q26" s="781">
        <f t="shared" si="4"/>
        <v>45333</v>
      </c>
      <c r="R26" s="783">
        <f t="shared" si="5"/>
        <v>45341</v>
      </c>
      <c r="S26" s="783">
        <f t="shared" si="6"/>
        <v>45348</v>
      </c>
      <c r="T26" s="783">
        <f t="shared" si="7"/>
        <v>45345</v>
      </c>
      <c r="U26" s="783">
        <f t="shared" si="8"/>
        <v>45325</v>
      </c>
      <c r="X26" s="71"/>
    </row>
    <row r="27" spans="1:24" s="789" customFormat="1" ht="26.25" customHeight="1">
      <c r="A27" s="3089" t="s">
        <v>1788</v>
      </c>
      <c r="B27" s="3090"/>
      <c r="C27" s="2441" t="s">
        <v>1796</v>
      </c>
      <c r="D27" s="2428">
        <f>D25+7</f>
        <v>45288</v>
      </c>
      <c r="E27" s="2429" t="s">
        <v>390</v>
      </c>
      <c r="F27" s="2428">
        <f>D27+1</f>
        <v>45289</v>
      </c>
      <c r="G27" s="2434"/>
      <c r="H27" s="2433"/>
      <c r="I27" s="2435"/>
      <c r="J27" s="2436">
        <f t="shared" ref="J27" si="38">D27-3</f>
        <v>45285</v>
      </c>
      <c r="K27" s="2449">
        <f t="shared" ref="K27" si="39">F27-10</f>
        <v>45279</v>
      </c>
      <c r="L27" s="2432">
        <f t="shared" ref="L27" si="40">D27-2</f>
        <v>45286</v>
      </c>
      <c r="M27" s="2437">
        <f t="shared" ref="M27" si="41">F27+4</f>
        <v>45293</v>
      </c>
      <c r="N27" s="477">
        <f t="shared" si="1"/>
        <v>45332</v>
      </c>
      <c r="O27" s="783">
        <f t="shared" si="2"/>
        <v>45345</v>
      </c>
      <c r="P27" s="782">
        <f t="shared" si="3"/>
        <v>45338</v>
      </c>
      <c r="Q27" s="781">
        <f t="shared" si="4"/>
        <v>45338</v>
      </c>
      <c r="R27" s="783">
        <f t="shared" si="5"/>
        <v>45346</v>
      </c>
      <c r="S27" s="783">
        <f t="shared" si="6"/>
        <v>45353</v>
      </c>
      <c r="T27" s="783">
        <f t="shared" si="7"/>
        <v>45350</v>
      </c>
      <c r="U27" s="783">
        <f t="shared" si="8"/>
        <v>45330</v>
      </c>
    </row>
    <row r="28" spans="1:24" s="789" customFormat="1" ht="26.25" hidden="1" customHeight="1">
      <c r="A28" s="3093"/>
      <c r="B28" s="3094"/>
      <c r="C28" s="2408"/>
      <c r="D28" s="2409"/>
      <c r="E28" s="2410"/>
      <c r="F28" s="2411"/>
      <c r="G28" s="2412">
        <v>45254</v>
      </c>
      <c r="H28" s="2413" t="s">
        <v>390</v>
      </c>
      <c r="I28" s="2414">
        <v>45255</v>
      </c>
      <c r="J28" s="2415">
        <v>45252</v>
      </c>
      <c r="K28" s="2416" t="s">
        <v>390</v>
      </c>
      <c r="L28" s="2417">
        <v>45252</v>
      </c>
      <c r="M28" s="2418">
        <v>45260</v>
      </c>
      <c r="N28" s="2027">
        <f t="shared" si="1"/>
        <v>45299</v>
      </c>
      <c r="O28" s="2028">
        <f t="shared" si="2"/>
        <v>45312</v>
      </c>
      <c r="P28" s="2029">
        <f t="shared" si="3"/>
        <v>45305</v>
      </c>
      <c r="Q28" s="1464">
        <f t="shared" si="4"/>
        <v>45305</v>
      </c>
      <c r="R28" s="2028">
        <f t="shared" si="5"/>
        <v>45313</v>
      </c>
      <c r="S28" s="2028">
        <f t="shared" si="6"/>
        <v>45320</v>
      </c>
      <c r="T28" s="2028">
        <f t="shared" si="7"/>
        <v>45317</v>
      </c>
      <c r="U28" s="2028">
        <f t="shared" si="8"/>
        <v>45297</v>
      </c>
    </row>
    <row r="29" spans="1:24" s="8" customFormat="1" ht="27.6" hidden="1" customHeight="1">
      <c r="A29" s="3089"/>
      <c r="B29" s="3090"/>
      <c r="C29" s="2407"/>
      <c r="D29" s="2203">
        <v>45260</v>
      </c>
      <c r="E29" s="2552" t="s">
        <v>390</v>
      </c>
      <c r="F29" s="2203">
        <v>45261</v>
      </c>
      <c r="G29" s="2553"/>
      <c r="H29" s="2552"/>
      <c r="I29" s="2554"/>
      <c r="J29" s="2555">
        <v>45257</v>
      </c>
      <c r="K29" s="2556">
        <v>45251</v>
      </c>
      <c r="L29" s="2557">
        <v>45258</v>
      </c>
      <c r="M29" s="2551">
        <v>45265</v>
      </c>
      <c r="N29" s="2027">
        <f t="shared" si="1"/>
        <v>45304</v>
      </c>
      <c r="O29" s="2028">
        <f t="shared" si="2"/>
        <v>45317</v>
      </c>
      <c r="P29" s="2029">
        <f t="shared" si="3"/>
        <v>45310</v>
      </c>
      <c r="Q29" s="1464">
        <f t="shared" si="4"/>
        <v>45310</v>
      </c>
      <c r="R29" s="2028">
        <f t="shared" si="5"/>
        <v>45318</v>
      </c>
      <c r="S29" s="2028">
        <f t="shared" si="6"/>
        <v>45325</v>
      </c>
      <c r="T29" s="2028">
        <f t="shared" si="7"/>
        <v>45322</v>
      </c>
      <c r="U29" s="2028">
        <f t="shared" si="8"/>
        <v>45302</v>
      </c>
      <c r="X29" s="71"/>
    </row>
    <row r="30" spans="1:24" ht="18" customHeight="1">
      <c r="A30" s="2123" t="s">
        <v>1708</v>
      </c>
      <c r="B30" s="1999"/>
      <c r="C30" s="1763"/>
      <c r="D30" s="2274"/>
      <c r="E30" s="1088"/>
      <c r="F30" s="1088"/>
      <c r="G30" s="1763"/>
      <c r="H30" s="1762"/>
      <c r="I30" s="1763"/>
      <c r="J30" s="1759"/>
      <c r="K30" s="1762"/>
      <c r="L30" s="1762"/>
      <c r="M30" s="1762"/>
      <c r="N30" s="71"/>
      <c r="O30" s="4"/>
      <c r="P30" s="4"/>
      <c r="Q30" s="4"/>
      <c r="R30" s="4"/>
      <c r="S30" s="4"/>
      <c r="T30" s="4"/>
    </row>
    <row r="31" spans="1:24" s="921" customFormat="1" ht="18" customHeight="1">
      <c r="A31" s="2265" t="s">
        <v>1797</v>
      </c>
      <c r="B31" s="1644"/>
      <c r="C31" s="1762"/>
      <c r="D31" s="2265"/>
      <c r="E31" s="1765"/>
      <c r="G31" s="1196"/>
      <c r="H31" s="1196"/>
      <c r="I31" s="1762"/>
      <c r="J31" s="1762"/>
      <c r="K31" s="1762"/>
      <c r="L31" s="1762"/>
      <c r="M31" s="1762"/>
      <c r="N31" s="820"/>
      <c r="O31" s="819"/>
      <c r="P31" s="819"/>
      <c r="Q31" s="819"/>
      <c r="R31" s="819"/>
      <c r="S31" s="819"/>
      <c r="T31" s="819"/>
      <c r="U31" s="790"/>
    </row>
    <row r="32" spans="1:24" s="921" customFormat="1" ht="18" customHeight="1">
      <c r="A32" s="2013" t="s">
        <v>1656</v>
      </c>
      <c r="B32" s="793"/>
      <c r="F32" s="788"/>
      <c r="N32" s="820"/>
      <c r="O32" s="819"/>
      <c r="P32" s="819"/>
      <c r="Q32" s="819"/>
      <c r="R32" s="819"/>
      <c r="S32" s="819"/>
      <c r="T32" s="819"/>
      <c r="U32" s="790"/>
    </row>
    <row r="33" spans="1:30" ht="18" customHeight="1">
      <c r="A33" s="923" t="s">
        <v>954</v>
      </c>
      <c r="B33" s="35"/>
      <c r="M33" s="21"/>
      <c r="N33" s="21"/>
      <c r="O33" s="29"/>
      <c r="P33" s="21"/>
      <c r="Q33" s="21"/>
      <c r="R33" s="21"/>
      <c r="T33" s="314"/>
      <c r="U33" s="315"/>
    </row>
    <row r="34" spans="1:30" ht="18" customHeight="1">
      <c r="A34" s="35" t="s">
        <v>359</v>
      </c>
      <c r="B34" s="35"/>
      <c r="M34" s="21"/>
      <c r="N34" s="21"/>
      <c r="O34" s="29"/>
      <c r="P34" s="21"/>
      <c r="Q34" s="21"/>
      <c r="R34" s="21"/>
      <c r="T34" s="314"/>
      <c r="U34" s="315"/>
    </row>
    <row r="35" spans="1:30" ht="18" customHeight="1">
      <c r="A35" s="1247" t="s">
        <v>983</v>
      </c>
      <c r="B35" s="35"/>
      <c r="L35" s="2119" t="s">
        <v>368</v>
      </c>
      <c r="M35" s="21"/>
      <c r="N35" s="21"/>
      <c r="O35" s="29"/>
      <c r="P35" s="21"/>
      <c r="Q35" s="21"/>
      <c r="R35" s="21"/>
      <c r="T35" s="314"/>
      <c r="U35" s="315"/>
    </row>
    <row r="36" spans="1:30" ht="18" customHeight="1">
      <c r="A36" s="426" t="s">
        <v>362</v>
      </c>
      <c r="B36" s="35"/>
      <c r="L36" s="2119" t="s">
        <v>367</v>
      </c>
      <c r="M36" s="21"/>
      <c r="N36" s="21"/>
      <c r="O36" s="29"/>
      <c r="P36" s="21"/>
      <c r="Q36" s="21"/>
      <c r="R36" s="21"/>
      <c r="S36" s="1247"/>
      <c r="T36" s="314"/>
      <c r="U36" s="315"/>
    </row>
    <row r="37" spans="1:30" ht="18" customHeight="1">
      <c r="A37" s="95" t="s">
        <v>223</v>
      </c>
      <c r="B37" s="35"/>
      <c r="L37" s="2119" t="s">
        <v>1760</v>
      </c>
      <c r="M37" s="21"/>
      <c r="N37" s="21"/>
      <c r="O37" s="29"/>
      <c r="P37" s="21"/>
      <c r="Q37" s="21"/>
      <c r="R37" s="21"/>
      <c r="S37" s="2121"/>
      <c r="T37" s="314"/>
      <c r="U37" s="315"/>
    </row>
    <row r="38" spans="1:30" s="16" customFormat="1" ht="18" customHeight="1">
      <c r="A38" s="1"/>
      <c r="B38" s="1"/>
      <c r="L38" s="2124" t="s">
        <v>1699</v>
      </c>
      <c r="M38" s="1"/>
      <c r="N38" s="1"/>
      <c r="O38" s="1"/>
      <c r="P38" s="1"/>
      <c r="Q38" s="1"/>
      <c r="S38" s="2122"/>
      <c r="T38" s="315"/>
    </row>
    <row r="39" spans="1:30" s="16" customFormat="1" ht="22.35" customHeight="1">
      <c r="A39" s="115" t="s">
        <v>212</v>
      </c>
      <c r="J39" s="384"/>
      <c r="K39" s="84"/>
      <c r="M39" s="18"/>
      <c r="N39" s="18"/>
      <c r="O39" s="539"/>
      <c r="P39" s="18"/>
      <c r="Q39" s="232"/>
      <c r="R39" s="261"/>
      <c r="S39" s="315"/>
      <c r="T39" s="40"/>
    </row>
    <row r="40" spans="1:30" s="16" customFormat="1" ht="22.35" customHeight="1">
      <c r="A40" s="383" t="s">
        <v>213</v>
      </c>
      <c r="B40" s="3068" t="s">
        <v>485</v>
      </c>
      <c r="C40" s="3199"/>
      <c r="D40" s="3199"/>
      <c r="E40" s="3199"/>
      <c r="F40" s="3199"/>
      <c r="G40" s="3199"/>
      <c r="H40" s="3199"/>
      <c r="I40" s="3199"/>
      <c r="J40" s="3200"/>
      <c r="L40" s="2070" t="s">
        <v>1709</v>
      </c>
      <c r="M40" s="532"/>
      <c r="N40" s="532"/>
      <c r="O40" s="532"/>
      <c r="P40" s="532"/>
      <c r="Q40" s="532"/>
      <c r="R40" s="381"/>
      <c r="S40" s="379"/>
      <c r="T40" s="40"/>
    </row>
    <row r="41" spans="1:30" s="16" customFormat="1" ht="22.35" customHeight="1">
      <c r="A41" s="407"/>
      <c r="B41" s="3056" t="s">
        <v>491</v>
      </c>
      <c r="C41" s="3201"/>
      <c r="D41" s="3201"/>
      <c r="E41" s="3201"/>
      <c r="F41" s="3201"/>
      <c r="G41" s="3201"/>
      <c r="H41" s="3201"/>
      <c r="I41" s="3201"/>
      <c r="J41" s="3202"/>
      <c r="L41" s="2070" t="s">
        <v>1700</v>
      </c>
      <c r="M41" s="532"/>
      <c r="N41" s="532"/>
      <c r="O41" s="532"/>
      <c r="P41" s="532"/>
      <c r="Q41" s="532"/>
      <c r="R41" s="381"/>
      <c r="S41" s="379"/>
      <c r="T41" s="40"/>
      <c r="U41" s="53"/>
      <c r="V41" s="53"/>
      <c r="W41" s="53"/>
      <c r="X41" s="53"/>
      <c r="Y41" s="53"/>
      <c r="Z41" s="53"/>
      <c r="AA41" s="53"/>
      <c r="AB41" s="53"/>
      <c r="AC41" s="53"/>
      <c r="AD41" s="53"/>
    </row>
    <row r="42" spans="1:30" s="16" customFormat="1" ht="22.35" customHeight="1">
      <c r="A42" s="383" t="s">
        <v>214</v>
      </c>
      <c r="B42" s="3068" t="s">
        <v>488</v>
      </c>
      <c r="C42" s="3213"/>
      <c r="D42" s="3213"/>
      <c r="E42" s="3213"/>
      <c r="F42" s="3213"/>
      <c r="G42" s="3213"/>
      <c r="H42" s="3213"/>
      <c r="I42" s="3213"/>
      <c r="J42" s="3214"/>
      <c r="L42" s="2070" t="s">
        <v>1701</v>
      </c>
      <c r="M42" s="532"/>
      <c r="N42" s="532"/>
      <c r="O42" s="532"/>
      <c r="P42" s="532"/>
      <c r="Q42" s="532"/>
      <c r="R42" s="381"/>
      <c r="S42" s="379"/>
      <c r="T42" s="40"/>
    </row>
    <row r="43" spans="1:30" s="16" customFormat="1" ht="22.35" customHeight="1">
      <c r="A43" s="408"/>
      <c r="B43" s="3056" t="s">
        <v>492</v>
      </c>
      <c r="C43" s="3201"/>
      <c r="D43" s="3201"/>
      <c r="E43" s="3201"/>
      <c r="F43" s="3201"/>
      <c r="G43" s="3201"/>
      <c r="H43" s="3201"/>
      <c r="I43" s="3201"/>
      <c r="J43" s="3202"/>
      <c r="L43" s="2113" t="s">
        <v>1029</v>
      </c>
      <c r="M43" s="532"/>
      <c r="N43" s="532"/>
      <c r="O43" s="532"/>
      <c r="P43" s="532"/>
      <c r="Q43" s="532"/>
      <c r="R43" s="381"/>
      <c r="S43" s="379"/>
      <c r="T43" s="40"/>
      <c r="U43" s="13"/>
      <c r="V43" s="13"/>
      <c r="W43" s="13"/>
    </row>
    <row r="44" spans="1:30" s="16" customFormat="1" ht="22.35" customHeight="1">
      <c r="A44" s="383" t="s">
        <v>366</v>
      </c>
      <c r="B44" s="3298" t="s">
        <v>364</v>
      </c>
      <c r="C44" s="3299"/>
      <c r="D44" s="3299"/>
      <c r="E44" s="3299"/>
      <c r="F44" s="3299"/>
      <c r="G44" s="3299"/>
      <c r="H44" s="3299"/>
      <c r="I44" s="3299"/>
      <c r="J44" s="3300"/>
      <c r="L44" s="2070" t="s">
        <v>1702</v>
      </c>
      <c r="M44" s="532"/>
      <c r="N44" s="532"/>
      <c r="O44" s="532"/>
      <c r="P44" s="532"/>
      <c r="Q44" s="532"/>
      <c r="R44" s="298"/>
      <c r="S44" s="315"/>
      <c r="T44" s="150"/>
      <c r="U44" s="13"/>
      <c r="V44" s="13"/>
      <c r="W44" s="13"/>
    </row>
    <row r="45" spans="1:30" s="16" customFormat="1" ht="22.35" customHeight="1">
      <c r="A45" s="375"/>
      <c r="B45" s="3295" t="s">
        <v>410</v>
      </c>
      <c r="C45" s="3296"/>
      <c r="D45" s="3296"/>
      <c r="E45" s="3296"/>
      <c r="F45" s="3296"/>
      <c r="G45" s="3296"/>
      <c r="H45" s="3296"/>
      <c r="I45" s="3296"/>
      <c r="J45" s="3297"/>
      <c r="L45" s="538"/>
      <c r="M45" s="532"/>
      <c r="N45" s="532"/>
      <c r="O45" s="532"/>
      <c r="P45" s="532"/>
      <c r="Q45" s="532"/>
      <c r="R45" s="133"/>
      <c r="S45" s="133"/>
      <c r="T45" s="147"/>
    </row>
    <row r="46" spans="1:30" s="16" customFormat="1" ht="22.35" customHeight="1">
      <c r="B46" s="382"/>
      <c r="C46" s="40"/>
      <c r="D46" s="40"/>
      <c r="E46" s="40"/>
      <c r="F46" s="40"/>
      <c r="G46" s="40"/>
      <c r="H46" s="40"/>
      <c r="I46" s="40"/>
      <c r="J46" s="84"/>
      <c r="L46" s="540"/>
      <c r="M46" s="14"/>
      <c r="N46" s="14"/>
      <c r="O46" s="14"/>
      <c r="P46" s="14"/>
      <c r="Q46" s="14"/>
      <c r="R46" s="14"/>
      <c r="S46" s="14"/>
      <c r="T46" s="147"/>
    </row>
    <row r="47" spans="1:30" s="16" customFormat="1" ht="22.35" customHeight="1">
      <c r="B47" s="382"/>
      <c r="C47" s="40"/>
      <c r="D47" s="40"/>
      <c r="E47" s="40"/>
      <c r="F47" s="40"/>
      <c r="G47" s="40"/>
      <c r="H47" s="40"/>
      <c r="I47" s="40"/>
      <c r="J47" s="84"/>
      <c r="L47" s="137"/>
      <c r="M47" s="14"/>
      <c r="N47" s="14"/>
      <c r="O47" s="14"/>
      <c r="P47" s="14"/>
      <c r="Q47" s="14"/>
      <c r="R47" s="14"/>
      <c r="S47" s="14"/>
      <c r="T47" s="147"/>
    </row>
    <row r="48" spans="1:30" s="11" customFormat="1" ht="13.2">
      <c r="M48" s="16"/>
      <c r="N48" s="16"/>
      <c r="O48" s="16"/>
      <c r="P48" s="16"/>
      <c r="T48" s="151"/>
    </row>
    <row r="49" spans="1:21" s="11" customFormat="1" ht="15.6">
      <c r="C49" s="16"/>
      <c r="D49" s="16"/>
      <c r="E49" s="16"/>
      <c r="F49" s="16"/>
      <c r="G49" s="16"/>
      <c r="H49" s="16"/>
      <c r="I49" s="16"/>
      <c r="J49" s="16"/>
      <c r="K49" s="16"/>
      <c r="L49" s="16"/>
      <c r="M49" s="16"/>
      <c r="N49" s="19"/>
      <c r="O49" s="19"/>
      <c r="P49" s="19"/>
      <c r="Q49" s="19"/>
      <c r="R49" s="12"/>
      <c r="S49" s="12"/>
      <c r="T49" s="12"/>
      <c r="U49" s="151"/>
    </row>
    <row r="50" spans="1:21" s="11" customFormat="1" ht="13.2">
      <c r="A50" s="33"/>
      <c r="B50" s="33"/>
      <c r="C50" s="16"/>
      <c r="D50" s="16"/>
      <c r="E50" s="16"/>
      <c r="F50" s="16"/>
      <c r="G50" s="16"/>
      <c r="H50" s="16"/>
      <c r="I50" s="16"/>
      <c r="J50" s="16"/>
      <c r="K50" s="16"/>
      <c r="L50" s="16"/>
      <c r="M50" s="16"/>
      <c r="N50" s="1"/>
      <c r="O50" s="1"/>
      <c r="P50" s="1"/>
      <c r="Q50" s="1"/>
      <c r="R50" s="1"/>
      <c r="S50" s="1"/>
      <c r="T50" s="1"/>
      <c r="U50" s="151"/>
    </row>
    <row r="51" spans="1:21" s="11" customFormat="1" ht="13.2">
      <c r="C51" s="18"/>
      <c r="D51" s="18"/>
      <c r="E51" s="18"/>
      <c r="F51" s="18"/>
      <c r="G51" s="18"/>
      <c r="H51" s="18"/>
      <c r="I51" s="18"/>
      <c r="J51" s="18"/>
      <c r="K51" s="18"/>
      <c r="L51" s="18"/>
      <c r="M51" s="18"/>
      <c r="N51" s="1"/>
      <c r="O51" s="1"/>
      <c r="P51" s="1"/>
      <c r="Q51" s="1"/>
      <c r="R51" s="1"/>
      <c r="S51" s="1"/>
      <c r="T51" s="1"/>
      <c r="U51" s="8"/>
    </row>
    <row r="57" spans="1:21" ht="15" customHeight="1">
      <c r="A57" s="25"/>
      <c r="B57" s="25"/>
    </row>
    <row r="58" spans="1:21" ht="15" customHeight="1">
      <c r="A58" s="24"/>
      <c r="B58" s="24"/>
    </row>
    <row r="59" spans="1:21" ht="15" customHeight="1">
      <c r="A59" s="24"/>
      <c r="B59" s="24"/>
    </row>
  </sheetData>
  <sheetProtection selectLockedCells="1" selectUnlockedCells="1"/>
  <mergeCells count="32">
    <mergeCell ref="B45:J45"/>
    <mergeCell ref="B40:J40"/>
    <mergeCell ref="B41:J41"/>
    <mergeCell ref="B42:J42"/>
    <mergeCell ref="B43:J43"/>
    <mergeCell ref="B44:J44"/>
    <mergeCell ref="A24:B24"/>
    <mergeCell ref="A7:T7"/>
    <mergeCell ref="A9:T9"/>
    <mergeCell ref="P11:Q11"/>
    <mergeCell ref="M11:M12"/>
    <mergeCell ref="A11:B12"/>
    <mergeCell ref="C11:C12"/>
    <mergeCell ref="D11:F12"/>
    <mergeCell ref="G11:I12"/>
    <mergeCell ref="J11:L11"/>
    <mergeCell ref="A18:B18"/>
    <mergeCell ref="A19:B19"/>
    <mergeCell ref="A20:B20"/>
    <mergeCell ref="A21:B21"/>
    <mergeCell ref="A22:B22"/>
    <mergeCell ref="A23:B23"/>
    <mergeCell ref="A29:B29"/>
    <mergeCell ref="A26:B26"/>
    <mergeCell ref="A25:B25"/>
    <mergeCell ref="A27:B27"/>
    <mergeCell ref="A28:B28"/>
    <mergeCell ref="A13:B13"/>
    <mergeCell ref="A14:B14"/>
    <mergeCell ref="A15:B15"/>
    <mergeCell ref="A16:B16"/>
    <mergeCell ref="A17:B17"/>
  </mergeCells>
  <phoneticPr fontId="18"/>
  <pageMargins left="0.7" right="0.17" top="0.26" bottom="0.31" header="0.3" footer="0.21"/>
  <pageSetup paperSize="9" scale="59" orientation="landscape" r:id="rId1"/>
  <headerFooter alignWithMargins="0"/>
  <rowBreaks count="1" manualBreakCount="1">
    <brk id="11" max="20" man="1"/>
  </rowBreaks>
  <colBreaks count="1" manualBreakCount="1">
    <brk id="20" max="53"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indexed="43"/>
  </sheetPr>
  <dimension ref="A1:AJ51"/>
  <sheetViews>
    <sheetView showZeros="0" view="pageBreakPreview" zoomScale="55" zoomScaleNormal="50" zoomScaleSheetLayoutView="55" workbookViewId="0">
      <selection activeCell="T18" sqref="T18:T19"/>
    </sheetView>
  </sheetViews>
  <sheetFormatPr defaultColWidth="8.88671875" defaultRowHeight="15" customHeight="1"/>
  <cols>
    <col min="1" max="1" width="25.6640625" style="1" customWidth="1"/>
    <col min="2" max="2" width="10.88671875" style="1" customWidth="1"/>
    <col min="3" max="3" width="9.6640625" style="1" customWidth="1"/>
    <col min="4" max="4" width="3.44140625" style="1" customWidth="1"/>
    <col min="5" max="8" width="9.6640625" style="1" customWidth="1"/>
    <col min="9" max="21" width="8.44140625" style="1" customWidth="1"/>
    <col min="22" max="22" width="4.88671875" style="1" customWidth="1"/>
    <col min="23" max="23" width="8.44140625" style="1" customWidth="1"/>
    <col min="24" max="24" width="16.109375" style="1" customWidth="1"/>
    <col min="25" max="25" width="26.33203125" style="1" customWidth="1"/>
    <col min="26" max="26" width="7.6640625" style="60" customWidth="1"/>
    <col min="27" max="27" width="7.6640625" style="1" customWidth="1"/>
    <col min="28" max="28" width="10.88671875" style="1" customWidth="1"/>
    <col min="29" max="29" width="14.109375" style="1" customWidth="1"/>
    <col min="30" max="16384" width="8.88671875" style="1"/>
  </cols>
  <sheetData>
    <row r="1" spans="1:30" ht="15" customHeight="1">
      <c r="AD1" s="2"/>
    </row>
    <row r="2" spans="1:30" ht="15" customHeight="1">
      <c r="C2" s="35"/>
      <c r="D2" s="793" t="s">
        <v>88</v>
      </c>
      <c r="E2" s="793"/>
      <c r="F2" s="793"/>
      <c r="G2" s="793"/>
      <c r="H2" s="793"/>
      <c r="I2" s="2494" t="s">
        <v>5</v>
      </c>
      <c r="J2" s="35"/>
      <c r="K2" s="35"/>
      <c r="L2" s="35"/>
      <c r="AD2" s="2"/>
    </row>
    <row r="3" spans="1:30" ht="15" customHeight="1">
      <c r="C3" s="35"/>
      <c r="D3" s="793" t="s">
        <v>992</v>
      </c>
      <c r="E3" s="793"/>
      <c r="F3" s="793"/>
      <c r="G3" s="793"/>
      <c r="H3" s="793"/>
      <c r="I3" s="2494" t="s">
        <v>1757</v>
      </c>
      <c r="J3" s="35"/>
      <c r="K3" s="35"/>
      <c r="L3" s="35"/>
      <c r="AD3" s="2"/>
    </row>
    <row r="4" spans="1:30" ht="15" customHeight="1">
      <c r="C4" s="46"/>
      <c r="D4" s="1048" t="s">
        <v>993</v>
      </c>
      <c r="E4" s="1008"/>
      <c r="F4" s="1008"/>
      <c r="G4" s="793"/>
      <c r="H4" s="793"/>
      <c r="I4" s="2494" t="s">
        <v>1758</v>
      </c>
      <c r="J4" s="35"/>
      <c r="K4" s="35"/>
      <c r="L4" s="35"/>
      <c r="AD4" s="2"/>
    </row>
    <row r="5" spans="1:30" ht="15" customHeight="1">
      <c r="C5" s="35"/>
      <c r="D5" s="793" t="s">
        <v>994</v>
      </c>
      <c r="E5" s="793"/>
      <c r="F5" s="793"/>
      <c r="G5" s="793"/>
      <c r="H5" s="793"/>
      <c r="I5" s="2494" t="s">
        <v>1759</v>
      </c>
      <c r="J5" s="35"/>
      <c r="K5" s="35"/>
      <c r="L5" s="35"/>
      <c r="Z5" s="61"/>
      <c r="AD5" s="2"/>
    </row>
    <row r="6" spans="1:30" ht="15" customHeight="1">
      <c r="H6" s="7"/>
      <c r="Q6" s="3029"/>
      <c r="R6" s="3029"/>
      <c r="S6" s="280"/>
      <c r="T6" s="280"/>
      <c r="U6" s="280"/>
      <c r="V6" s="280"/>
      <c r="W6" s="280"/>
      <c r="X6" s="280"/>
      <c r="Y6" s="131"/>
    </row>
    <row r="7" spans="1:30" ht="30" customHeight="1">
      <c r="A7" s="3149" t="s">
        <v>679</v>
      </c>
      <c r="B7" s="2891"/>
      <c r="C7" s="2891"/>
      <c r="D7" s="2891"/>
      <c r="E7" s="2891"/>
      <c r="F7" s="2891"/>
      <c r="G7" s="2891"/>
      <c r="H7" s="2891"/>
      <c r="I7" s="2891"/>
      <c r="J7" s="2891"/>
      <c r="K7" s="2891"/>
      <c r="L7" s="2891"/>
      <c r="M7" s="2891"/>
      <c r="N7" s="2891"/>
      <c r="O7" s="2891"/>
      <c r="P7" s="2891"/>
      <c r="Q7" s="2891"/>
      <c r="R7" s="2891"/>
      <c r="S7" s="2891"/>
      <c r="T7" s="2891"/>
      <c r="U7" s="2891"/>
      <c r="V7" s="2891"/>
      <c r="W7" s="2891"/>
      <c r="X7" s="3150"/>
      <c r="Y7" s="131"/>
    </row>
    <row r="8" spans="1:30" ht="15" customHeight="1">
      <c r="A8" s="45"/>
      <c r="B8" s="45"/>
      <c r="C8" s="45"/>
      <c r="D8" s="45"/>
      <c r="E8" s="45"/>
      <c r="F8" s="45"/>
      <c r="G8" s="45"/>
      <c r="H8" s="45"/>
      <c r="Z8" s="64"/>
      <c r="AA8" s="5"/>
      <c r="AB8" s="5"/>
    </row>
    <row r="9" spans="1:30" ht="15" customHeight="1">
      <c r="A9" s="2913" t="s">
        <v>219</v>
      </c>
      <c r="B9" s="2913"/>
      <c r="C9" s="2913"/>
      <c r="D9" s="2913"/>
      <c r="E9" s="2913"/>
      <c r="F9" s="2913"/>
      <c r="G9" s="2913"/>
      <c r="H9" s="2913"/>
      <c r="I9" s="2913"/>
      <c r="J9" s="2913"/>
      <c r="K9" s="2913"/>
      <c r="L9" s="2913"/>
      <c r="M9" s="2913"/>
      <c r="N9" s="2913"/>
      <c r="O9" s="2913"/>
      <c r="P9" s="2913"/>
      <c r="Q9" s="2913"/>
      <c r="R9" s="2913"/>
      <c r="S9" s="2913"/>
      <c r="T9" s="2913"/>
      <c r="U9" s="2913"/>
      <c r="V9" s="2913"/>
      <c r="W9" s="2913"/>
      <c r="X9" s="3"/>
      <c r="Y9" s="3"/>
      <c r="Z9" s="65"/>
      <c r="AA9" s="6"/>
      <c r="AB9" s="6"/>
    </row>
    <row r="10" spans="1:30" ht="15" customHeight="1">
      <c r="A10" s="297">
        <f>'(P10)HKG KOB'!A10</f>
        <v>0</v>
      </c>
      <c r="B10" s="3"/>
      <c r="C10" s="3"/>
      <c r="D10" s="3"/>
      <c r="E10" s="3"/>
      <c r="F10" s="3"/>
      <c r="G10" s="3"/>
      <c r="H10" s="3"/>
      <c r="I10" s="137"/>
      <c r="J10" s="113"/>
      <c r="K10" s="113"/>
      <c r="L10" s="287" t="s">
        <v>622</v>
      </c>
      <c r="M10" s="113"/>
      <c r="N10" s="113"/>
      <c r="O10" s="113"/>
      <c r="P10" s="113"/>
      <c r="Q10" s="113"/>
      <c r="R10" s="113"/>
      <c r="S10" s="113"/>
      <c r="T10" s="113"/>
      <c r="U10" s="113"/>
      <c r="V10" s="113"/>
      <c r="W10" s="113"/>
      <c r="X10" s="113"/>
      <c r="Y10" s="113"/>
      <c r="Z10" s="66"/>
      <c r="AA10" s="3"/>
      <c r="AB10" s="3"/>
    </row>
    <row r="11" spans="1:30" ht="20.100000000000001" customHeight="1">
      <c r="A11" s="3144" t="s">
        <v>971</v>
      </c>
      <c r="B11" s="3060" t="s">
        <v>972</v>
      </c>
      <c r="C11" s="3062" t="s">
        <v>973</v>
      </c>
      <c r="D11" s="3145"/>
      <c r="E11" s="3146"/>
      <c r="F11" s="3054" t="s">
        <v>974</v>
      </c>
      <c r="G11" s="3055"/>
      <c r="H11" s="3287" t="s">
        <v>975</v>
      </c>
      <c r="I11" s="3307" t="s">
        <v>757</v>
      </c>
      <c r="J11" s="3261"/>
      <c r="K11" s="3260" t="s">
        <v>758</v>
      </c>
      <c r="L11" s="3261"/>
      <c r="M11" s="3260" t="s">
        <v>759</v>
      </c>
      <c r="N11" s="3261"/>
      <c r="O11" s="909" t="s">
        <v>760</v>
      </c>
      <c r="P11" s="3260" t="s">
        <v>761</v>
      </c>
      <c r="Q11" s="3273"/>
      <c r="R11" s="743"/>
      <c r="S11" s="3308"/>
      <c r="T11" s="3308"/>
      <c r="U11" s="3308"/>
      <c r="V11" s="291"/>
      <c r="W11" s="291"/>
      <c r="X11" s="291"/>
    </row>
    <row r="12" spans="1:30" s="8" customFormat="1" ht="44.25" customHeight="1">
      <c r="A12" s="3059"/>
      <c r="B12" s="3061"/>
      <c r="C12" s="3065"/>
      <c r="D12" s="3066"/>
      <c r="E12" s="3067"/>
      <c r="F12" s="344" t="s">
        <v>976</v>
      </c>
      <c r="G12" s="343" t="s">
        <v>977</v>
      </c>
      <c r="H12" s="3288"/>
      <c r="I12" s="1508" t="s">
        <v>1149</v>
      </c>
      <c r="J12" s="1522" t="s">
        <v>762</v>
      </c>
      <c r="K12" s="143" t="s">
        <v>763</v>
      </c>
      <c r="L12" s="49" t="s">
        <v>764</v>
      </c>
      <c r="M12" s="427" t="s">
        <v>765</v>
      </c>
      <c r="N12" s="27" t="s">
        <v>766</v>
      </c>
      <c r="O12" s="30" t="s">
        <v>767</v>
      </c>
      <c r="P12" s="162" t="s">
        <v>1019</v>
      </c>
      <c r="Q12" s="145" t="s">
        <v>768</v>
      </c>
      <c r="R12" s="762"/>
      <c r="S12" s="443"/>
      <c r="T12" s="443"/>
      <c r="U12" s="292"/>
      <c r="Y12" s="60"/>
    </row>
    <row r="13" spans="1:30" ht="25.5" hidden="1" customHeight="1">
      <c r="A13" s="1240" t="s">
        <v>978</v>
      </c>
      <c r="B13" s="1303" t="s">
        <v>979</v>
      </c>
      <c r="C13" s="1304">
        <v>43628</v>
      </c>
      <c r="D13" s="1305" t="s">
        <v>980</v>
      </c>
      <c r="E13" s="1306">
        <f t="shared" ref="E13" si="0">C13</f>
        <v>43628</v>
      </c>
      <c r="F13" s="1307">
        <f>C13-5</f>
        <v>43623</v>
      </c>
      <c r="G13" s="1202">
        <f t="shared" ref="G13" si="1">C13-2</f>
        <v>43626</v>
      </c>
      <c r="H13" s="1308">
        <f>E13+4</f>
        <v>43632</v>
      </c>
      <c r="I13" s="482">
        <f>H13+32</f>
        <v>43664</v>
      </c>
      <c r="J13" s="483">
        <f>H13+34</f>
        <v>43666</v>
      </c>
      <c r="K13" s="484">
        <f>H13+36</f>
        <v>43668</v>
      </c>
      <c r="L13" s="485">
        <f>H13+45</f>
        <v>43677</v>
      </c>
      <c r="M13" s="483">
        <f>H13+32</f>
        <v>43664</v>
      </c>
      <c r="N13" s="740">
        <f>H13+27</f>
        <v>43659</v>
      </c>
      <c r="O13" s="483">
        <f>H13+31</f>
        <v>43663</v>
      </c>
      <c r="P13" s="484">
        <f>H13+32</f>
        <v>43664</v>
      </c>
      <c r="Q13" s="485">
        <f>H13+43</f>
        <v>43675</v>
      </c>
      <c r="R13" s="444"/>
      <c r="S13" s="444"/>
      <c r="T13" s="444"/>
      <c r="U13" s="293"/>
      <c r="Y13" s="60"/>
      <c r="Z13" s="1"/>
    </row>
    <row r="14" spans="1:30" ht="26.25" customHeight="1">
      <c r="A14" s="2837" t="s">
        <v>2014</v>
      </c>
      <c r="B14" s="2582" t="s">
        <v>2015</v>
      </c>
      <c r="C14" s="2838">
        <v>45266</v>
      </c>
      <c r="D14" s="2578" t="s">
        <v>390</v>
      </c>
      <c r="E14" s="2579">
        <f>C14+1</f>
        <v>45267</v>
      </c>
      <c r="F14" s="2580">
        <f>C14-2</f>
        <v>45264</v>
      </c>
      <c r="G14" s="2581">
        <f>C14-2</f>
        <v>45264</v>
      </c>
      <c r="H14" s="2275">
        <f>E14+4</f>
        <v>45271</v>
      </c>
      <c r="I14" s="3301">
        <f>H15+40</f>
        <v>45314</v>
      </c>
      <c r="J14" s="3256">
        <f>H15+45</f>
        <v>45319</v>
      </c>
      <c r="K14" s="3303">
        <f>H15+41</f>
        <v>45315</v>
      </c>
      <c r="L14" s="3256">
        <f>H15+45</f>
        <v>45319</v>
      </c>
      <c r="M14" s="3303">
        <f>H15+37</f>
        <v>45311</v>
      </c>
      <c r="N14" s="3256">
        <f>H15+37</f>
        <v>45311</v>
      </c>
      <c r="O14" s="3217">
        <f>H15+38</f>
        <v>45312</v>
      </c>
      <c r="P14" s="3241">
        <f>H15+44</f>
        <v>45318</v>
      </c>
      <c r="Q14" s="3256">
        <f>H15+53</f>
        <v>45327</v>
      </c>
      <c r="R14" s="3226"/>
      <c r="S14" s="3226"/>
      <c r="T14" s="3226"/>
      <c r="U14" s="132"/>
      <c r="Z14" s="1"/>
    </row>
    <row r="15" spans="1:30" ht="26.25" customHeight="1">
      <c r="A15" s="2839" t="s">
        <v>2016</v>
      </c>
      <c r="B15" s="2839" t="s">
        <v>2017</v>
      </c>
      <c r="C15" s="2583">
        <v>45270</v>
      </c>
      <c r="D15" s="2584" t="s">
        <v>390</v>
      </c>
      <c r="E15" s="2585">
        <f t="shared" ref="E15:E21" si="2">C15</f>
        <v>45270</v>
      </c>
      <c r="F15" s="2574">
        <f>C15-3</f>
        <v>45267</v>
      </c>
      <c r="G15" s="2575">
        <f>C15-3</f>
        <v>45267</v>
      </c>
      <c r="H15" s="2276">
        <f t="shared" ref="H15:H23" si="3">E15+4</f>
        <v>45274</v>
      </c>
      <c r="I15" s="3309"/>
      <c r="J15" s="3258"/>
      <c r="K15" s="3310"/>
      <c r="L15" s="3258"/>
      <c r="M15" s="3310"/>
      <c r="N15" s="3258"/>
      <c r="O15" s="3311"/>
      <c r="P15" s="3312"/>
      <c r="Q15" s="3313"/>
      <c r="R15" s="3226"/>
      <c r="S15" s="3226"/>
      <c r="T15" s="3226"/>
      <c r="U15" s="293"/>
      <c r="Z15" s="1"/>
    </row>
    <row r="16" spans="1:30" ht="26.25" customHeight="1">
      <c r="A16" s="2837" t="s">
        <v>2018</v>
      </c>
      <c r="B16" s="2582" t="s">
        <v>2019</v>
      </c>
      <c r="C16" s="2838">
        <f t="shared" ref="C16" si="4">C14+7</f>
        <v>45273</v>
      </c>
      <c r="D16" s="2578" t="s">
        <v>390</v>
      </c>
      <c r="E16" s="2579">
        <f>C16+1</f>
        <v>45274</v>
      </c>
      <c r="F16" s="2580">
        <f>C16-2</f>
        <v>45271</v>
      </c>
      <c r="G16" s="2581">
        <f>C16-2</f>
        <v>45271</v>
      </c>
      <c r="H16" s="2275">
        <f t="shared" si="3"/>
        <v>45278</v>
      </c>
      <c r="I16" s="3301">
        <f>H17+40</f>
        <v>45321</v>
      </c>
      <c r="J16" s="3256">
        <f>H17+45</f>
        <v>45326</v>
      </c>
      <c r="K16" s="3303">
        <f>H17+41</f>
        <v>45322</v>
      </c>
      <c r="L16" s="3256">
        <f>H17+45</f>
        <v>45326</v>
      </c>
      <c r="M16" s="3303">
        <f>H17+37</f>
        <v>45318</v>
      </c>
      <c r="N16" s="3256">
        <f>H17+37</f>
        <v>45318</v>
      </c>
      <c r="O16" s="3217">
        <f>H17+38</f>
        <v>45319</v>
      </c>
      <c r="P16" s="3241">
        <f>H17+44</f>
        <v>45325</v>
      </c>
      <c r="Q16" s="3256">
        <f>H17+53</f>
        <v>45334</v>
      </c>
      <c r="R16" s="3226"/>
      <c r="S16" s="3226"/>
      <c r="T16" s="3226"/>
      <c r="U16" s="132"/>
      <c r="Z16" s="1"/>
    </row>
    <row r="17" spans="1:26" ht="26.25" customHeight="1">
      <c r="A17" s="2839" t="s">
        <v>1728</v>
      </c>
      <c r="B17" s="2839" t="s">
        <v>2020</v>
      </c>
      <c r="C17" s="2583">
        <f>C15+7</f>
        <v>45277</v>
      </c>
      <c r="D17" s="2584" t="s">
        <v>390</v>
      </c>
      <c r="E17" s="2585">
        <f t="shared" si="2"/>
        <v>45277</v>
      </c>
      <c r="F17" s="2574">
        <f>C17-3</f>
        <v>45274</v>
      </c>
      <c r="G17" s="2575">
        <f>C17-3</f>
        <v>45274</v>
      </c>
      <c r="H17" s="2276">
        <f t="shared" si="3"/>
        <v>45281</v>
      </c>
      <c r="I17" s="3309"/>
      <c r="J17" s="3258"/>
      <c r="K17" s="3310"/>
      <c r="L17" s="3258"/>
      <c r="M17" s="3310"/>
      <c r="N17" s="3258"/>
      <c r="O17" s="3311"/>
      <c r="P17" s="3312"/>
      <c r="Q17" s="3313"/>
      <c r="R17" s="3226"/>
      <c r="S17" s="3226"/>
      <c r="T17" s="3226"/>
      <c r="U17" s="293"/>
      <c r="Z17" s="1"/>
    </row>
    <row r="18" spans="1:26" ht="26.25" customHeight="1">
      <c r="A18" s="2840" t="s">
        <v>2021</v>
      </c>
      <c r="B18" s="2582" t="s">
        <v>2022</v>
      </c>
      <c r="C18" s="2838">
        <f t="shared" ref="C18:C27" si="5">C16+7</f>
        <v>45280</v>
      </c>
      <c r="D18" s="2578" t="s">
        <v>390</v>
      </c>
      <c r="E18" s="2579">
        <f>C18+1</f>
        <v>45281</v>
      </c>
      <c r="F18" s="2580">
        <f>C18-2</f>
        <v>45278</v>
      </c>
      <c r="G18" s="2581">
        <f>C18-2</f>
        <v>45278</v>
      </c>
      <c r="H18" s="2275">
        <f t="shared" si="3"/>
        <v>45285</v>
      </c>
      <c r="I18" s="3301">
        <f>H19+40</f>
        <v>45328</v>
      </c>
      <c r="J18" s="3256">
        <f>H19+45</f>
        <v>45333</v>
      </c>
      <c r="K18" s="3303">
        <f>H19+41</f>
        <v>45329</v>
      </c>
      <c r="L18" s="3256">
        <f>H19+45</f>
        <v>45333</v>
      </c>
      <c r="M18" s="3303">
        <f>H19+37</f>
        <v>45325</v>
      </c>
      <c r="N18" s="3256">
        <f>H19+37</f>
        <v>45325</v>
      </c>
      <c r="O18" s="3217">
        <f>H19+38</f>
        <v>45326</v>
      </c>
      <c r="P18" s="3241">
        <f>H19+44</f>
        <v>45332</v>
      </c>
      <c r="Q18" s="3256">
        <f>H19+53</f>
        <v>45341</v>
      </c>
      <c r="R18" s="3226"/>
      <c r="S18" s="3226"/>
      <c r="T18" s="3226"/>
      <c r="U18" s="132"/>
      <c r="Z18" s="1"/>
    </row>
    <row r="19" spans="1:26" ht="26.25" customHeight="1">
      <c r="A19" s="2839" t="s">
        <v>2023</v>
      </c>
      <c r="B19" s="2839" t="s">
        <v>2020</v>
      </c>
      <c r="C19" s="2583">
        <f t="shared" si="5"/>
        <v>45284</v>
      </c>
      <c r="D19" s="2584" t="s">
        <v>390</v>
      </c>
      <c r="E19" s="2585">
        <f t="shared" si="2"/>
        <v>45284</v>
      </c>
      <c r="F19" s="2574">
        <f>C19-3</f>
        <v>45281</v>
      </c>
      <c r="G19" s="2575">
        <f>C19-3</f>
        <v>45281</v>
      </c>
      <c r="H19" s="2276">
        <f t="shared" si="3"/>
        <v>45288</v>
      </c>
      <c r="I19" s="3309"/>
      <c r="J19" s="3258"/>
      <c r="K19" s="3310"/>
      <c r="L19" s="3258"/>
      <c r="M19" s="3310"/>
      <c r="N19" s="3258"/>
      <c r="O19" s="3311"/>
      <c r="P19" s="3312"/>
      <c r="Q19" s="3313"/>
      <c r="R19" s="3226"/>
      <c r="S19" s="3226"/>
      <c r="T19" s="3226"/>
      <c r="U19" s="293"/>
      <c r="Z19" s="1"/>
    </row>
    <row r="20" spans="1:26" ht="26.25" customHeight="1">
      <c r="A20" s="2840" t="s">
        <v>2024</v>
      </c>
      <c r="B20" s="2582" t="s">
        <v>2025</v>
      </c>
      <c r="C20" s="2838">
        <f t="shared" si="5"/>
        <v>45287</v>
      </c>
      <c r="D20" s="2578" t="s">
        <v>390</v>
      </c>
      <c r="E20" s="2579">
        <f>C20+1</f>
        <v>45288</v>
      </c>
      <c r="F20" s="2580">
        <f>C20-2</f>
        <v>45285</v>
      </c>
      <c r="G20" s="2581">
        <f>C20-2</f>
        <v>45285</v>
      </c>
      <c r="H20" s="2275">
        <f t="shared" si="3"/>
        <v>45292</v>
      </c>
      <c r="I20" s="3301">
        <f>H21+40</f>
        <v>45335</v>
      </c>
      <c r="J20" s="3256">
        <f>H21+45</f>
        <v>45340</v>
      </c>
      <c r="K20" s="3303">
        <f>H21+41</f>
        <v>45336</v>
      </c>
      <c r="L20" s="3256">
        <f>H21+45</f>
        <v>45340</v>
      </c>
      <c r="M20" s="3303">
        <f>H21+37</f>
        <v>45332</v>
      </c>
      <c r="N20" s="3256">
        <f>H21+37</f>
        <v>45332</v>
      </c>
      <c r="O20" s="3217">
        <f>H21+38</f>
        <v>45333</v>
      </c>
      <c r="P20" s="3241">
        <f>H21+44</f>
        <v>45339</v>
      </c>
      <c r="Q20" s="3256">
        <f>H21+53</f>
        <v>45348</v>
      </c>
      <c r="R20" s="3226"/>
      <c r="S20" s="3226"/>
      <c r="T20" s="3226"/>
      <c r="U20" s="132"/>
      <c r="Z20" s="1"/>
    </row>
    <row r="21" spans="1:26" ht="26.25" customHeight="1">
      <c r="A21" s="2839" t="s">
        <v>2026</v>
      </c>
      <c r="B21" s="2839" t="s">
        <v>2004</v>
      </c>
      <c r="C21" s="2583">
        <f t="shared" si="5"/>
        <v>45291</v>
      </c>
      <c r="D21" s="2584" t="s">
        <v>390</v>
      </c>
      <c r="E21" s="2585">
        <f t="shared" si="2"/>
        <v>45291</v>
      </c>
      <c r="F21" s="2586">
        <f>C21-4</f>
        <v>45287</v>
      </c>
      <c r="G21" s="2587">
        <f>C21-4</f>
        <v>45287</v>
      </c>
      <c r="H21" s="2276">
        <f t="shared" si="3"/>
        <v>45295</v>
      </c>
      <c r="I21" s="3309"/>
      <c r="J21" s="3258"/>
      <c r="K21" s="3310"/>
      <c r="L21" s="3258"/>
      <c r="M21" s="3310"/>
      <c r="N21" s="3258"/>
      <c r="O21" s="3311"/>
      <c r="P21" s="3312"/>
      <c r="Q21" s="3313"/>
      <c r="R21" s="3226"/>
      <c r="S21" s="3226"/>
      <c r="T21" s="3226"/>
      <c r="U21" s="293"/>
      <c r="Z21" s="1"/>
    </row>
    <row r="22" spans="1:26" ht="26.25" customHeight="1">
      <c r="A22" s="2841" t="s">
        <v>2027</v>
      </c>
      <c r="B22" s="2842"/>
      <c r="C22" s="2843">
        <f t="shared" si="5"/>
        <v>45294</v>
      </c>
      <c r="D22" s="2844" t="s">
        <v>2028</v>
      </c>
      <c r="E22" s="2845">
        <f>C22+1</f>
        <v>45295</v>
      </c>
      <c r="F22" s="2846">
        <f>C22-2</f>
        <v>45292</v>
      </c>
      <c r="G22" s="2847">
        <f>C22-2</f>
        <v>45292</v>
      </c>
      <c r="H22" s="2855">
        <f t="shared" si="3"/>
        <v>45299</v>
      </c>
      <c r="I22" s="3301">
        <f>H23+40</f>
        <v>45342</v>
      </c>
      <c r="J22" s="3256">
        <f>H23+45</f>
        <v>45347</v>
      </c>
      <c r="K22" s="3303">
        <f>H23+41</f>
        <v>45343</v>
      </c>
      <c r="L22" s="3256">
        <f>H23+45</f>
        <v>45347</v>
      </c>
      <c r="M22" s="3303">
        <f>H23+37</f>
        <v>45339</v>
      </c>
      <c r="N22" s="3256">
        <f>H23+37</f>
        <v>45339</v>
      </c>
      <c r="O22" s="3217">
        <f>H23+38</f>
        <v>45340</v>
      </c>
      <c r="P22" s="3241">
        <f>H23+44</f>
        <v>45346</v>
      </c>
      <c r="Q22" s="3256">
        <f>H23+53</f>
        <v>45355</v>
      </c>
      <c r="R22" s="3226"/>
      <c r="S22" s="3226"/>
      <c r="T22" s="3226"/>
      <c r="U22" s="132"/>
      <c r="V22" s="262"/>
      <c r="Z22" s="1"/>
    </row>
    <row r="23" spans="1:26" ht="26.25" customHeight="1">
      <c r="A23" s="2849" t="s">
        <v>2027</v>
      </c>
      <c r="B23" s="2850"/>
      <c r="C23" s="2843">
        <f t="shared" si="5"/>
        <v>45298</v>
      </c>
      <c r="D23" s="2844" t="s">
        <v>2028</v>
      </c>
      <c r="E23" s="2845">
        <f t="shared" ref="E23:E27" si="6">C23</f>
        <v>45298</v>
      </c>
      <c r="F23" s="2846">
        <f>C23-3</f>
        <v>45295</v>
      </c>
      <c r="G23" s="2847">
        <f>C23-3</f>
        <v>45295</v>
      </c>
      <c r="H23" s="2855">
        <f t="shared" si="3"/>
        <v>45302</v>
      </c>
      <c r="I23" s="3302"/>
      <c r="J23" s="3257"/>
      <c r="K23" s="3304"/>
      <c r="L23" s="3257"/>
      <c r="M23" s="3304"/>
      <c r="N23" s="3257"/>
      <c r="O23" s="3224"/>
      <c r="P23" s="3305"/>
      <c r="Q23" s="3306"/>
      <c r="R23" s="3226"/>
      <c r="S23" s="3226"/>
      <c r="T23" s="3226"/>
      <c r="U23" s="293"/>
      <c r="V23" s="263"/>
      <c r="Z23" s="1"/>
    </row>
    <row r="24" spans="1:26" ht="26.25" customHeight="1">
      <c r="A24" s="2849" t="s">
        <v>2027</v>
      </c>
      <c r="B24" s="2850"/>
      <c r="C24" s="2843">
        <f t="shared" si="5"/>
        <v>45301</v>
      </c>
      <c r="D24" s="2844" t="s">
        <v>2028</v>
      </c>
      <c r="E24" s="2845">
        <f>C24+1</f>
        <v>45302</v>
      </c>
      <c r="F24" s="2846">
        <f>C24-2</f>
        <v>45299</v>
      </c>
      <c r="G24" s="2847">
        <f>C24-2</f>
        <v>45299</v>
      </c>
      <c r="H24" s="2855">
        <f>E24+4</f>
        <v>45306</v>
      </c>
      <c r="I24" s="3301">
        <f>H25+40</f>
        <v>45349</v>
      </c>
      <c r="J24" s="3256">
        <f>H25+45</f>
        <v>45354</v>
      </c>
      <c r="K24" s="3303">
        <f>H25+41</f>
        <v>45350</v>
      </c>
      <c r="L24" s="3256">
        <f>H25+45</f>
        <v>45354</v>
      </c>
      <c r="M24" s="3303">
        <f>H25+37</f>
        <v>45346</v>
      </c>
      <c r="N24" s="3256">
        <f>H25+37</f>
        <v>45346</v>
      </c>
      <c r="O24" s="3217">
        <f>H25+38</f>
        <v>45347</v>
      </c>
      <c r="P24" s="3241">
        <f>H25+44</f>
        <v>45353</v>
      </c>
      <c r="Q24" s="3256">
        <f>H25+53</f>
        <v>45362</v>
      </c>
      <c r="R24" s="3226"/>
      <c r="S24" s="3226"/>
      <c r="T24" s="3226"/>
      <c r="U24" s="132"/>
      <c r="V24" s="262"/>
      <c r="Z24" s="1"/>
    </row>
    <row r="25" spans="1:26" ht="26.25" customHeight="1">
      <c r="A25" s="2839" t="s">
        <v>1728</v>
      </c>
      <c r="B25" s="2839" t="s">
        <v>2029</v>
      </c>
      <c r="C25" s="2583">
        <f t="shared" si="5"/>
        <v>45305</v>
      </c>
      <c r="D25" s="2584" t="s">
        <v>2028</v>
      </c>
      <c r="E25" s="2585">
        <f t="shared" si="6"/>
        <v>45305</v>
      </c>
      <c r="F25" s="2574">
        <f>C25-3</f>
        <v>45302</v>
      </c>
      <c r="G25" s="2575">
        <f>C25-3</f>
        <v>45302</v>
      </c>
      <c r="H25" s="2276">
        <f t="shared" ref="H25" si="7">E25+4</f>
        <v>45309</v>
      </c>
      <c r="I25" s="3302"/>
      <c r="J25" s="3257"/>
      <c r="K25" s="3304"/>
      <c r="L25" s="3257"/>
      <c r="M25" s="3304"/>
      <c r="N25" s="3257"/>
      <c r="O25" s="3224"/>
      <c r="P25" s="3305"/>
      <c r="Q25" s="3306"/>
      <c r="R25" s="3226"/>
      <c r="S25" s="3226"/>
      <c r="T25" s="3226"/>
      <c r="U25" s="293"/>
      <c r="V25" s="262"/>
      <c r="Z25" s="1"/>
    </row>
    <row r="26" spans="1:26" ht="26.25" customHeight="1">
      <c r="A26" s="2840" t="s">
        <v>2021</v>
      </c>
      <c r="B26" s="2582" t="s">
        <v>2030</v>
      </c>
      <c r="C26" s="2838">
        <f t="shared" si="5"/>
        <v>45308</v>
      </c>
      <c r="D26" s="2578" t="s">
        <v>2028</v>
      </c>
      <c r="E26" s="2579">
        <f>C26+1</f>
        <v>45309</v>
      </c>
      <c r="F26" s="2580">
        <f>C26-2</f>
        <v>45306</v>
      </c>
      <c r="G26" s="2581">
        <f>C26-2</f>
        <v>45306</v>
      </c>
      <c r="H26" s="2275">
        <f>E26+4</f>
        <v>45313</v>
      </c>
      <c r="I26" s="3301">
        <f>H27+40</f>
        <v>45356</v>
      </c>
      <c r="J26" s="3256">
        <f>H27+45</f>
        <v>45361</v>
      </c>
      <c r="K26" s="3303">
        <f>H27+41</f>
        <v>45357</v>
      </c>
      <c r="L26" s="3256">
        <f>H27+45</f>
        <v>45361</v>
      </c>
      <c r="M26" s="3303">
        <f>H27+37</f>
        <v>45353</v>
      </c>
      <c r="N26" s="3256">
        <f>H27+37</f>
        <v>45353</v>
      </c>
      <c r="O26" s="3217">
        <f>H27+38</f>
        <v>45354</v>
      </c>
      <c r="P26" s="3241">
        <f>H27+44</f>
        <v>45360</v>
      </c>
      <c r="Q26" s="3256">
        <f>H27+53</f>
        <v>45369</v>
      </c>
      <c r="R26" s="3226"/>
      <c r="S26" s="3226"/>
      <c r="T26" s="3226"/>
      <c r="U26" s="132"/>
      <c r="V26" s="263"/>
      <c r="Z26" s="1"/>
    </row>
    <row r="27" spans="1:26" ht="26.25" customHeight="1">
      <c r="A27" s="2839" t="s">
        <v>2023</v>
      </c>
      <c r="B27" s="2839" t="s">
        <v>2029</v>
      </c>
      <c r="C27" s="2583">
        <f t="shared" si="5"/>
        <v>45312</v>
      </c>
      <c r="D27" s="2584" t="s">
        <v>2028</v>
      </c>
      <c r="E27" s="2585">
        <f t="shared" si="6"/>
        <v>45312</v>
      </c>
      <c r="F27" s="2574">
        <f>C27-3</f>
        <v>45309</v>
      </c>
      <c r="G27" s="2575">
        <f>C27-3</f>
        <v>45309</v>
      </c>
      <c r="H27" s="2276">
        <f t="shared" ref="H27" si="8">E27+4</f>
        <v>45316</v>
      </c>
      <c r="I27" s="3302"/>
      <c r="J27" s="3257"/>
      <c r="K27" s="3304"/>
      <c r="L27" s="3257"/>
      <c r="M27" s="3304"/>
      <c r="N27" s="3257"/>
      <c r="O27" s="3224"/>
      <c r="P27" s="3305"/>
      <c r="Q27" s="3306"/>
      <c r="R27" s="3226"/>
      <c r="S27" s="3226"/>
      <c r="T27" s="3226"/>
      <c r="U27" s="293"/>
      <c r="V27" s="262"/>
      <c r="Z27" s="1"/>
    </row>
    <row r="28" spans="1:26" ht="26.25" customHeight="1">
      <c r="A28" s="2840" t="s">
        <v>2024</v>
      </c>
      <c r="B28" s="2582" t="s">
        <v>2031</v>
      </c>
      <c r="C28" s="2838">
        <f>C26+7</f>
        <v>45315</v>
      </c>
      <c r="D28" s="2578" t="s">
        <v>2028</v>
      </c>
      <c r="E28" s="2579">
        <f>C28+1</f>
        <v>45316</v>
      </c>
      <c r="F28" s="2580">
        <f>C28-2</f>
        <v>45313</v>
      </c>
      <c r="G28" s="2581">
        <f>C28-2</f>
        <v>45313</v>
      </c>
      <c r="H28" s="2275">
        <f>E28+4</f>
        <v>45320</v>
      </c>
      <c r="I28" s="3301">
        <f>H29+40</f>
        <v>45363</v>
      </c>
      <c r="J28" s="3256">
        <f>H29+45</f>
        <v>45368</v>
      </c>
      <c r="K28" s="3303">
        <f>H29+41</f>
        <v>45364</v>
      </c>
      <c r="L28" s="3256">
        <f>H29+45</f>
        <v>45368</v>
      </c>
      <c r="M28" s="3303">
        <f>H29+37</f>
        <v>45360</v>
      </c>
      <c r="N28" s="3256">
        <f>H29+37</f>
        <v>45360</v>
      </c>
      <c r="O28" s="3217">
        <f>H29+38</f>
        <v>45361</v>
      </c>
      <c r="P28" s="3241">
        <f>H29+44</f>
        <v>45367</v>
      </c>
      <c r="Q28" s="3256">
        <f>H29+53</f>
        <v>45376</v>
      </c>
      <c r="R28" s="3227"/>
      <c r="S28" s="3226"/>
      <c r="T28" s="3226"/>
      <c r="U28" s="132"/>
      <c r="V28" s="262"/>
      <c r="Z28" s="1"/>
    </row>
    <row r="29" spans="1:26" ht="26.25" customHeight="1">
      <c r="A29" s="2851" t="s">
        <v>2032</v>
      </c>
      <c r="B29" s="2839"/>
      <c r="C29" s="2583">
        <f t="shared" ref="C29:C30" si="9">C27+7</f>
        <v>45319</v>
      </c>
      <c r="D29" s="2584" t="s">
        <v>2028</v>
      </c>
      <c r="E29" s="2585">
        <f t="shared" ref="E29" si="10">C29</f>
        <v>45319</v>
      </c>
      <c r="F29" s="2574">
        <f>C29-3</f>
        <v>45316</v>
      </c>
      <c r="G29" s="2575">
        <f>C29-3</f>
        <v>45316</v>
      </c>
      <c r="H29" s="2276">
        <f t="shared" ref="H29" si="11">E29+4</f>
        <v>45323</v>
      </c>
      <c r="I29" s="3302"/>
      <c r="J29" s="3257"/>
      <c r="K29" s="3304"/>
      <c r="L29" s="3257"/>
      <c r="M29" s="3304"/>
      <c r="N29" s="3257"/>
      <c r="O29" s="3224"/>
      <c r="P29" s="3305"/>
      <c r="Q29" s="3306"/>
      <c r="R29" s="3227"/>
      <c r="S29" s="3226"/>
      <c r="T29" s="3226"/>
      <c r="U29" s="293"/>
      <c r="V29" s="71"/>
      <c r="Z29" s="1"/>
    </row>
    <row r="30" spans="1:26" ht="26.25" customHeight="1">
      <c r="A30" s="2852" t="s">
        <v>2014</v>
      </c>
      <c r="B30" s="2582" t="s">
        <v>2033</v>
      </c>
      <c r="C30" s="2266">
        <f t="shared" si="9"/>
        <v>45322</v>
      </c>
      <c r="D30" s="2420" t="s" ph="1">
        <v>2028</v>
      </c>
      <c r="E30" s="2738">
        <f>C30+1</f>
        <v>45323</v>
      </c>
      <c r="F30" s="2713">
        <f>C30-2</f>
        <v>45320</v>
      </c>
      <c r="G30" s="1454">
        <f>C30-2</f>
        <v>45320</v>
      </c>
      <c r="H30" s="2856">
        <f>E30+4</f>
        <v>45327</v>
      </c>
      <c r="I30" s="3301">
        <f>H31+40</f>
        <v>45370</v>
      </c>
      <c r="J30" s="3256">
        <f>H31+45</f>
        <v>45375</v>
      </c>
      <c r="K30" s="3303">
        <f>H31+41</f>
        <v>45371</v>
      </c>
      <c r="L30" s="3256">
        <f>H31+45</f>
        <v>45375</v>
      </c>
      <c r="M30" s="3303">
        <f>H31+37</f>
        <v>45367</v>
      </c>
      <c r="N30" s="3256">
        <f>H31+37</f>
        <v>45367</v>
      </c>
      <c r="O30" s="3217">
        <f>H31+38</f>
        <v>45368</v>
      </c>
      <c r="P30" s="3241">
        <f>H31+44</f>
        <v>45374</v>
      </c>
      <c r="Q30" s="3256">
        <f>H31+53</f>
        <v>45383</v>
      </c>
      <c r="R30" s="1059"/>
      <c r="S30" s="1058"/>
      <c r="T30" s="1058"/>
      <c r="U30" s="1058"/>
      <c r="V30" s="132"/>
      <c r="W30" s="232"/>
      <c r="Z30" s="1"/>
    </row>
    <row r="31" spans="1:26" s="921" customFormat="1" ht="21.75" customHeight="1">
      <c r="A31" s="2156"/>
      <c r="B31" s="1528"/>
      <c r="C31" s="1514">
        <f>C29+7</f>
        <v>45326</v>
      </c>
      <c r="D31" s="1500" t="s">
        <v>390</v>
      </c>
      <c r="E31" s="1515">
        <f t="shared" ref="E31" si="12">C31</f>
        <v>45326</v>
      </c>
      <c r="F31" s="1516">
        <f>C31-3</f>
        <v>45323</v>
      </c>
      <c r="G31" s="1501">
        <f>C31-3</f>
        <v>45323</v>
      </c>
      <c r="H31" s="1517">
        <f t="shared" ref="H31" si="13">E31+4</f>
        <v>45330</v>
      </c>
      <c r="I31" s="3302"/>
      <c r="J31" s="3257"/>
      <c r="K31" s="3304"/>
      <c r="L31" s="3257"/>
      <c r="M31" s="3304"/>
      <c r="N31" s="3257"/>
      <c r="O31" s="3218"/>
      <c r="P31" s="3242"/>
      <c r="Q31" s="3257"/>
      <c r="R31" s="1056"/>
      <c r="S31" s="1056"/>
      <c r="T31" s="1056"/>
      <c r="U31" s="1056"/>
      <c r="V31" s="1053"/>
      <c r="W31" s="1052"/>
    </row>
    <row r="32" spans="1:26" s="921" customFormat="1" ht="20.100000000000001" customHeight="1">
      <c r="A32" s="2157"/>
      <c r="B32" s="1041"/>
      <c r="C32" s="1518">
        <f>C30+7</f>
        <v>45329</v>
      </c>
      <c r="D32" s="1035" t="s">
        <v>831</v>
      </c>
      <c r="E32" s="1042">
        <f>C32</f>
        <v>45329</v>
      </c>
      <c r="F32" s="1519">
        <f>C32-2</f>
        <v>45327</v>
      </c>
      <c r="G32" s="1043">
        <f>C32-2</f>
        <v>45327</v>
      </c>
      <c r="H32" s="1520">
        <f>E32+5</f>
        <v>45334</v>
      </c>
      <c r="I32" s="1476">
        <f>H32+41</f>
        <v>45375</v>
      </c>
      <c r="J32" s="1477">
        <f>H32+45</f>
        <v>45379</v>
      </c>
      <c r="K32" s="1478">
        <f>H32+41</f>
        <v>45375</v>
      </c>
      <c r="L32" s="1477">
        <f>H32+45</f>
        <v>45379</v>
      </c>
      <c r="M32" s="1478">
        <f>H32+37</f>
        <v>45371</v>
      </c>
      <c r="N32" s="1474">
        <f>H32+37</f>
        <v>45371</v>
      </c>
      <c r="O32" s="1474">
        <f>H32+38</f>
        <v>45372</v>
      </c>
      <c r="P32" s="1479">
        <f>H32+44</f>
        <v>45378</v>
      </c>
      <c r="Q32" s="1474">
        <f>H32+45</f>
        <v>45379</v>
      </c>
      <c r="R32" s="1107"/>
      <c r="S32" s="1107"/>
      <c r="T32" s="1107"/>
      <c r="U32" s="1107"/>
      <c r="V32" s="1105"/>
      <c r="W32" s="1103"/>
    </row>
    <row r="33" spans="1:36" ht="18" customHeight="1">
      <c r="A33" s="1763" t="s">
        <v>1016</v>
      </c>
      <c r="B33" s="788"/>
      <c r="C33" s="41"/>
      <c r="D33" s="266"/>
      <c r="E33" s="2114"/>
      <c r="F33" s="268"/>
      <c r="G33" s="268"/>
      <c r="H33" s="813"/>
      <c r="I33" s="1046"/>
      <c r="J33" s="441"/>
      <c r="K33" s="3161"/>
      <c r="L33" s="3161"/>
      <c r="M33" s="3161"/>
      <c r="N33" s="441"/>
      <c r="O33" s="441"/>
      <c r="P33" s="441"/>
      <c r="Q33" s="441"/>
      <c r="R33" s="441"/>
      <c r="S33" s="441"/>
      <c r="T33" s="441"/>
      <c r="U33" s="441"/>
      <c r="V33" s="4"/>
      <c r="Z33" s="1"/>
    </row>
    <row r="34" spans="1:36" ht="18" customHeight="1">
      <c r="A34" s="791"/>
      <c r="B34" s="791"/>
      <c r="H34" s="21"/>
      <c r="I34" s="21"/>
      <c r="J34" s="29"/>
      <c r="K34" s="21"/>
      <c r="L34" s="21"/>
      <c r="M34" s="21"/>
      <c r="W34" s="106"/>
      <c r="X34" s="106"/>
      <c r="Y34" s="106"/>
    </row>
    <row r="35" spans="1:36" s="16" customFormat="1" ht="15" customHeight="1">
      <c r="A35" s="35" t="s">
        <v>359</v>
      </c>
      <c r="C35" s="51"/>
      <c r="D35" s="51"/>
      <c r="E35" s="51"/>
      <c r="G35" s="72"/>
      <c r="H35" s="294"/>
      <c r="I35" s="294"/>
      <c r="J35" s="294"/>
      <c r="K35" s="294"/>
      <c r="L35" s="294"/>
      <c r="M35" s="1"/>
      <c r="W35" s="106"/>
      <c r="X35" s="106"/>
      <c r="Y35" s="106"/>
      <c r="Z35" s="56"/>
    </row>
    <row r="36" spans="1:36" s="16" customFormat="1" ht="18" customHeight="1">
      <c r="A36" s="124" t="s">
        <v>212</v>
      </c>
      <c r="B36" s="3154"/>
      <c r="C36" s="3154"/>
      <c r="D36" s="3154"/>
      <c r="E36" s="3154"/>
      <c r="F36" s="3154"/>
      <c r="G36" s="3154"/>
      <c r="H36" s="1248" t="s">
        <v>983</v>
      </c>
      <c r="I36" s="300"/>
      <c r="J36" s="300"/>
      <c r="K36" s="300"/>
      <c r="L36" s="300"/>
      <c r="M36" s="1"/>
      <c r="W36" s="295"/>
      <c r="X36" s="295"/>
      <c r="Y36" s="295"/>
      <c r="Z36" s="56"/>
    </row>
    <row r="37" spans="1:36" s="16" customFormat="1" ht="18" customHeight="1">
      <c r="A37" s="283" t="s">
        <v>215</v>
      </c>
      <c r="B37" s="3151" t="s">
        <v>637</v>
      </c>
      <c r="C37" s="3152"/>
      <c r="D37" s="3152"/>
      <c r="E37" s="3152"/>
      <c r="F37" s="3152"/>
      <c r="G37" s="3153"/>
      <c r="H37" s="4" t="s">
        <v>362</v>
      </c>
      <c r="I37" s="300"/>
      <c r="J37" s="300"/>
      <c r="K37" s="300"/>
      <c r="L37" s="300"/>
      <c r="M37" s="4"/>
      <c r="W37" s="295"/>
      <c r="X37" s="295"/>
      <c r="Y37" s="295"/>
      <c r="Z37" s="69"/>
    </row>
    <row r="38" spans="1:36" s="16" customFormat="1" ht="18" customHeight="1">
      <c r="A38" s="284"/>
      <c r="B38" s="303" t="s">
        <v>636</v>
      </c>
      <c r="C38" s="131"/>
      <c r="D38" s="112"/>
      <c r="E38" s="13"/>
      <c r="G38" s="304"/>
      <c r="H38" s="70" t="s">
        <v>325</v>
      </c>
      <c r="I38" s="301"/>
      <c r="J38" s="301"/>
      <c r="K38" s="301"/>
      <c r="L38" s="315"/>
      <c r="W38" s="295"/>
      <c r="X38" s="295"/>
      <c r="Y38" s="295"/>
      <c r="Z38" s="56"/>
      <c r="AA38" s="53"/>
      <c r="AB38" s="53"/>
      <c r="AC38" s="53"/>
      <c r="AD38" s="53"/>
      <c r="AE38" s="53"/>
      <c r="AF38" s="53"/>
      <c r="AG38" s="53"/>
      <c r="AH38" s="53"/>
      <c r="AI38" s="53"/>
      <c r="AJ38" s="53"/>
    </row>
    <row r="39" spans="1:36" s="16" customFormat="1" ht="18" customHeight="1">
      <c r="A39" s="281"/>
      <c r="B39" s="305" t="s">
        <v>829</v>
      </c>
      <c r="C39" s="282"/>
      <c r="D39" s="91"/>
      <c r="E39" s="306"/>
      <c r="F39" s="307"/>
      <c r="G39" s="308"/>
      <c r="H39" s="301"/>
      <c r="I39" s="301"/>
      <c r="J39" s="301"/>
      <c r="K39" s="301"/>
      <c r="L39" s="315"/>
      <c r="M39" s="14"/>
      <c r="W39" s="295"/>
      <c r="X39" s="295"/>
      <c r="Y39" s="295"/>
      <c r="Z39" s="58"/>
    </row>
    <row r="40" spans="1:36" s="16" customFormat="1" ht="18" customHeight="1">
      <c r="A40" s="283" t="s">
        <v>216</v>
      </c>
      <c r="B40" s="309" t="s">
        <v>638</v>
      </c>
      <c r="C40" s="310"/>
      <c r="D40" s="84"/>
      <c r="E40" s="28"/>
      <c r="F40" s="10"/>
      <c r="G40" s="311"/>
      <c r="H40" s="10" t="s">
        <v>370</v>
      </c>
      <c r="I40" s="301"/>
      <c r="J40" s="301"/>
      <c r="K40" s="301"/>
      <c r="L40" s="315"/>
      <c r="M40" s="14"/>
      <c r="N40" s="256"/>
      <c r="O40" s="256"/>
      <c r="P40" s="256"/>
      <c r="Q40" s="256"/>
      <c r="R40" s="256"/>
      <c r="S40" s="256"/>
      <c r="T40" s="256"/>
      <c r="U40" s="256"/>
      <c r="V40" s="256"/>
      <c r="W40" s="295"/>
      <c r="X40" s="295"/>
      <c r="Y40" s="295"/>
      <c r="Z40" s="68"/>
      <c r="AA40" s="13"/>
      <c r="AB40" s="13"/>
      <c r="AC40" s="13"/>
    </row>
    <row r="41" spans="1:36" s="16" customFormat="1" ht="18" customHeight="1">
      <c r="A41" s="285"/>
      <c r="B41" s="303" t="s">
        <v>13</v>
      </c>
      <c r="C41" s="131"/>
      <c r="D41" s="93"/>
      <c r="E41" s="13"/>
      <c r="F41" s="10"/>
      <c r="G41" s="312"/>
      <c r="H41" s="10" t="s">
        <v>205</v>
      </c>
      <c r="I41" s="301"/>
      <c r="J41" s="301"/>
      <c r="K41" s="301"/>
      <c r="L41" s="315"/>
      <c r="M41" s="14"/>
      <c r="N41" s="323"/>
      <c r="O41" s="323"/>
      <c r="P41" s="323"/>
      <c r="Q41" s="323"/>
      <c r="R41" s="323"/>
      <c r="S41" s="323"/>
      <c r="T41" s="323"/>
      <c r="U41" s="323"/>
      <c r="V41" s="323"/>
      <c r="W41" s="323"/>
      <c r="X41" s="323"/>
      <c r="Y41" s="323"/>
      <c r="Z41" s="68"/>
      <c r="AA41" s="13"/>
      <c r="AB41" s="13"/>
      <c r="AC41" s="13"/>
    </row>
    <row r="42" spans="1:36" s="16" customFormat="1" ht="18" customHeight="1">
      <c r="A42" s="245"/>
      <c r="B42" s="305" t="s">
        <v>639</v>
      </c>
      <c r="C42" s="313"/>
      <c r="D42" s="316"/>
      <c r="E42" s="306"/>
      <c r="F42" s="307"/>
      <c r="G42" s="317"/>
      <c r="H42" s="827" t="s">
        <v>1760</v>
      </c>
      <c r="I42" s="301"/>
      <c r="J42" s="301"/>
      <c r="K42" s="301"/>
      <c r="L42" s="315"/>
      <c r="M42" s="13"/>
      <c r="N42" s="149"/>
      <c r="O42" s="149"/>
      <c r="P42" s="149"/>
      <c r="Q42" s="149"/>
      <c r="R42" s="149"/>
      <c r="S42" s="149"/>
      <c r="T42" s="149"/>
      <c r="U42" s="149"/>
      <c r="V42" s="149"/>
      <c r="W42" s="149"/>
      <c r="X42" s="149"/>
      <c r="Y42" s="149"/>
      <c r="Z42" s="56"/>
    </row>
    <row r="43" spans="1:36" s="16" customFormat="1" ht="18" customHeight="1">
      <c r="A43" s="11"/>
      <c r="B43" s="15"/>
      <c r="C43" s="15"/>
      <c r="D43" s="15"/>
      <c r="E43" s="15"/>
      <c r="F43" s="15"/>
      <c r="G43" s="15"/>
      <c r="H43" s="10"/>
      <c r="I43" s="14"/>
      <c r="J43" s="14"/>
      <c r="K43" s="14"/>
      <c r="L43" s="14"/>
      <c r="M43" s="14"/>
      <c r="N43" s="14"/>
      <c r="O43" s="14"/>
      <c r="P43" s="14"/>
      <c r="Q43" s="14"/>
      <c r="R43" s="14"/>
      <c r="S43" s="14"/>
      <c r="T43" s="14"/>
      <c r="U43" s="14"/>
      <c r="V43" s="14"/>
      <c r="W43" s="14"/>
      <c r="X43" s="14"/>
      <c r="Y43" s="14"/>
      <c r="Z43" s="56"/>
    </row>
    <row r="44" spans="1:36" s="16" customFormat="1" ht="18" customHeight="1">
      <c r="A44" s="240"/>
      <c r="B44" s="147"/>
      <c r="C44" s="241"/>
      <c r="D44" s="241"/>
      <c r="E44" s="241"/>
      <c r="F44" s="241"/>
      <c r="G44" s="241"/>
      <c r="H44" s="14"/>
      <c r="I44" s="14"/>
      <c r="J44" s="14"/>
      <c r="K44" s="14"/>
      <c r="L44" s="14"/>
      <c r="M44" s="14"/>
      <c r="N44" s="14"/>
      <c r="O44" s="14"/>
      <c r="P44" s="14"/>
      <c r="Q44" s="14"/>
      <c r="R44" s="14"/>
      <c r="S44" s="14"/>
      <c r="T44" s="14"/>
      <c r="U44" s="14"/>
      <c r="V44" s="14"/>
      <c r="W44" s="14"/>
      <c r="X44" s="14"/>
      <c r="Y44" s="14"/>
      <c r="Z44" s="56"/>
    </row>
    <row r="45" spans="1:36" s="16" customFormat="1" ht="18" customHeight="1">
      <c r="A45" s="124"/>
      <c r="B45" s="71"/>
      <c r="C45" s="71"/>
      <c r="D45" s="328"/>
      <c r="E45" s="256"/>
      <c r="F45" s="256"/>
      <c r="G45" s="318"/>
      <c r="H45" s="18"/>
      <c r="I45" s="14"/>
      <c r="J45" s="14"/>
      <c r="K45" s="14"/>
      <c r="L45" s="14"/>
      <c r="M45" s="14"/>
      <c r="N45" s="14"/>
      <c r="O45" s="14"/>
      <c r="P45" s="14"/>
      <c r="Q45" s="14"/>
      <c r="R45" s="14"/>
      <c r="S45" s="14"/>
      <c r="T45" s="14"/>
      <c r="U45" s="14"/>
      <c r="V45" s="14"/>
      <c r="W45" s="14"/>
      <c r="X45" s="14"/>
      <c r="Y45" s="14"/>
      <c r="Z45" s="59"/>
    </row>
    <row r="46" spans="1:36" s="11" customFormat="1" ht="14.25" customHeight="1">
      <c r="A46" s="262"/>
      <c r="B46" s="3102"/>
      <c r="C46" s="3102"/>
      <c r="D46" s="3102"/>
      <c r="E46" s="3102"/>
      <c r="F46" s="3102"/>
      <c r="G46" s="3102"/>
      <c r="H46" s="15"/>
      <c r="I46" s="14"/>
      <c r="J46" s="14"/>
      <c r="K46" s="14"/>
      <c r="L46" s="14"/>
      <c r="M46" s="18"/>
      <c r="N46" s="18"/>
      <c r="O46" s="18"/>
      <c r="P46" s="18"/>
      <c r="Q46" s="18"/>
      <c r="R46" s="18"/>
      <c r="S46" s="18"/>
      <c r="T46" s="18"/>
      <c r="U46" s="18"/>
      <c r="V46" s="18"/>
      <c r="W46" s="18"/>
      <c r="X46" s="18"/>
      <c r="Y46" s="18"/>
      <c r="Z46" s="59"/>
    </row>
    <row r="47" spans="1:36" s="151" customFormat="1" ht="16.2">
      <c r="A47" s="262"/>
      <c r="B47" s="3178"/>
      <c r="C47" s="3178"/>
      <c r="D47" s="3178"/>
      <c r="E47" s="3178"/>
      <c r="F47" s="3178"/>
      <c r="G47" s="3178"/>
      <c r="H47" s="147"/>
      <c r="I47" s="147"/>
      <c r="J47" s="147"/>
      <c r="K47" s="147"/>
      <c r="L47" s="147"/>
    </row>
    <row r="48" spans="1:36" s="11" customFormat="1" ht="16.2">
      <c r="A48" s="262"/>
      <c r="B48" s="3102"/>
      <c r="C48" s="3102"/>
      <c r="D48" s="3102"/>
      <c r="E48" s="3102"/>
      <c r="F48" s="3102"/>
      <c r="G48" s="3102"/>
      <c r="I48" s="16"/>
      <c r="J48" s="16"/>
      <c r="K48" s="16"/>
      <c r="L48" s="16"/>
      <c r="Z48" s="59"/>
    </row>
    <row r="49" spans="1:26" s="11" customFormat="1" ht="16.2">
      <c r="A49" s="262"/>
      <c r="B49" s="3102"/>
      <c r="C49" s="3102"/>
      <c r="D49" s="3102"/>
      <c r="E49" s="3102"/>
      <c r="F49" s="3102"/>
      <c r="G49" s="3102"/>
      <c r="H49" s="16"/>
      <c r="I49" s="19"/>
      <c r="J49" s="19"/>
      <c r="K49" s="19"/>
      <c r="L49" s="19"/>
      <c r="M49" s="12"/>
      <c r="N49" s="12"/>
      <c r="O49" s="12"/>
      <c r="P49" s="12"/>
      <c r="Q49" s="12"/>
      <c r="R49" s="12"/>
      <c r="S49" s="12"/>
      <c r="T49" s="12"/>
      <c r="U49" s="12"/>
      <c r="V49" s="12"/>
      <c r="W49" s="12"/>
      <c r="X49" s="12"/>
      <c r="Y49" s="12"/>
      <c r="Z49" s="59"/>
    </row>
    <row r="50" spans="1:26" s="11" customFormat="1" ht="17.25" customHeight="1">
      <c r="A50" s="765"/>
      <c r="B50" s="3178"/>
      <c r="C50" s="3178"/>
      <c r="D50" s="3178"/>
      <c r="E50" s="3178"/>
      <c r="F50" s="3178"/>
      <c r="G50" s="3178"/>
      <c r="H50" s="16"/>
      <c r="I50" s="1"/>
      <c r="J50" s="1"/>
      <c r="K50" s="1"/>
      <c r="L50" s="1"/>
      <c r="M50" s="1"/>
      <c r="N50" s="1"/>
      <c r="O50" s="1"/>
      <c r="P50" s="1"/>
      <c r="Q50" s="1"/>
      <c r="R50" s="1"/>
      <c r="S50" s="1"/>
      <c r="T50" s="1"/>
      <c r="U50" s="1"/>
      <c r="V50" s="1"/>
      <c r="W50" s="1"/>
      <c r="X50" s="1"/>
      <c r="Y50" s="1"/>
      <c r="Z50" s="59"/>
    </row>
    <row r="51" spans="1:26" s="11" customFormat="1" ht="19.2">
      <c r="A51" s="232"/>
      <c r="B51" s="3102"/>
      <c r="C51" s="3102"/>
      <c r="D51" s="3102"/>
      <c r="E51" s="3102"/>
      <c r="F51" s="3102"/>
      <c r="G51" s="3102"/>
      <c r="H51" s="18"/>
      <c r="I51" s="1"/>
      <c r="J51" s="1"/>
      <c r="K51" s="1"/>
      <c r="L51" s="1"/>
      <c r="M51" s="1"/>
      <c r="N51" s="1"/>
      <c r="O51" s="1"/>
      <c r="P51" s="1"/>
      <c r="Q51" s="1"/>
      <c r="R51" s="1"/>
      <c r="S51" s="1"/>
      <c r="T51" s="1"/>
      <c r="U51" s="1"/>
      <c r="V51" s="1"/>
      <c r="W51" s="1"/>
      <c r="X51" s="1"/>
      <c r="Y51" s="1"/>
      <c r="Z51" s="60"/>
    </row>
  </sheetData>
  <sheetProtection selectLockedCells="1" selectUnlockedCells="1"/>
  <mergeCells count="127">
    <mergeCell ref="K33:M33"/>
    <mergeCell ref="R28:R29"/>
    <mergeCell ref="R26:R27"/>
    <mergeCell ref="I22:I23"/>
    <mergeCell ref="J18:J19"/>
    <mergeCell ref="K18:K19"/>
    <mergeCell ref="L18:L19"/>
    <mergeCell ref="A7:X7"/>
    <mergeCell ref="B36:G36"/>
    <mergeCell ref="S16:S17"/>
    <mergeCell ref="R14:R15"/>
    <mergeCell ref="S18:S19"/>
    <mergeCell ref="N24:N25"/>
    <mergeCell ref="O24:O25"/>
    <mergeCell ref="P24:P25"/>
    <mergeCell ref="Q24:Q25"/>
    <mergeCell ref="I24:I25"/>
    <mergeCell ref="J24:J25"/>
    <mergeCell ref="K24:K25"/>
    <mergeCell ref="L24:L25"/>
    <mergeCell ref="K22:K23"/>
    <mergeCell ref="L22:L23"/>
    <mergeCell ref="M22:M23"/>
    <mergeCell ref="N22:N23"/>
    <mergeCell ref="B50:G50"/>
    <mergeCell ref="J14:J15"/>
    <mergeCell ref="K14:K15"/>
    <mergeCell ref="L14:L15"/>
    <mergeCell ref="M14:M15"/>
    <mergeCell ref="N14:N15"/>
    <mergeCell ref="O14:O15"/>
    <mergeCell ref="P14:P15"/>
    <mergeCell ref="Q14:Q15"/>
    <mergeCell ref="M16:M17"/>
    <mergeCell ref="N16:N17"/>
    <mergeCell ref="O16:O17"/>
    <mergeCell ref="P16:P17"/>
    <mergeCell ref="Q16:Q17"/>
    <mergeCell ref="M20:M21"/>
    <mergeCell ref="N20:N21"/>
    <mergeCell ref="O20:O21"/>
    <mergeCell ref="P20:P21"/>
    <mergeCell ref="Q20:Q21"/>
    <mergeCell ref="M18:M19"/>
    <mergeCell ref="N18:N19"/>
    <mergeCell ref="O18:O19"/>
    <mergeCell ref="P18:P19"/>
    <mergeCell ref="Q18:Q19"/>
    <mergeCell ref="B51:G51"/>
    <mergeCell ref="B46:G46"/>
    <mergeCell ref="S20:S21"/>
    <mergeCell ref="T20:T21"/>
    <mergeCell ref="T22:T23"/>
    <mergeCell ref="B47:G47"/>
    <mergeCell ref="B48:G48"/>
    <mergeCell ref="B49:G49"/>
    <mergeCell ref="R20:R21"/>
    <mergeCell ref="T24:T25"/>
    <mergeCell ref="S24:S25"/>
    <mergeCell ref="R24:R25"/>
    <mergeCell ref="B37:G37"/>
    <mergeCell ref="T28:T29"/>
    <mergeCell ref="T26:T27"/>
    <mergeCell ref="S28:S29"/>
    <mergeCell ref="S26:S27"/>
    <mergeCell ref="R22:R23"/>
    <mergeCell ref="S22:S23"/>
    <mergeCell ref="I20:I21"/>
    <mergeCell ref="J20:J21"/>
    <mergeCell ref="K20:K21"/>
    <mergeCell ref="L20:L21"/>
    <mergeCell ref="M24:M25"/>
    <mergeCell ref="Q6:R6"/>
    <mergeCell ref="A11:A12"/>
    <mergeCell ref="B11:B12"/>
    <mergeCell ref="C11:E12"/>
    <mergeCell ref="R18:R19"/>
    <mergeCell ref="A9:W9"/>
    <mergeCell ref="T16:T17"/>
    <mergeCell ref="T14:T15"/>
    <mergeCell ref="R16:R17"/>
    <mergeCell ref="S14:S15"/>
    <mergeCell ref="I11:J11"/>
    <mergeCell ref="P11:Q11"/>
    <mergeCell ref="F11:G11"/>
    <mergeCell ref="T18:T19"/>
    <mergeCell ref="K11:L11"/>
    <mergeCell ref="S11:U11"/>
    <mergeCell ref="H11:H12"/>
    <mergeCell ref="M11:N11"/>
    <mergeCell ref="I14:I15"/>
    <mergeCell ref="I16:I17"/>
    <mergeCell ref="J16:J17"/>
    <mergeCell ref="K16:K17"/>
    <mergeCell ref="L16:L17"/>
    <mergeCell ref="I18:I19"/>
    <mergeCell ref="O22:O23"/>
    <mergeCell ref="P22:P23"/>
    <mergeCell ref="Q22:Q23"/>
    <mergeCell ref="J22:J23"/>
    <mergeCell ref="I26:I27"/>
    <mergeCell ref="J26:J27"/>
    <mergeCell ref="K26:K27"/>
    <mergeCell ref="L26:L27"/>
    <mergeCell ref="M26:M27"/>
    <mergeCell ref="N26:N27"/>
    <mergeCell ref="O26:O27"/>
    <mergeCell ref="P26:P27"/>
    <mergeCell ref="Q26:Q27"/>
    <mergeCell ref="I28:I29"/>
    <mergeCell ref="J28:J29"/>
    <mergeCell ref="K28:K29"/>
    <mergeCell ref="L28:L29"/>
    <mergeCell ref="M28:M29"/>
    <mergeCell ref="N28:N29"/>
    <mergeCell ref="O28:O29"/>
    <mergeCell ref="P28:P29"/>
    <mergeCell ref="Q28:Q29"/>
    <mergeCell ref="I30:I31"/>
    <mergeCell ref="J30:J31"/>
    <mergeCell ref="K30:K31"/>
    <mergeCell ref="L30:L31"/>
    <mergeCell ref="M30:M31"/>
    <mergeCell ref="N30:N31"/>
    <mergeCell ref="O30:O31"/>
    <mergeCell ref="P30:P31"/>
    <mergeCell ref="Q30:Q31"/>
  </mergeCells>
  <phoneticPr fontId="18"/>
  <pageMargins left="0.67" right="0.39370078740157483" top="0.59055118110236227" bottom="0.19" header="0.47244094488188981" footer="0.15748031496062992"/>
  <pageSetup paperSize="9" scale="57" orientation="landscape"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indexed="43"/>
    <pageSetUpPr fitToPage="1"/>
  </sheetPr>
  <dimension ref="A1:AE52"/>
  <sheetViews>
    <sheetView showZeros="0" zoomScale="75" zoomScaleNormal="75" zoomScaleSheetLayoutView="55" workbookViewId="0">
      <selection activeCell="Z25" sqref="Z25"/>
    </sheetView>
  </sheetViews>
  <sheetFormatPr defaultColWidth="9" defaultRowHeight="15" customHeight="1"/>
  <cols>
    <col min="1" max="2" width="12.88671875" style="1" customWidth="1"/>
    <col min="3" max="3" width="14.109375" style="1" customWidth="1"/>
    <col min="4" max="4" width="9.6640625" style="1" customWidth="1"/>
    <col min="5" max="5" width="3.44140625" style="1" customWidth="1"/>
    <col min="6" max="7" width="9.6640625" style="1" customWidth="1"/>
    <col min="8" max="8" width="3.6640625" style="1" customWidth="1"/>
    <col min="9" max="13" width="9.6640625" style="1" customWidth="1"/>
    <col min="14" max="21" width="8.44140625" style="1" customWidth="1"/>
    <col min="22" max="22" width="8.44140625" style="8" customWidth="1"/>
    <col min="23" max="23" width="8.44140625" style="1" customWidth="1"/>
    <col min="24" max="26" width="8.6640625" style="1" customWidth="1"/>
    <col min="27" max="27" width="11.44140625" style="1" customWidth="1"/>
    <col min="28" max="16384" width="9" style="1"/>
  </cols>
  <sheetData>
    <row r="1" spans="1:26" ht="15" customHeight="1">
      <c r="Z1" s="2"/>
    </row>
    <row r="2" spans="1:26" ht="15" customHeight="1">
      <c r="M2" s="793" t="s">
        <v>88</v>
      </c>
      <c r="N2" s="35"/>
      <c r="O2" s="35"/>
      <c r="P2" s="35"/>
      <c r="R2" s="2494" t="s">
        <v>5</v>
      </c>
      <c r="Z2" s="2"/>
    </row>
    <row r="3" spans="1:26" ht="15" customHeight="1">
      <c r="M3" s="793" t="s">
        <v>992</v>
      </c>
      <c r="N3" s="35"/>
      <c r="O3" s="35"/>
      <c r="P3" s="35"/>
      <c r="R3" s="2494" t="s">
        <v>1757</v>
      </c>
      <c r="Z3" s="2"/>
    </row>
    <row r="4" spans="1:26" ht="15" customHeight="1">
      <c r="M4" s="1048" t="s">
        <v>993</v>
      </c>
      <c r="N4" s="46"/>
      <c r="O4" s="46"/>
      <c r="P4" s="35"/>
      <c r="R4" s="2494" t="s">
        <v>1758</v>
      </c>
      <c r="Z4" s="2"/>
    </row>
    <row r="5" spans="1:26" ht="15" customHeight="1">
      <c r="M5" s="793" t="s">
        <v>994</v>
      </c>
      <c r="N5" s="35"/>
      <c r="O5" s="35"/>
      <c r="P5" s="35"/>
      <c r="R5" s="2494" t="s">
        <v>1759</v>
      </c>
      <c r="V5" s="139"/>
      <c r="Z5" s="2"/>
    </row>
    <row r="6" spans="1:26" ht="15" customHeight="1">
      <c r="M6" s="7"/>
      <c r="U6" s="131"/>
    </row>
    <row r="7" spans="1:26" ht="30" customHeight="1">
      <c r="A7" s="2891" t="s">
        <v>260</v>
      </c>
      <c r="B7" s="2891"/>
      <c r="C7" s="2891"/>
      <c r="D7" s="2891"/>
      <c r="E7" s="2891"/>
      <c r="F7" s="2891"/>
      <c r="G7" s="2891"/>
      <c r="H7" s="2891"/>
      <c r="I7" s="2891"/>
      <c r="J7" s="2891"/>
      <c r="K7" s="2891"/>
      <c r="L7" s="2891"/>
      <c r="M7" s="2891"/>
      <c r="N7" s="2891"/>
      <c r="O7" s="2891"/>
      <c r="P7" s="2891"/>
      <c r="Q7" s="2891"/>
      <c r="R7" s="2891"/>
      <c r="S7" s="2891"/>
      <c r="T7" s="2891"/>
      <c r="U7" s="3015"/>
      <c r="V7" s="3015"/>
      <c r="W7" s="3015"/>
      <c r="X7" s="3015"/>
      <c r="Y7" s="3015"/>
      <c r="Z7" s="3015"/>
    </row>
    <row r="8" spans="1:26" ht="15" customHeight="1">
      <c r="A8" s="2913" t="s">
        <v>391</v>
      </c>
      <c r="B8" s="2913"/>
      <c r="C8" s="2913"/>
      <c r="D8" s="2913"/>
      <c r="E8" s="2913"/>
      <c r="F8" s="2913"/>
      <c r="G8" s="2913"/>
      <c r="H8" s="2913"/>
      <c r="I8" s="2913"/>
      <c r="J8" s="2913"/>
      <c r="K8" s="2913"/>
      <c r="L8" s="2913"/>
      <c r="M8" s="2913"/>
      <c r="N8" s="2913"/>
      <c r="O8" s="2913"/>
      <c r="P8" s="2913"/>
      <c r="Q8" s="2913"/>
      <c r="R8" s="2913"/>
      <c r="S8" s="2913"/>
      <c r="T8" s="2913"/>
      <c r="U8" s="2913"/>
      <c r="V8" s="3016"/>
      <c r="W8" s="3016"/>
      <c r="X8" s="3016"/>
      <c r="Y8" s="3016"/>
      <c r="Z8" s="3016"/>
    </row>
    <row r="9" spans="1:26" ht="15" customHeight="1">
      <c r="A9" s="297">
        <f>'(P12)HKG TYO'!A10</f>
        <v>0</v>
      </c>
      <c r="B9" s="297"/>
      <c r="C9" s="3"/>
      <c r="D9" s="3"/>
      <c r="E9" s="3"/>
      <c r="F9" s="3"/>
      <c r="G9" s="3"/>
      <c r="H9" s="3"/>
      <c r="I9" s="3"/>
      <c r="J9" s="3"/>
      <c r="K9" s="3"/>
      <c r="L9" s="3"/>
      <c r="M9" s="3"/>
      <c r="N9" s="137" t="s">
        <v>387</v>
      </c>
      <c r="O9" s="113"/>
      <c r="P9" s="113"/>
      <c r="Q9" s="113"/>
      <c r="R9" s="113"/>
      <c r="S9" s="113"/>
      <c r="T9" s="113"/>
      <c r="U9" s="113"/>
      <c r="V9" s="140"/>
      <c r="W9" s="3"/>
      <c r="X9" s="3"/>
    </row>
    <row r="10" spans="1:26" ht="20.100000000000001" customHeight="1">
      <c r="A10" s="3124" t="s">
        <v>91</v>
      </c>
      <c r="B10" s="3123"/>
      <c r="C10" s="3130" t="s">
        <v>92</v>
      </c>
      <c r="D10" s="3121" t="s">
        <v>649</v>
      </c>
      <c r="E10" s="3122"/>
      <c r="F10" s="3123"/>
      <c r="G10" s="3124" t="s">
        <v>834</v>
      </c>
      <c r="H10" s="3122"/>
      <c r="I10" s="3123"/>
      <c r="J10" s="3126" t="s">
        <v>93</v>
      </c>
      <c r="K10" s="3127"/>
      <c r="L10" s="3128"/>
      <c r="M10" s="3129" t="s">
        <v>1707</v>
      </c>
      <c r="N10" s="3307" t="s">
        <v>450</v>
      </c>
      <c r="O10" s="3261"/>
      <c r="P10" s="3260" t="s">
        <v>451</v>
      </c>
      <c r="Q10" s="3261"/>
      <c r="R10" s="153" t="s">
        <v>452</v>
      </c>
      <c r="S10" s="153" t="s">
        <v>453</v>
      </c>
      <c r="T10" s="3260" t="s">
        <v>454</v>
      </c>
      <c r="U10" s="3261"/>
      <c r="V10" s="3260" t="s">
        <v>455</v>
      </c>
      <c r="W10" s="3261"/>
    </row>
    <row r="11" spans="1:26" s="8" customFormat="1" ht="44.25" customHeight="1">
      <c r="A11" s="3125"/>
      <c r="B11" s="3080"/>
      <c r="C11" s="3131"/>
      <c r="D11" s="3065"/>
      <c r="E11" s="3079"/>
      <c r="F11" s="3080"/>
      <c r="G11" s="3125"/>
      <c r="H11" s="3079"/>
      <c r="I11" s="3080"/>
      <c r="J11" s="2116" t="s">
        <v>98</v>
      </c>
      <c r="K11" s="2117" t="s">
        <v>96</v>
      </c>
      <c r="L11" s="2118" t="s">
        <v>97</v>
      </c>
      <c r="M11" s="3053"/>
      <c r="N11" s="1508" t="s">
        <v>1018</v>
      </c>
      <c r="O11" s="145" t="s">
        <v>457</v>
      </c>
      <c r="P11" s="143" t="s">
        <v>458</v>
      </c>
      <c r="Q11" s="49" t="s">
        <v>459</v>
      </c>
      <c r="R11" s="427" t="s">
        <v>261</v>
      </c>
      <c r="S11" s="30" t="s">
        <v>460</v>
      </c>
      <c r="T11" s="162" t="s">
        <v>1019</v>
      </c>
      <c r="U11" s="163" t="s">
        <v>461</v>
      </c>
      <c r="V11" s="50" t="s">
        <v>0</v>
      </c>
      <c r="W11" s="145" t="s">
        <v>1</v>
      </c>
    </row>
    <row r="12" spans="1:26" ht="26.25" customHeight="1">
      <c r="A12" s="3089" t="s">
        <v>1774</v>
      </c>
      <c r="B12" s="3090"/>
      <c r="C12" s="2441" t="s">
        <v>1775</v>
      </c>
      <c r="D12" s="2428">
        <v>45239</v>
      </c>
      <c r="E12" s="2429" t="s">
        <v>1776</v>
      </c>
      <c r="F12" s="2428">
        <f>D12+1</f>
        <v>45240</v>
      </c>
      <c r="G12" s="2434"/>
      <c r="H12" s="2433"/>
      <c r="I12" s="2435"/>
      <c r="J12" s="2436">
        <f>D12-3</f>
        <v>45236</v>
      </c>
      <c r="K12" s="2449">
        <f>F12-10</f>
        <v>45230</v>
      </c>
      <c r="L12" s="2432">
        <f>D12-2</f>
        <v>45237</v>
      </c>
      <c r="M12" s="2437">
        <f t="shared" ref="M12:M14" si="0">F12+4</f>
        <v>45244</v>
      </c>
      <c r="N12" s="479">
        <f t="shared" ref="N12:N28" si="1">M12+40</f>
        <v>45284</v>
      </c>
      <c r="O12" s="781">
        <f t="shared" ref="O12:O28" si="2">M12+45</f>
        <v>45289</v>
      </c>
      <c r="P12" s="782">
        <f t="shared" ref="P12:P28" si="3">M12+41</f>
        <v>45285</v>
      </c>
      <c r="Q12" s="781">
        <f t="shared" ref="Q12:Q28" si="4">M12+48</f>
        <v>45292</v>
      </c>
      <c r="R12" s="783">
        <f t="shared" ref="R12:R28" si="5">M12+37</f>
        <v>45281</v>
      </c>
      <c r="S12" s="783">
        <f t="shared" ref="S12:S28" si="6">M12+38</f>
        <v>45282</v>
      </c>
      <c r="T12" s="782">
        <f t="shared" ref="T12:T28" si="7">M12+44</f>
        <v>45288</v>
      </c>
      <c r="U12" s="781">
        <f t="shared" ref="U12:U28" si="8">T12+9</f>
        <v>45297</v>
      </c>
      <c r="V12" s="782">
        <f t="shared" ref="V12:V28" si="9">M12+30</f>
        <v>45274</v>
      </c>
      <c r="W12" s="781">
        <f t="shared" ref="W12:W28" si="10">M12+30</f>
        <v>45274</v>
      </c>
      <c r="X12" s="2438"/>
    </row>
    <row r="13" spans="1:26" s="8" customFormat="1" ht="25.5" customHeight="1">
      <c r="A13" s="3091" t="s">
        <v>1777</v>
      </c>
      <c r="B13" s="3092"/>
      <c r="C13" s="2448" t="s">
        <v>1778</v>
      </c>
      <c r="D13" s="2419"/>
      <c r="E13" s="2420"/>
      <c r="F13" s="2421">
        <f>D13</f>
        <v>0</v>
      </c>
      <c r="G13" s="2422">
        <v>45240</v>
      </c>
      <c r="H13" s="2423" t="s">
        <v>390</v>
      </c>
      <c r="I13" s="2424">
        <f>G13+1</f>
        <v>45241</v>
      </c>
      <c r="J13" s="2426">
        <f>G13-1</f>
        <v>45239</v>
      </c>
      <c r="K13" s="2450">
        <v>45202</v>
      </c>
      <c r="L13" s="2427">
        <f>J13</f>
        <v>45239</v>
      </c>
      <c r="M13" s="2425">
        <f>I13+5</f>
        <v>45246</v>
      </c>
      <c r="N13" s="479">
        <f t="shared" si="1"/>
        <v>45286</v>
      </c>
      <c r="O13" s="781">
        <f t="shared" si="2"/>
        <v>45291</v>
      </c>
      <c r="P13" s="782">
        <f t="shared" si="3"/>
        <v>45287</v>
      </c>
      <c r="Q13" s="781">
        <f t="shared" si="4"/>
        <v>45294</v>
      </c>
      <c r="R13" s="783">
        <f t="shared" si="5"/>
        <v>45283</v>
      </c>
      <c r="S13" s="783">
        <f t="shared" si="6"/>
        <v>45284</v>
      </c>
      <c r="T13" s="782">
        <f t="shared" si="7"/>
        <v>45290</v>
      </c>
      <c r="U13" s="781">
        <f t="shared" si="8"/>
        <v>45299</v>
      </c>
      <c r="V13" s="782">
        <f t="shared" si="9"/>
        <v>45276</v>
      </c>
      <c r="W13" s="781">
        <f t="shared" si="10"/>
        <v>45276</v>
      </c>
      <c r="X13" s="877"/>
    </row>
    <row r="14" spans="1:26" ht="26.25" customHeight="1">
      <c r="A14" s="3132" t="s">
        <v>1779</v>
      </c>
      <c r="B14" s="3133"/>
      <c r="C14" s="2536" t="s">
        <v>1780</v>
      </c>
      <c r="D14" s="2537">
        <f>D12+7</f>
        <v>45246</v>
      </c>
      <c r="E14" s="2538" t="s">
        <v>390</v>
      </c>
      <c r="F14" s="2537">
        <f>D14+1</f>
        <v>45247</v>
      </c>
      <c r="G14" s="2472"/>
      <c r="H14" s="2471"/>
      <c r="I14" s="2473"/>
      <c r="J14" s="2539">
        <f>D14-3</f>
        <v>45243</v>
      </c>
      <c r="K14" s="2540">
        <f>F14-10</f>
        <v>45237</v>
      </c>
      <c r="L14" s="2541">
        <f>D14-2</f>
        <v>45244</v>
      </c>
      <c r="M14" s="2542">
        <f t="shared" si="0"/>
        <v>45251</v>
      </c>
      <c r="N14" s="2031">
        <f t="shared" si="1"/>
        <v>45291</v>
      </c>
      <c r="O14" s="1464">
        <f t="shared" si="2"/>
        <v>45296</v>
      </c>
      <c r="P14" s="2029">
        <f t="shared" si="3"/>
        <v>45292</v>
      </c>
      <c r="Q14" s="1464">
        <f t="shared" si="4"/>
        <v>45299</v>
      </c>
      <c r="R14" s="2028">
        <f t="shared" si="5"/>
        <v>45288</v>
      </c>
      <c r="S14" s="2028">
        <f t="shared" si="6"/>
        <v>45289</v>
      </c>
      <c r="T14" s="2029">
        <f t="shared" si="7"/>
        <v>45295</v>
      </c>
      <c r="U14" s="1464">
        <f t="shared" si="8"/>
        <v>45304</v>
      </c>
      <c r="V14" s="2029">
        <f t="shared" si="9"/>
        <v>45281</v>
      </c>
      <c r="W14" s="1464">
        <f t="shared" si="10"/>
        <v>45281</v>
      </c>
      <c r="X14" s="2438"/>
    </row>
    <row r="15" spans="1:26" ht="26.25" customHeight="1">
      <c r="A15" s="3091" t="s">
        <v>1781</v>
      </c>
      <c r="B15" s="3092"/>
      <c r="C15" s="2448" t="s">
        <v>1782</v>
      </c>
      <c r="D15" s="2419"/>
      <c r="E15" s="2420"/>
      <c r="F15" s="2421"/>
      <c r="G15" s="2422">
        <f>G13+7</f>
        <v>45247</v>
      </c>
      <c r="H15" s="2423" t="s">
        <v>390</v>
      </c>
      <c r="I15" s="2424">
        <f>G15+1</f>
        <v>45248</v>
      </c>
      <c r="J15" s="2426">
        <f>G15-1</f>
        <v>45246</v>
      </c>
      <c r="K15" s="2450">
        <v>45237</v>
      </c>
      <c r="L15" s="2427">
        <f>J15</f>
        <v>45246</v>
      </c>
      <c r="M15" s="2425">
        <f t="shared" ref="M15" si="11">I15+5</f>
        <v>45253</v>
      </c>
      <c r="N15" s="479">
        <f t="shared" si="1"/>
        <v>45293</v>
      </c>
      <c r="O15" s="781">
        <f t="shared" si="2"/>
        <v>45298</v>
      </c>
      <c r="P15" s="782">
        <f t="shared" si="3"/>
        <v>45294</v>
      </c>
      <c r="Q15" s="781">
        <f t="shared" si="4"/>
        <v>45301</v>
      </c>
      <c r="R15" s="783">
        <f t="shared" si="5"/>
        <v>45290</v>
      </c>
      <c r="S15" s="783">
        <f t="shared" si="6"/>
        <v>45291</v>
      </c>
      <c r="T15" s="782">
        <f t="shared" si="7"/>
        <v>45297</v>
      </c>
      <c r="U15" s="781">
        <f t="shared" si="8"/>
        <v>45306</v>
      </c>
      <c r="V15" s="782">
        <f t="shared" si="9"/>
        <v>45283</v>
      </c>
      <c r="W15" s="781">
        <f t="shared" si="10"/>
        <v>45283</v>
      </c>
      <c r="X15" s="2438"/>
    </row>
    <row r="16" spans="1:26" ht="26.25" customHeight="1">
      <c r="A16" s="3089" t="s">
        <v>1783</v>
      </c>
      <c r="B16" s="3090"/>
      <c r="C16" s="2441" t="s">
        <v>1784</v>
      </c>
      <c r="D16" s="2428">
        <f>D14+7</f>
        <v>45253</v>
      </c>
      <c r="E16" s="2429" t="s">
        <v>1776</v>
      </c>
      <c r="F16" s="2428">
        <f>D16+1</f>
        <v>45254</v>
      </c>
      <c r="G16" s="2430"/>
      <c r="H16" s="2429"/>
      <c r="I16" s="2431"/>
      <c r="J16" s="2436">
        <f>D16-3</f>
        <v>45250</v>
      </c>
      <c r="K16" s="2449">
        <f>F16-10</f>
        <v>45244</v>
      </c>
      <c r="L16" s="2432">
        <f>D16-2</f>
        <v>45251</v>
      </c>
      <c r="M16" s="2437">
        <f t="shared" ref="M16" si="12">F16+4</f>
        <v>45258</v>
      </c>
      <c r="N16" s="479">
        <f t="shared" si="1"/>
        <v>45298</v>
      </c>
      <c r="O16" s="781">
        <f t="shared" si="2"/>
        <v>45303</v>
      </c>
      <c r="P16" s="782">
        <f t="shared" si="3"/>
        <v>45299</v>
      </c>
      <c r="Q16" s="781">
        <f t="shared" si="4"/>
        <v>45306</v>
      </c>
      <c r="R16" s="783">
        <f t="shared" si="5"/>
        <v>45295</v>
      </c>
      <c r="S16" s="783">
        <f t="shared" si="6"/>
        <v>45296</v>
      </c>
      <c r="T16" s="782">
        <f t="shared" si="7"/>
        <v>45302</v>
      </c>
      <c r="U16" s="781">
        <f t="shared" si="8"/>
        <v>45311</v>
      </c>
      <c r="V16" s="782">
        <f t="shared" si="9"/>
        <v>45288</v>
      </c>
      <c r="W16" s="781">
        <f t="shared" si="10"/>
        <v>45288</v>
      </c>
      <c r="X16" s="2438"/>
    </row>
    <row r="17" spans="1:24" ht="26.25" customHeight="1">
      <c r="A17" s="3093" t="s">
        <v>1739</v>
      </c>
      <c r="B17" s="3094"/>
      <c r="C17" s="2543"/>
      <c r="D17" s="2544"/>
      <c r="E17" s="2545"/>
      <c r="F17" s="2546"/>
      <c r="G17" s="2464">
        <f>G15+7</f>
        <v>45254</v>
      </c>
      <c r="H17" s="2465" t="s">
        <v>1776</v>
      </c>
      <c r="I17" s="2466">
        <f>G17+1</f>
        <v>45255</v>
      </c>
      <c r="J17" s="2547">
        <f>G17-1</f>
        <v>45253</v>
      </c>
      <c r="K17" s="2468" t="s">
        <v>390</v>
      </c>
      <c r="L17" s="2261">
        <f>J17</f>
        <v>45253</v>
      </c>
      <c r="M17" s="2470">
        <f t="shared" ref="M17" si="13">I17+5</f>
        <v>45260</v>
      </c>
      <c r="N17" s="2031">
        <f t="shared" si="1"/>
        <v>45300</v>
      </c>
      <c r="O17" s="1464">
        <f t="shared" si="2"/>
        <v>45305</v>
      </c>
      <c r="P17" s="2029">
        <f t="shared" si="3"/>
        <v>45301</v>
      </c>
      <c r="Q17" s="1464">
        <f t="shared" si="4"/>
        <v>45308</v>
      </c>
      <c r="R17" s="2028">
        <f t="shared" si="5"/>
        <v>45297</v>
      </c>
      <c r="S17" s="2028">
        <f t="shared" si="6"/>
        <v>45298</v>
      </c>
      <c r="T17" s="2029">
        <f t="shared" si="7"/>
        <v>45304</v>
      </c>
      <c r="U17" s="1464">
        <f t="shared" si="8"/>
        <v>45313</v>
      </c>
      <c r="V17" s="2029">
        <f t="shared" si="9"/>
        <v>45290</v>
      </c>
      <c r="W17" s="1464">
        <f t="shared" si="10"/>
        <v>45290</v>
      </c>
      <c r="X17" s="2438"/>
    </row>
    <row r="18" spans="1:24" ht="26.25" customHeight="1">
      <c r="A18" s="3089" t="s">
        <v>1774</v>
      </c>
      <c r="B18" s="3090"/>
      <c r="C18" s="2441" t="s">
        <v>1785</v>
      </c>
      <c r="D18" s="2432">
        <f>D16+7</f>
        <v>45260</v>
      </c>
      <c r="E18" s="2433" t="s">
        <v>1776</v>
      </c>
      <c r="F18" s="2432">
        <f>D18+1</f>
        <v>45261</v>
      </c>
      <c r="G18" s="2443"/>
      <c r="H18" s="2442"/>
      <c r="I18" s="2444"/>
      <c r="J18" s="2436">
        <f t="shared" ref="J18" si="14">D18-3</f>
        <v>45257</v>
      </c>
      <c r="K18" s="2449">
        <f t="shared" ref="K18" si="15">F18-10</f>
        <v>45251</v>
      </c>
      <c r="L18" s="2432">
        <f t="shared" ref="L18" si="16">D18-2</f>
        <v>45258</v>
      </c>
      <c r="M18" s="2437">
        <f t="shared" ref="M18" si="17">F18+4</f>
        <v>45265</v>
      </c>
      <c r="N18" s="479">
        <f t="shared" si="1"/>
        <v>45305</v>
      </c>
      <c r="O18" s="781">
        <f t="shared" si="2"/>
        <v>45310</v>
      </c>
      <c r="P18" s="782">
        <f t="shared" si="3"/>
        <v>45306</v>
      </c>
      <c r="Q18" s="781">
        <f t="shared" si="4"/>
        <v>45313</v>
      </c>
      <c r="R18" s="783">
        <f t="shared" si="5"/>
        <v>45302</v>
      </c>
      <c r="S18" s="783">
        <f t="shared" si="6"/>
        <v>45303</v>
      </c>
      <c r="T18" s="782">
        <f t="shared" si="7"/>
        <v>45309</v>
      </c>
      <c r="U18" s="781">
        <f t="shared" si="8"/>
        <v>45318</v>
      </c>
      <c r="V18" s="782">
        <f t="shared" si="9"/>
        <v>45295</v>
      </c>
      <c r="W18" s="781">
        <f t="shared" si="10"/>
        <v>45295</v>
      </c>
      <c r="X18" s="2438"/>
    </row>
    <row r="19" spans="1:24" ht="26.25" customHeight="1">
      <c r="A19" s="3091" t="s">
        <v>1786</v>
      </c>
      <c r="B19" s="3092"/>
      <c r="C19" s="2448" t="s">
        <v>1787</v>
      </c>
      <c r="D19" s="2535"/>
      <c r="E19" s="2439"/>
      <c r="F19" s="2440"/>
      <c r="G19" s="2422">
        <f>G17+7</f>
        <v>45261</v>
      </c>
      <c r="H19" s="2423" t="s">
        <v>1776</v>
      </c>
      <c r="I19" s="2424">
        <f>G19+1</f>
        <v>45262</v>
      </c>
      <c r="J19" s="2426">
        <f t="shared" ref="J19" si="18">G19-1</f>
        <v>45260</v>
      </c>
      <c r="K19" s="2450" t="s">
        <v>1776</v>
      </c>
      <c r="L19" s="2427">
        <f t="shared" ref="L19" si="19">J19</f>
        <v>45260</v>
      </c>
      <c r="M19" s="2425">
        <f t="shared" ref="M19" si="20">I19+5</f>
        <v>45267</v>
      </c>
      <c r="N19" s="479">
        <f t="shared" si="1"/>
        <v>45307</v>
      </c>
      <c r="O19" s="781">
        <f t="shared" si="2"/>
        <v>45312</v>
      </c>
      <c r="P19" s="782">
        <f t="shared" si="3"/>
        <v>45308</v>
      </c>
      <c r="Q19" s="781">
        <f t="shared" si="4"/>
        <v>45315</v>
      </c>
      <c r="R19" s="783">
        <f t="shared" si="5"/>
        <v>45304</v>
      </c>
      <c r="S19" s="783">
        <f t="shared" si="6"/>
        <v>45305</v>
      </c>
      <c r="T19" s="782">
        <f t="shared" si="7"/>
        <v>45311</v>
      </c>
      <c r="U19" s="781">
        <f t="shared" si="8"/>
        <v>45320</v>
      </c>
      <c r="V19" s="782">
        <f t="shared" si="9"/>
        <v>45297</v>
      </c>
      <c r="W19" s="781">
        <f t="shared" si="10"/>
        <v>45297</v>
      </c>
      <c r="X19" s="2438"/>
    </row>
    <row r="20" spans="1:24" ht="26.25" customHeight="1">
      <c r="A20" s="3089" t="s">
        <v>1788</v>
      </c>
      <c r="B20" s="3090"/>
      <c r="C20" s="2441" t="s">
        <v>1789</v>
      </c>
      <c r="D20" s="2428">
        <f>D18+7</f>
        <v>45267</v>
      </c>
      <c r="E20" s="2429" t="s">
        <v>390</v>
      </c>
      <c r="F20" s="2428">
        <f>D20+1</f>
        <v>45268</v>
      </c>
      <c r="G20" s="2434"/>
      <c r="H20" s="2433"/>
      <c r="I20" s="2435"/>
      <c r="J20" s="2436">
        <f t="shared" ref="J20" si="21">D20-3</f>
        <v>45264</v>
      </c>
      <c r="K20" s="2449">
        <f t="shared" ref="K20" si="22">F20-10</f>
        <v>45258</v>
      </c>
      <c r="L20" s="2432">
        <f t="shared" ref="L20" si="23">D20-2</f>
        <v>45265</v>
      </c>
      <c r="M20" s="2437">
        <f t="shared" ref="M20" si="24">F20+4</f>
        <v>45272</v>
      </c>
      <c r="N20" s="479">
        <f t="shared" si="1"/>
        <v>45312</v>
      </c>
      <c r="O20" s="781">
        <f t="shared" si="2"/>
        <v>45317</v>
      </c>
      <c r="P20" s="782">
        <f t="shared" si="3"/>
        <v>45313</v>
      </c>
      <c r="Q20" s="781">
        <f t="shared" si="4"/>
        <v>45320</v>
      </c>
      <c r="R20" s="783">
        <f t="shared" si="5"/>
        <v>45309</v>
      </c>
      <c r="S20" s="783">
        <f t="shared" si="6"/>
        <v>45310</v>
      </c>
      <c r="T20" s="782">
        <f t="shared" si="7"/>
        <v>45316</v>
      </c>
      <c r="U20" s="781">
        <f t="shared" si="8"/>
        <v>45325</v>
      </c>
      <c r="V20" s="782">
        <f t="shared" si="9"/>
        <v>45302</v>
      </c>
      <c r="W20" s="781">
        <f t="shared" si="10"/>
        <v>45302</v>
      </c>
      <c r="X20" s="2438"/>
    </row>
    <row r="21" spans="1:24" ht="25.5" customHeight="1">
      <c r="A21" s="3091" t="s">
        <v>1777</v>
      </c>
      <c r="B21" s="3092"/>
      <c r="C21" s="2448" t="s">
        <v>1790</v>
      </c>
      <c r="D21" s="2419"/>
      <c r="E21" s="2420"/>
      <c r="F21" s="2421"/>
      <c r="G21" s="2422">
        <f>G19+7</f>
        <v>45268</v>
      </c>
      <c r="H21" s="2423" t="s">
        <v>390</v>
      </c>
      <c r="I21" s="2424">
        <f>G21+1</f>
        <v>45269</v>
      </c>
      <c r="J21" s="2426">
        <f>G21-1</f>
        <v>45267</v>
      </c>
      <c r="K21" s="2454" t="s">
        <v>390</v>
      </c>
      <c r="L21" s="2427">
        <f t="shared" ref="L21" si="25">J21</f>
        <v>45267</v>
      </c>
      <c r="M21" s="2425">
        <f t="shared" ref="M21" si="26">I21+5</f>
        <v>45274</v>
      </c>
      <c r="N21" s="479">
        <f t="shared" si="1"/>
        <v>45314</v>
      </c>
      <c r="O21" s="781">
        <f t="shared" si="2"/>
        <v>45319</v>
      </c>
      <c r="P21" s="782">
        <f t="shared" si="3"/>
        <v>45315</v>
      </c>
      <c r="Q21" s="781">
        <f t="shared" si="4"/>
        <v>45322</v>
      </c>
      <c r="R21" s="783">
        <f t="shared" si="5"/>
        <v>45311</v>
      </c>
      <c r="S21" s="783">
        <f t="shared" si="6"/>
        <v>45312</v>
      </c>
      <c r="T21" s="782">
        <f t="shared" si="7"/>
        <v>45318</v>
      </c>
      <c r="U21" s="781">
        <f t="shared" si="8"/>
        <v>45327</v>
      </c>
      <c r="V21" s="782">
        <f t="shared" si="9"/>
        <v>45304</v>
      </c>
      <c r="W21" s="781">
        <f t="shared" si="10"/>
        <v>45304</v>
      </c>
      <c r="X21" s="2438"/>
    </row>
    <row r="22" spans="1:24" ht="26.25" customHeight="1">
      <c r="A22" s="3089" t="s">
        <v>1783</v>
      </c>
      <c r="B22" s="3090"/>
      <c r="C22" s="2441" t="s">
        <v>1791</v>
      </c>
      <c r="D22" s="2428">
        <f>D20+7</f>
        <v>45274</v>
      </c>
      <c r="E22" s="2429" t="s">
        <v>390</v>
      </c>
      <c r="F22" s="2428">
        <f>D22+1</f>
        <v>45275</v>
      </c>
      <c r="G22" s="2430"/>
      <c r="H22" s="2429"/>
      <c r="I22" s="2431"/>
      <c r="J22" s="2436">
        <f>D22-3</f>
        <v>45271</v>
      </c>
      <c r="K22" s="2449">
        <f t="shared" ref="K22" si="27">F22-10</f>
        <v>45265</v>
      </c>
      <c r="L22" s="2432">
        <f t="shared" ref="L22" si="28">D22-2</f>
        <v>45272</v>
      </c>
      <c r="M22" s="2437">
        <f t="shared" ref="M22" si="29">F22+4</f>
        <v>45279</v>
      </c>
      <c r="N22" s="479">
        <f t="shared" si="1"/>
        <v>45319</v>
      </c>
      <c r="O22" s="781">
        <f t="shared" si="2"/>
        <v>45324</v>
      </c>
      <c r="P22" s="782">
        <f t="shared" si="3"/>
        <v>45320</v>
      </c>
      <c r="Q22" s="781">
        <f t="shared" si="4"/>
        <v>45327</v>
      </c>
      <c r="R22" s="783">
        <f t="shared" si="5"/>
        <v>45316</v>
      </c>
      <c r="S22" s="783">
        <f t="shared" si="6"/>
        <v>45317</v>
      </c>
      <c r="T22" s="782">
        <f t="shared" si="7"/>
        <v>45323</v>
      </c>
      <c r="U22" s="781">
        <f t="shared" si="8"/>
        <v>45332</v>
      </c>
      <c r="V22" s="782">
        <f t="shared" si="9"/>
        <v>45309</v>
      </c>
      <c r="W22" s="781">
        <f t="shared" si="10"/>
        <v>45309</v>
      </c>
      <c r="X22" s="2438"/>
    </row>
    <row r="23" spans="1:24" ht="26.25" customHeight="1">
      <c r="A23" s="3091" t="s">
        <v>1781</v>
      </c>
      <c r="B23" s="3092"/>
      <c r="C23" s="2448" t="s">
        <v>1792</v>
      </c>
      <c r="D23" s="2451"/>
      <c r="E23" s="2452"/>
      <c r="F23" s="2453"/>
      <c r="G23" s="2422">
        <f>G21+7</f>
        <v>45275</v>
      </c>
      <c r="H23" s="2423" t="s">
        <v>390</v>
      </c>
      <c r="I23" s="2424">
        <f>G23+1</f>
        <v>45276</v>
      </c>
      <c r="J23" s="2426">
        <f t="shared" ref="J23" si="30">G23-1</f>
        <v>45274</v>
      </c>
      <c r="K23" s="2450" t="s">
        <v>390</v>
      </c>
      <c r="L23" s="2427">
        <f t="shared" ref="L23" si="31">J23</f>
        <v>45274</v>
      </c>
      <c r="M23" s="2425">
        <f t="shared" ref="M23" si="32">I23+5</f>
        <v>45281</v>
      </c>
      <c r="N23" s="479">
        <f t="shared" si="1"/>
        <v>45321</v>
      </c>
      <c r="O23" s="781">
        <f t="shared" si="2"/>
        <v>45326</v>
      </c>
      <c r="P23" s="782">
        <f t="shared" si="3"/>
        <v>45322</v>
      </c>
      <c r="Q23" s="781">
        <f t="shared" si="4"/>
        <v>45329</v>
      </c>
      <c r="R23" s="783">
        <f t="shared" si="5"/>
        <v>45318</v>
      </c>
      <c r="S23" s="783">
        <f t="shared" si="6"/>
        <v>45319</v>
      </c>
      <c r="T23" s="782">
        <f t="shared" si="7"/>
        <v>45325</v>
      </c>
      <c r="U23" s="781">
        <f t="shared" si="8"/>
        <v>45334</v>
      </c>
      <c r="V23" s="782">
        <f t="shared" si="9"/>
        <v>45311</v>
      </c>
      <c r="W23" s="781">
        <f t="shared" si="10"/>
        <v>45311</v>
      </c>
      <c r="X23" s="2438"/>
    </row>
    <row r="24" spans="1:24" ht="27.6" customHeight="1">
      <c r="A24" s="3089" t="s">
        <v>1774</v>
      </c>
      <c r="B24" s="3090"/>
      <c r="C24" s="2441" t="s">
        <v>1793</v>
      </c>
      <c r="D24" s="2428">
        <f>D22+7</f>
        <v>45281</v>
      </c>
      <c r="E24" s="2429" t="s">
        <v>390</v>
      </c>
      <c r="F24" s="2428">
        <f>D24+1</f>
        <v>45282</v>
      </c>
      <c r="G24" s="2434"/>
      <c r="H24" s="2433"/>
      <c r="I24" s="2435"/>
      <c r="J24" s="2436">
        <f t="shared" ref="J24" si="33">D24-3</f>
        <v>45278</v>
      </c>
      <c r="K24" s="2449">
        <f t="shared" ref="K24" si="34">F24-10</f>
        <v>45272</v>
      </c>
      <c r="L24" s="2432">
        <f t="shared" ref="L24" si="35">D24-2</f>
        <v>45279</v>
      </c>
      <c r="M24" s="2437">
        <f t="shared" ref="M24" si="36">F24+4</f>
        <v>45286</v>
      </c>
      <c r="N24" s="479">
        <f t="shared" si="1"/>
        <v>45326</v>
      </c>
      <c r="O24" s="781">
        <f t="shared" si="2"/>
        <v>45331</v>
      </c>
      <c r="P24" s="782">
        <f t="shared" si="3"/>
        <v>45327</v>
      </c>
      <c r="Q24" s="781">
        <f t="shared" si="4"/>
        <v>45334</v>
      </c>
      <c r="R24" s="783">
        <f t="shared" si="5"/>
        <v>45323</v>
      </c>
      <c r="S24" s="783">
        <f t="shared" si="6"/>
        <v>45324</v>
      </c>
      <c r="T24" s="782">
        <f t="shared" si="7"/>
        <v>45330</v>
      </c>
      <c r="U24" s="781">
        <f t="shared" si="8"/>
        <v>45339</v>
      </c>
      <c r="V24" s="782">
        <f t="shared" si="9"/>
        <v>45316</v>
      </c>
      <c r="W24" s="781">
        <f t="shared" si="10"/>
        <v>45316</v>
      </c>
      <c r="X24" s="4"/>
    </row>
    <row r="25" spans="1:24" s="8" customFormat="1" ht="27.6" customHeight="1">
      <c r="A25" s="3091" t="s">
        <v>1798</v>
      </c>
      <c r="B25" s="3092"/>
      <c r="C25" s="2448" t="s">
        <v>1799</v>
      </c>
      <c r="D25" s="2445"/>
      <c r="E25" s="2446"/>
      <c r="F25" s="2447"/>
      <c r="G25" s="2422">
        <f>G23+7</f>
        <v>45282</v>
      </c>
      <c r="H25" s="2423" t="s">
        <v>390</v>
      </c>
      <c r="I25" s="2424">
        <f>G25+1</f>
        <v>45283</v>
      </c>
      <c r="J25" s="2426">
        <f t="shared" ref="J25" si="37">G25-1</f>
        <v>45281</v>
      </c>
      <c r="K25" s="2454" t="s">
        <v>390</v>
      </c>
      <c r="L25" s="2427">
        <f t="shared" ref="L25" si="38">J25</f>
        <v>45281</v>
      </c>
      <c r="M25" s="2425">
        <f t="shared" ref="M25" si="39">I25+5</f>
        <v>45288</v>
      </c>
      <c r="N25" s="479">
        <f t="shared" si="1"/>
        <v>45328</v>
      </c>
      <c r="O25" s="781">
        <f t="shared" si="2"/>
        <v>45333</v>
      </c>
      <c r="P25" s="782">
        <f t="shared" si="3"/>
        <v>45329</v>
      </c>
      <c r="Q25" s="781">
        <f t="shared" si="4"/>
        <v>45336</v>
      </c>
      <c r="R25" s="783">
        <f t="shared" si="5"/>
        <v>45325</v>
      </c>
      <c r="S25" s="783">
        <f t="shared" si="6"/>
        <v>45326</v>
      </c>
      <c r="T25" s="782">
        <f t="shared" si="7"/>
        <v>45332</v>
      </c>
      <c r="U25" s="781">
        <f t="shared" si="8"/>
        <v>45341</v>
      </c>
      <c r="V25" s="782">
        <f t="shared" si="9"/>
        <v>45318</v>
      </c>
      <c r="W25" s="781">
        <f t="shared" si="10"/>
        <v>45318</v>
      </c>
      <c r="X25" s="71"/>
    </row>
    <row r="26" spans="1:24" s="789" customFormat="1" ht="26.25" customHeight="1">
      <c r="A26" s="3089" t="s">
        <v>1788</v>
      </c>
      <c r="B26" s="3090"/>
      <c r="C26" s="2441" t="s">
        <v>1796</v>
      </c>
      <c r="D26" s="2428">
        <f>D24+7</f>
        <v>45288</v>
      </c>
      <c r="E26" s="2429" t="s">
        <v>390</v>
      </c>
      <c r="F26" s="2428">
        <f>D26+1</f>
        <v>45289</v>
      </c>
      <c r="G26" s="2434"/>
      <c r="H26" s="2433"/>
      <c r="I26" s="2435"/>
      <c r="J26" s="2436">
        <f t="shared" ref="J26" si="40">D26-3</f>
        <v>45285</v>
      </c>
      <c r="K26" s="2449">
        <f t="shared" ref="K26" si="41">F26-10</f>
        <v>45279</v>
      </c>
      <c r="L26" s="2432">
        <f t="shared" ref="L26" si="42">D26-2</f>
        <v>45286</v>
      </c>
      <c r="M26" s="2437">
        <f t="shared" ref="M26" si="43">F26+4</f>
        <v>45293</v>
      </c>
      <c r="N26" s="479">
        <f t="shared" si="1"/>
        <v>45333</v>
      </c>
      <c r="O26" s="781">
        <f t="shared" si="2"/>
        <v>45338</v>
      </c>
      <c r="P26" s="782">
        <f t="shared" si="3"/>
        <v>45334</v>
      </c>
      <c r="Q26" s="781">
        <f t="shared" si="4"/>
        <v>45341</v>
      </c>
      <c r="R26" s="783">
        <f t="shared" si="5"/>
        <v>45330</v>
      </c>
      <c r="S26" s="783">
        <f t="shared" si="6"/>
        <v>45331</v>
      </c>
      <c r="T26" s="782">
        <f t="shared" si="7"/>
        <v>45337</v>
      </c>
      <c r="U26" s="781">
        <f t="shared" si="8"/>
        <v>45346</v>
      </c>
      <c r="V26" s="782">
        <f t="shared" si="9"/>
        <v>45323</v>
      </c>
      <c r="W26" s="781">
        <f t="shared" si="10"/>
        <v>45323</v>
      </c>
    </row>
    <row r="27" spans="1:24" s="789" customFormat="1" ht="26.25" hidden="1" customHeight="1">
      <c r="A27" s="3093"/>
      <c r="B27" s="3094"/>
      <c r="C27" s="2460"/>
      <c r="D27" s="2461"/>
      <c r="E27" s="2462"/>
      <c r="F27" s="2463"/>
      <c r="G27" s="2464">
        <v>45254</v>
      </c>
      <c r="H27" s="2465" t="s">
        <v>390</v>
      </c>
      <c r="I27" s="2466">
        <v>45255</v>
      </c>
      <c r="J27" s="2467">
        <v>45252</v>
      </c>
      <c r="K27" s="2468" t="s">
        <v>390</v>
      </c>
      <c r="L27" s="2469">
        <v>45252</v>
      </c>
      <c r="M27" s="2470">
        <v>45260</v>
      </c>
      <c r="N27" s="2031">
        <f t="shared" si="1"/>
        <v>45300</v>
      </c>
      <c r="O27" s="1464">
        <f t="shared" si="2"/>
        <v>45305</v>
      </c>
      <c r="P27" s="2029">
        <f t="shared" si="3"/>
        <v>45301</v>
      </c>
      <c r="Q27" s="1464">
        <f t="shared" si="4"/>
        <v>45308</v>
      </c>
      <c r="R27" s="2028">
        <f t="shared" si="5"/>
        <v>45297</v>
      </c>
      <c r="S27" s="2028">
        <f t="shared" si="6"/>
        <v>45298</v>
      </c>
      <c r="T27" s="2029">
        <f t="shared" si="7"/>
        <v>45304</v>
      </c>
      <c r="U27" s="1464">
        <f t="shared" si="8"/>
        <v>45313</v>
      </c>
      <c r="V27" s="2029">
        <f t="shared" si="9"/>
        <v>45290</v>
      </c>
      <c r="W27" s="1464">
        <f t="shared" si="10"/>
        <v>45290</v>
      </c>
    </row>
    <row r="28" spans="1:24" ht="29.25" hidden="1" customHeight="1">
      <c r="A28" s="3089"/>
      <c r="B28" s="3090"/>
      <c r="C28" s="2441"/>
      <c r="D28" s="2203">
        <v>45260</v>
      </c>
      <c r="E28" s="2552" t="s">
        <v>390</v>
      </c>
      <c r="F28" s="2203">
        <v>45261</v>
      </c>
      <c r="G28" s="2553"/>
      <c r="H28" s="2552"/>
      <c r="I28" s="2554"/>
      <c r="J28" s="2555">
        <v>45257</v>
      </c>
      <c r="K28" s="2556">
        <v>45251</v>
      </c>
      <c r="L28" s="2557">
        <v>45258</v>
      </c>
      <c r="M28" s="2551">
        <v>45265</v>
      </c>
      <c r="N28" s="2031">
        <f t="shared" si="1"/>
        <v>45305</v>
      </c>
      <c r="O28" s="1464">
        <f t="shared" si="2"/>
        <v>45310</v>
      </c>
      <c r="P28" s="2029">
        <f t="shared" si="3"/>
        <v>45306</v>
      </c>
      <c r="Q28" s="1464">
        <f t="shared" si="4"/>
        <v>45313</v>
      </c>
      <c r="R28" s="2028">
        <f t="shared" si="5"/>
        <v>45302</v>
      </c>
      <c r="S28" s="2028">
        <f t="shared" si="6"/>
        <v>45303</v>
      </c>
      <c r="T28" s="2029">
        <f t="shared" si="7"/>
        <v>45309</v>
      </c>
      <c r="U28" s="1464">
        <f t="shared" si="8"/>
        <v>45318</v>
      </c>
      <c r="V28" s="2029">
        <f t="shared" si="9"/>
        <v>45295</v>
      </c>
      <c r="W28" s="1464">
        <f t="shared" si="10"/>
        <v>45295</v>
      </c>
    </row>
    <row r="29" spans="1:24" ht="18" customHeight="1">
      <c r="A29" s="2123" t="s">
        <v>1708</v>
      </c>
      <c r="B29" s="1999"/>
      <c r="C29" s="1763"/>
      <c r="D29" s="2274"/>
      <c r="E29" s="1088"/>
      <c r="F29" s="1088"/>
      <c r="G29" s="1763"/>
      <c r="H29" s="1762"/>
      <c r="I29" s="1763"/>
      <c r="J29" s="1759"/>
      <c r="K29" s="1762"/>
      <c r="L29" s="1762"/>
      <c r="M29" s="1762"/>
      <c r="N29" s="820"/>
      <c r="O29" s="819"/>
      <c r="P29" s="819"/>
      <c r="Q29" s="819"/>
      <c r="R29" s="819"/>
      <c r="S29" s="819"/>
      <c r="T29" s="819"/>
      <c r="U29" s="901"/>
      <c r="V29" s="315"/>
    </row>
    <row r="30" spans="1:24" s="921" customFormat="1" ht="18" customHeight="1">
      <c r="A30" s="2265" t="s">
        <v>1797</v>
      </c>
      <c r="B30" s="1644"/>
      <c r="C30" s="1762"/>
      <c r="D30" s="2265"/>
      <c r="E30" s="1765"/>
      <c r="G30" s="1196"/>
      <c r="H30" s="1196"/>
      <c r="I30" s="1762"/>
      <c r="J30" s="1762"/>
      <c r="K30" s="1762"/>
      <c r="L30" s="1762"/>
      <c r="M30" s="1762"/>
      <c r="N30" s="820"/>
      <c r="O30" s="819"/>
      <c r="P30" s="819"/>
      <c r="Q30" s="819"/>
      <c r="R30" s="819"/>
      <c r="S30" s="819"/>
      <c r="T30" s="819"/>
      <c r="U30" s="1104"/>
      <c r="V30" s="1104"/>
    </row>
    <row r="31" spans="1:24" s="921" customFormat="1" ht="18" customHeight="1">
      <c r="A31" s="2013" t="s">
        <v>1656</v>
      </c>
      <c r="B31" s="793"/>
      <c r="F31" s="788"/>
      <c r="N31" s="820"/>
      <c r="O31" s="819"/>
      <c r="P31" s="819"/>
      <c r="Q31" s="819"/>
      <c r="R31" s="819"/>
      <c r="S31" s="819"/>
      <c r="T31" s="819"/>
      <c r="U31" s="1087"/>
      <c r="V31" s="1087"/>
    </row>
    <row r="32" spans="1:24" s="16" customFormat="1" ht="22.35" customHeight="1">
      <c r="A32" s="923" t="s">
        <v>954</v>
      </c>
      <c r="B32" s="793"/>
      <c r="C32" s="789"/>
      <c r="D32" s="789"/>
      <c r="E32" s="789"/>
      <c r="F32" s="789"/>
      <c r="G32" s="789"/>
      <c r="H32" s="789"/>
      <c r="I32" s="789"/>
      <c r="J32" s="789"/>
      <c r="K32" s="789"/>
      <c r="L32" s="789"/>
      <c r="M32" s="794"/>
      <c r="N32" s="794"/>
      <c r="O32" s="29"/>
      <c r="P32" s="794"/>
      <c r="Q32" s="794"/>
      <c r="R32" s="794"/>
      <c r="S32" s="789"/>
      <c r="T32" s="314"/>
      <c r="U32" s="902"/>
    </row>
    <row r="33" spans="1:31" s="16" customFormat="1" ht="22.35" customHeight="1">
      <c r="A33" s="793" t="s">
        <v>316</v>
      </c>
      <c r="B33" s="471"/>
      <c r="C33" s="471"/>
      <c r="D33" s="471"/>
      <c r="E33" s="471"/>
      <c r="F33" s="471"/>
      <c r="G33" s="471"/>
      <c r="H33" s="789"/>
      <c r="I33" s="789"/>
      <c r="J33" s="835"/>
      <c r="K33" s="835"/>
      <c r="M33" s="532"/>
      <c r="N33" s="532"/>
      <c r="O33" s="532"/>
      <c r="P33" s="532"/>
      <c r="Q33" s="532"/>
      <c r="R33" s="381"/>
      <c r="S33" s="287"/>
      <c r="T33" s="835"/>
      <c r="U33" s="835"/>
    </row>
    <row r="34" spans="1:31" s="16" customFormat="1" ht="22.35" customHeight="1">
      <c r="A34" s="2114" t="s">
        <v>1710</v>
      </c>
      <c r="B34" s="789"/>
      <c r="C34" s="789"/>
      <c r="D34" s="789"/>
      <c r="E34" s="789"/>
      <c r="F34" s="794"/>
      <c r="G34" s="794"/>
      <c r="H34" s="29"/>
      <c r="I34" s="794"/>
      <c r="K34" s="835"/>
      <c r="L34" s="2119" t="s">
        <v>368</v>
      </c>
      <c r="M34" s="532"/>
      <c r="N34" s="532"/>
      <c r="O34" s="532"/>
      <c r="P34" s="532"/>
      <c r="Q34" s="532"/>
      <c r="R34" s="381"/>
      <c r="S34" s="287"/>
      <c r="T34" s="835"/>
      <c r="U34" s="835"/>
      <c r="V34" s="53"/>
      <c r="W34" s="53"/>
      <c r="X34" s="53"/>
      <c r="Y34" s="53"/>
      <c r="Z34" s="53"/>
      <c r="AA34" s="53"/>
      <c r="AB34" s="53"/>
      <c r="AC34" s="53"/>
      <c r="AD34" s="53"/>
      <c r="AE34" s="53"/>
    </row>
    <row r="35" spans="1:31" s="16" customFormat="1" ht="21.75" customHeight="1">
      <c r="B35" s="789"/>
      <c r="C35" s="789"/>
      <c r="D35" s="789"/>
      <c r="E35" s="789"/>
      <c r="F35" s="794"/>
      <c r="G35" s="794"/>
      <c r="H35" s="29"/>
      <c r="I35" s="794"/>
      <c r="K35" s="835"/>
      <c r="L35" s="2119" t="s">
        <v>367</v>
      </c>
      <c r="M35" s="532"/>
      <c r="N35" s="532"/>
      <c r="O35" s="532"/>
      <c r="P35" s="532"/>
      <c r="Q35" s="532"/>
      <c r="R35" s="381"/>
      <c r="S35" s="2120" t="s">
        <v>665</v>
      </c>
      <c r="U35" s="835"/>
    </row>
    <row r="36" spans="1:31" s="16" customFormat="1" ht="21.75" customHeight="1">
      <c r="K36" s="835"/>
      <c r="L36" s="2119" t="s">
        <v>1760</v>
      </c>
      <c r="M36" s="532"/>
      <c r="N36" s="532"/>
      <c r="O36" s="532"/>
      <c r="P36" s="532"/>
      <c r="Q36" s="532"/>
      <c r="R36" s="381"/>
      <c r="S36" s="2109" t="s">
        <v>362</v>
      </c>
      <c r="U36" s="835"/>
      <c r="V36" s="13"/>
      <c r="W36" s="13"/>
      <c r="X36" s="13"/>
    </row>
    <row r="37" spans="1:31" s="16" customFormat="1" ht="21.75" customHeight="1">
      <c r="A37" s="115" t="s">
        <v>212</v>
      </c>
      <c r="B37" s="835"/>
      <c r="C37" s="835"/>
      <c r="D37" s="835"/>
      <c r="E37" s="835"/>
      <c r="F37" s="835"/>
      <c r="G37" s="835"/>
      <c r="H37" s="835"/>
      <c r="I37" s="835"/>
      <c r="J37" s="384"/>
      <c r="K37" s="835"/>
      <c r="L37" s="2124" t="s">
        <v>1699</v>
      </c>
      <c r="M37" s="532"/>
      <c r="N37" s="532"/>
      <c r="O37" s="532"/>
      <c r="P37" s="532"/>
      <c r="Q37" s="532"/>
      <c r="R37" s="298"/>
      <c r="S37" s="41" t="s">
        <v>223</v>
      </c>
      <c r="U37" s="835"/>
      <c r="V37" s="13"/>
      <c r="W37" s="13"/>
      <c r="X37" s="13"/>
    </row>
    <row r="38" spans="1:31" s="16" customFormat="1" ht="21.75" customHeight="1">
      <c r="A38" s="383" t="s">
        <v>213</v>
      </c>
      <c r="B38" s="3081" t="s">
        <v>485</v>
      </c>
      <c r="C38" s="3250"/>
      <c r="D38" s="3250"/>
      <c r="E38" s="3250"/>
      <c r="F38" s="3250"/>
      <c r="G38" s="3250"/>
      <c r="H38" s="3250"/>
      <c r="I38" s="3250"/>
      <c r="J38" s="3082"/>
      <c r="K38" s="835"/>
      <c r="M38" s="532"/>
      <c r="N38" s="532"/>
      <c r="O38" s="532"/>
      <c r="P38" s="532"/>
      <c r="Q38" s="532"/>
      <c r="R38" s="843"/>
      <c r="S38" s="426"/>
      <c r="T38" s="835"/>
      <c r="U38" s="835"/>
    </row>
    <row r="39" spans="1:31" s="16" customFormat="1" ht="21.75" customHeight="1">
      <c r="A39" s="407"/>
      <c r="B39" s="3262" t="s">
        <v>491</v>
      </c>
      <c r="C39" s="3263"/>
      <c r="D39" s="3263"/>
      <c r="E39" s="3263"/>
      <c r="F39" s="3263"/>
      <c r="G39" s="3263"/>
      <c r="H39" s="3263"/>
      <c r="I39" s="3263"/>
      <c r="J39" s="3264"/>
      <c r="K39" s="835"/>
      <c r="L39" s="2070" t="s">
        <v>1709</v>
      </c>
      <c r="M39" s="844"/>
      <c r="N39" s="844"/>
      <c r="O39" s="844"/>
      <c r="P39" s="844"/>
      <c r="Q39" s="844"/>
      <c r="R39" s="844"/>
      <c r="S39" s="95"/>
      <c r="T39" s="835"/>
      <c r="U39" s="835"/>
    </row>
    <row r="40" spans="1:31" s="151" customFormat="1" ht="21.75" customHeight="1">
      <c r="A40" s="383" t="s">
        <v>214</v>
      </c>
      <c r="B40" s="3081" t="s">
        <v>488</v>
      </c>
      <c r="C40" s="3250"/>
      <c r="D40" s="3250"/>
      <c r="E40" s="3250"/>
      <c r="F40" s="3250"/>
      <c r="G40" s="3250"/>
      <c r="H40" s="3250"/>
      <c r="I40" s="3250"/>
      <c r="J40" s="3082"/>
      <c r="K40" s="840"/>
      <c r="L40" s="2070" t="s">
        <v>1700</v>
      </c>
      <c r="M40" s="256"/>
      <c r="N40" s="256"/>
      <c r="O40" s="256"/>
      <c r="P40" s="256"/>
      <c r="Q40" s="541"/>
      <c r="R40" s="852"/>
      <c r="S40" s="852"/>
      <c r="T40" s="852"/>
      <c r="U40" s="852"/>
    </row>
    <row r="41" spans="1:31" s="11" customFormat="1" ht="21.75" customHeight="1">
      <c r="A41" s="408"/>
      <c r="B41" s="3262" t="s">
        <v>492</v>
      </c>
      <c r="C41" s="3263"/>
      <c r="D41" s="3263"/>
      <c r="E41" s="3263"/>
      <c r="F41" s="3263"/>
      <c r="G41" s="3263"/>
      <c r="H41" s="3263"/>
      <c r="I41" s="3263"/>
      <c r="J41" s="3264"/>
      <c r="K41" s="850"/>
      <c r="L41" s="2070" t="s">
        <v>1701</v>
      </c>
      <c r="M41" s="835"/>
      <c r="N41" s="835"/>
      <c r="O41" s="835"/>
      <c r="P41" s="835"/>
      <c r="Q41" s="850"/>
      <c r="R41" s="850"/>
      <c r="S41" s="850"/>
      <c r="T41" s="850"/>
      <c r="U41" s="852"/>
    </row>
    <row r="42" spans="1:31" s="11" customFormat="1" ht="21.75" customHeight="1">
      <c r="A42" s="383" t="s">
        <v>366</v>
      </c>
      <c r="B42" s="3231" t="s">
        <v>364</v>
      </c>
      <c r="C42" s="3232"/>
      <c r="D42" s="3232"/>
      <c r="E42" s="3232"/>
      <c r="F42" s="3232"/>
      <c r="G42" s="3232"/>
      <c r="H42" s="3232"/>
      <c r="I42" s="3232"/>
      <c r="J42" s="3233"/>
      <c r="K42" s="835"/>
      <c r="L42" s="2113" t="s">
        <v>1029</v>
      </c>
      <c r="M42" s="19"/>
      <c r="N42" s="19"/>
      <c r="O42" s="19"/>
      <c r="P42" s="19"/>
      <c r="Q42" s="12"/>
      <c r="R42" s="12"/>
      <c r="S42" s="12"/>
      <c r="T42" s="12"/>
      <c r="U42" s="852"/>
    </row>
    <row r="43" spans="1:31" s="11" customFormat="1" ht="21.75" customHeight="1">
      <c r="A43" s="375"/>
      <c r="B43" s="3234" t="s">
        <v>410</v>
      </c>
      <c r="C43" s="3235"/>
      <c r="D43" s="3235"/>
      <c r="E43" s="3235"/>
      <c r="F43" s="3235"/>
      <c r="G43" s="3235"/>
      <c r="H43" s="3235"/>
      <c r="I43" s="3235"/>
      <c r="J43" s="3236"/>
      <c r="K43" s="835"/>
      <c r="L43" s="2070" t="s">
        <v>1702</v>
      </c>
      <c r="M43" s="835"/>
      <c r="N43" s="789"/>
      <c r="O43" s="789"/>
      <c r="P43" s="789"/>
      <c r="Q43" s="789"/>
      <c r="R43" s="789"/>
      <c r="S43" s="789"/>
      <c r="T43" s="789"/>
      <c r="U43" s="789"/>
      <c r="V43" s="151"/>
    </row>
    <row r="44" spans="1:31" s="11" customFormat="1" ht="13.2">
      <c r="A44" s="850"/>
      <c r="B44" s="850"/>
      <c r="C44" s="842"/>
      <c r="D44" s="842"/>
      <c r="E44" s="842"/>
      <c r="F44" s="842"/>
      <c r="G44" s="842"/>
      <c r="H44" s="842"/>
      <c r="I44" s="842"/>
      <c r="J44" s="842"/>
      <c r="K44" s="842"/>
      <c r="L44" s="842"/>
      <c r="M44" s="842"/>
      <c r="N44" s="789"/>
      <c r="O44" s="789"/>
      <c r="P44" s="789"/>
      <c r="Q44" s="789"/>
      <c r="R44" s="789"/>
      <c r="S44" s="789"/>
      <c r="T44" s="789"/>
      <c r="U44" s="789"/>
      <c r="V44" s="8"/>
    </row>
    <row r="50" spans="1:2" ht="15" customHeight="1">
      <c r="A50" s="25"/>
      <c r="B50" s="25"/>
    </row>
    <row r="51" spans="1:2" ht="15" customHeight="1">
      <c r="A51" s="24"/>
      <c r="B51" s="24"/>
    </row>
    <row r="52" spans="1:2" ht="15" customHeight="1">
      <c r="A52" s="24"/>
      <c r="B52" s="24"/>
    </row>
  </sheetData>
  <sheetProtection selectLockedCells="1" selectUnlockedCells="1"/>
  <mergeCells count="35">
    <mergeCell ref="A13:B13"/>
    <mergeCell ref="A14:B14"/>
    <mergeCell ref="A15:B15"/>
    <mergeCell ref="A16:B16"/>
    <mergeCell ref="A18:B18"/>
    <mergeCell ref="A28:B28"/>
    <mergeCell ref="A26:B26"/>
    <mergeCell ref="A7:Z7"/>
    <mergeCell ref="A8:Z8"/>
    <mergeCell ref="P10:Q10"/>
    <mergeCell ref="V10:W10"/>
    <mergeCell ref="T10:U10"/>
    <mergeCell ref="N10:O10"/>
    <mergeCell ref="A10:B11"/>
    <mergeCell ref="C10:C11"/>
    <mergeCell ref="D10:F11"/>
    <mergeCell ref="G10:I11"/>
    <mergeCell ref="J10:L10"/>
    <mergeCell ref="M10:M11"/>
    <mergeCell ref="A17:B17"/>
    <mergeCell ref="A12:B12"/>
    <mergeCell ref="B43:J43"/>
    <mergeCell ref="B41:J41"/>
    <mergeCell ref="B42:J42"/>
    <mergeCell ref="B38:J38"/>
    <mergeCell ref="B39:J39"/>
    <mergeCell ref="B40:J40"/>
    <mergeCell ref="A27:B27"/>
    <mergeCell ref="A23:B23"/>
    <mergeCell ref="A19:B19"/>
    <mergeCell ref="A20:B20"/>
    <mergeCell ref="A21:B21"/>
    <mergeCell ref="A22:B22"/>
    <mergeCell ref="A25:B25"/>
    <mergeCell ref="A24:B24"/>
  </mergeCells>
  <phoneticPr fontId="18"/>
  <pageMargins left="0.17" right="0.17" top="0.42" bottom="0.17" header="0.17" footer="0.17"/>
  <pageSetup paperSize="9" scale="59" orientation="landscape"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indexed="45"/>
  </sheetPr>
  <dimension ref="A1:AT102"/>
  <sheetViews>
    <sheetView view="pageBreakPreview" zoomScale="70" zoomScaleNormal="60" zoomScaleSheetLayoutView="70" workbookViewId="0">
      <selection activeCell="F52" sqref="F52"/>
    </sheetView>
  </sheetViews>
  <sheetFormatPr defaultColWidth="8.88671875" defaultRowHeight="13.2"/>
  <cols>
    <col min="1" max="1" width="32.44140625" style="1603" customWidth="1"/>
    <col min="2" max="2" width="13" style="1603" customWidth="1"/>
    <col min="3" max="3" width="11.6640625" style="1719" customWidth="1"/>
    <col min="4" max="4" width="2.6640625" style="1719" customWidth="1"/>
    <col min="5" max="5" width="9.44140625" style="1719" customWidth="1"/>
    <col min="6" max="6" width="12.88671875" style="1719" customWidth="1"/>
    <col min="7" max="8" width="6.44140625" style="1719" customWidth="1"/>
    <col min="9" max="9" width="11.6640625" style="1719" customWidth="1"/>
    <col min="10" max="10" width="2.6640625" style="1719" customWidth="1"/>
    <col min="11" max="11" width="9.44140625" style="1719" customWidth="1"/>
    <col min="12" max="13" width="7.109375" style="1719" customWidth="1"/>
    <col min="14" max="14" width="9.6640625" style="1719" hidden="1" customWidth="1"/>
    <col min="15" max="16" width="7.33203125" style="1719" hidden="1" customWidth="1"/>
    <col min="17" max="18" width="4" style="1719" hidden="1" customWidth="1"/>
    <col min="19" max="19" width="10.33203125" style="1603" customWidth="1"/>
    <col min="20" max="26" width="10.6640625" style="1603" customWidth="1"/>
    <col min="27" max="27" width="4.33203125" style="1603" customWidth="1"/>
    <col min="28" max="28" width="20.6640625" style="1603" customWidth="1"/>
    <col min="29" max="29" width="8.6640625" style="1603" customWidth="1"/>
    <col min="30" max="30" width="20.6640625" style="1603" customWidth="1"/>
    <col min="31" max="31" width="8.6640625" style="1603" customWidth="1"/>
    <col min="32" max="32" width="20.6640625" style="1603" customWidth="1"/>
    <col min="33" max="33" width="8.6640625" style="1603" customWidth="1"/>
    <col min="34" max="34" width="20.6640625" style="1603" customWidth="1"/>
    <col min="35" max="35" width="8.6640625" style="1603" customWidth="1"/>
    <col min="36" max="36" width="20.6640625" style="1603" customWidth="1"/>
    <col min="37" max="37" width="8.6640625" style="1603" customWidth="1"/>
    <col min="38" max="38" width="20.6640625" style="1603" customWidth="1"/>
    <col min="39" max="39" width="8.6640625" style="1603" customWidth="1"/>
    <col min="40" max="40" width="20.6640625" style="1603" customWidth="1"/>
    <col min="41" max="41" width="8.6640625" style="1603" customWidth="1"/>
    <col min="42" max="42" width="8.88671875" style="1603"/>
    <col min="43" max="43" width="9.109375" style="1603" customWidth="1"/>
    <col min="44" max="48" width="8.88671875" style="1603"/>
    <col min="49" max="49" width="2.44140625" style="1603" customWidth="1"/>
    <col min="50" max="16384" width="8.88671875" style="1603"/>
  </cols>
  <sheetData>
    <row r="1" spans="1:41" ht="14.1" customHeight="1"/>
    <row r="2" spans="1:41" ht="14.1" customHeight="1">
      <c r="C2" s="1604"/>
      <c r="D2" s="1604"/>
      <c r="E2" s="1605" t="s">
        <v>1329</v>
      </c>
      <c r="F2" s="1605"/>
      <c r="G2" s="1604"/>
      <c r="H2" s="1604"/>
      <c r="J2" s="1604"/>
      <c r="K2" s="2495" t="s">
        <v>5</v>
      </c>
      <c r="L2" s="1604"/>
      <c r="M2" s="1604"/>
      <c r="N2" s="1604"/>
      <c r="P2" s="1605"/>
      <c r="Q2" s="1604"/>
      <c r="R2" s="1604"/>
    </row>
    <row r="3" spans="1:41" ht="14.1" customHeight="1">
      <c r="C3" s="1604"/>
      <c r="D3" s="1604"/>
      <c r="E3" s="1615" t="s">
        <v>1325</v>
      </c>
      <c r="F3" s="1605"/>
      <c r="G3" s="1604"/>
      <c r="H3" s="1604"/>
      <c r="J3" s="1604"/>
      <c r="K3" s="2495" t="s">
        <v>1757</v>
      </c>
      <c r="L3" s="1604"/>
      <c r="M3" s="1604"/>
      <c r="N3" s="1604"/>
      <c r="P3" s="1605"/>
      <c r="Q3" s="1604"/>
      <c r="R3" s="1604"/>
    </row>
    <row r="4" spans="1:41" ht="14.1" customHeight="1">
      <c r="C4" s="1604"/>
      <c r="D4" s="1604"/>
      <c r="E4" s="1615" t="s">
        <v>1330</v>
      </c>
      <c r="F4" s="1605"/>
      <c r="G4" s="1604"/>
      <c r="H4" s="1604"/>
      <c r="J4" s="1604"/>
      <c r="K4" s="2495" t="s">
        <v>1758</v>
      </c>
      <c r="L4" s="1604"/>
      <c r="M4" s="1604"/>
      <c r="N4" s="1604"/>
      <c r="P4" s="1605"/>
      <c r="Q4" s="1604"/>
      <c r="R4" s="1604"/>
    </row>
    <row r="5" spans="1:41" ht="14.1" customHeight="1">
      <c r="C5" s="1604"/>
      <c r="D5" s="1604"/>
      <c r="E5" s="1615" t="s">
        <v>1331</v>
      </c>
      <c r="F5" s="1605"/>
      <c r="G5" s="1604"/>
      <c r="H5" s="1604"/>
      <c r="J5" s="1604"/>
      <c r="K5" s="2495" t="s">
        <v>1759</v>
      </c>
      <c r="L5" s="1604"/>
      <c r="M5" s="1604"/>
      <c r="N5" s="1604"/>
      <c r="P5" s="1605"/>
      <c r="Q5" s="1604"/>
      <c r="R5" s="1604"/>
    </row>
    <row r="6" spans="1:41" ht="14.1" customHeight="1" thickBot="1">
      <c r="B6" s="1606"/>
      <c r="C6" s="1717"/>
      <c r="D6" s="1717"/>
      <c r="E6" s="1717"/>
      <c r="F6" s="1717"/>
      <c r="G6" s="1717"/>
      <c r="H6" s="1717"/>
      <c r="I6" s="1717"/>
      <c r="J6" s="1717"/>
      <c r="K6" s="1717"/>
      <c r="L6" s="1717"/>
      <c r="M6" s="1717"/>
      <c r="N6" s="1717"/>
      <c r="O6" s="1717"/>
      <c r="P6" s="1717"/>
      <c r="Q6" s="1717"/>
      <c r="R6" s="1717"/>
      <c r="S6" s="1607"/>
      <c r="T6" s="1607"/>
    </row>
    <row r="7" spans="1:41" ht="14.1" customHeight="1" thickTop="1">
      <c r="AB7" s="3322" t="s">
        <v>1332</v>
      </c>
      <c r="AC7" s="3323"/>
      <c r="AD7" s="3323"/>
      <c r="AE7" s="3323"/>
      <c r="AF7" s="3323"/>
      <c r="AG7" s="3323"/>
      <c r="AH7" s="3323"/>
      <c r="AI7" s="3323"/>
      <c r="AJ7" s="3323"/>
      <c r="AK7" s="3323"/>
      <c r="AL7" s="3323"/>
      <c r="AM7" s="3323"/>
      <c r="AN7" s="3323"/>
      <c r="AO7" s="3324"/>
    </row>
    <row r="8" spans="1:41" ht="13.35" customHeight="1" thickBot="1">
      <c r="AB8" s="3325"/>
      <c r="AC8" s="3326"/>
      <c r="AD8" s="3326"/>
      <c r="AE8" s="3326"/>
      <c r="AF8" s="3326"/>
      <c r="AG8" s="3326"/>
      <c r="AH8" s="3326"/>
      <c r="AI8" s="3326"/>
      <c r="AJ8" s="3326"/>
      <c r="AK8" s="3326"/>
      <c r="AL8" s="3326"/>
      <c r="AM8" s="3326"/>
      <c r="AN8" s="3326"/>
      <c r="AO8" s="3327"/>
    </row>
    <row r="9" spans="1:41" ht="5.0999999999999996" customHeight="1" thickTop="1">
      <c r="A9" s="3471" t="s">
        <v>373</v>
      </c>
      <c r="B9" s="3472"/>
      <c r="C9" s="3472"/>
      <c r="D9" s="3472"/>
      <c r="E9" s="3472"/>
      <c r="F9" s="3472"/>
      <c r="G9" s="3472"/>
      <c r="H9" s="3472"/>
      <c r="I9" s="3472"/>
      <c r="J9" s="3472"/>
      <c r="K9" s="3472"/>
      <c r="L9" s="3472"/>
      <c r="M9" s="3472"/>
      <c r="N9" s="3472"/>
      <c r="O9" s="3472"/>
      <c r="P9" s="3472"/>
      <c r="Q9" s="3472"/>
      <c r="R9" s="3472"/>
      <c r="S9" s="3472"/>
      <c r="T9" s="3472"/>
      <c r="U9" s="3472"/>
      <c r="V9" s="3472"/>
      <c r="W9" s="3472"/>
      <c r="X9" s="3472"/>
      <c r="Y9" s="3472"/>
      <c r="Z9" s="3473"/>
    </row>
    <row r="10" spans="1:41" ht="21" customHeight="1" thickBot="1">
      <c r="A10" s="3474"/>
      <c r="B10" s="3475"/>
      <c r="C10" s="3475"/>
      <c r="D10" s="3475"/>
      <c r="E10" s="3475"/>
      <c r="F10" s="3475"/>
      <c r="G10" s="3475"/>
      <c r="H10" s="3475"/>
      <c r="I10" s="3475"/>
      <c r="J10" s="3475"/>
      <c r="K10" s="3475"/>
      <c r="L10" s="3475"/>
      <c r="M10" s="3475"/>
      <c r="N10" s="3475"/>
      <c r="O10" s="3475"/>
      <c r="P10" s="3475"/>
      <c r="Q10" s="3475"/>
      <c r="R10" s="3475"/>
      <c r="S10" s="3475"/>
      <c r="T10" s="3475"/>
      <c r="U10" s="3475"/>
      <c r="V10" s="3475"/>
      <c r="W10" s="3475"/>
      <c r="X10" s="3475"/>
      <c r="Y10" s="3475"/>
      <c r="Z10" s="3476"/>
    </row>
    <row r="11" spans="1:41" s="1611" customFormat="1" ht="5.0999999999999996" customHeight="1" thickTop="1">
      <c r="A11" s="1609"/>
      <c r="B11" s="1610"/>
      <c r="C11" s="1610"/>
      <c r="D11" s="1610"/>
      <c r="E11" s="1610"/>
      <c r="F11" s="1610"/>
      <c r="G11" s="1610"/>
      <c r="H11" s="1610"/>
      <c r="I11" s="1610"/>
      <c r="J11" s="1610"/>
      <c r="K11" s="1610"/>
      <c r="L11" s="1610"/>
      <c r="M11" s="1610"/>
      <c r="N11" s="1610"/>
      <c r="O11" s="1610"/>
      <c r="P11" s="1610"/>
      <c r="Q11" s="1610"/>
      <c r="R11" s="1610"/>
      <c r="S11" s="1610"/>
      <c r="T11" s="1610"/>
      <c r="U11" s="1610"/>
      <c r="V11" s="1610"/>
      <c r="W11" s="1610"/>
      <c r="X11" s="1610"/>
      <c r="Y11" s="1610"/>
      <c r="Z11" s="1610"/>
    </row>
    <row r="12" spans="1:41" s="1611" customFormat="1" ht="10.35" customHeight="1">
      <c r="A12" s="1612"/>
      <c r="B12" s="1610"/>
      <c r="C12" s="1610"/>
      <c r="D12" s="1610"/>
      <c r="E12" s="1610"/>
      <c r="F12" s="1610"/>
      <c r="G12" s="1610"/>
      <c r="H12" s="1610"/>
      <c r="I12" s="1610"/>
      <c r="J12" s="1610"/>
      <c r="K12" s="1610"/>
      <c r="L12" s="1610"/>
      <c r="M12" s="1610"/>
      <c r="N12" s="1610"/>
      <c r="O12" s="1610"/>
      <c r="P12" s="1610"/>
      <c r="Q12" s="1610"/>
      <c r="R12" s="1610"/>
      <c r="S12" s="1610"/>
      <c r="T12" s="1610"/>
      <c r="U12" s="1610"/>
      <c r="V12" s="1613"/>
      <c r="W12" s="1613"/>
      <c r="X12" s="1613"/>
      <c r="Y12" s="1613"/>
      <c r="Z12" s="1613"/>
    </row>
    <row r="13" spans="1:41" s="1611" customFormat="1" ht="19.5" customHeight="1">
      <c r="A13" s="1603"/>
      <c r="B13" s="1603"/>
      <c r="C13" s="1603"/>
      <c r="D13" s="1603"/>
      <c r="E13" s="1603"/>
      <c r="F13" s="1603"/>
      <c r="G13" s="1603"/>
      <c r="H13" s="1603"/>
      <c r="I13" s="1603"/>
      <c r="J13" s="1603"/>
      <c r="K13" s="1603"/>
      <c r="L13" s="1603"/>
      <c r="M13" s="1603"/>
      <c r="N13" s="1603"/>
      <c r="O13" s="1603"/>
      <c r="P13" s="1603"/>
      <c r="Q13" s="1603"/>
      <c r="R13" s="1603"/>
      <c r="S13" s="3479"/>
      <c r="T13" s="3479"/>
      <c r="U13" s="3479"/>
      <c r="V13" s="3479"/>
      <c r="W13" s="3479"/>
      <c r="X13" s="3479"/>
      <c r="Y13" s="3479"/>
      <c r="Z13" s="3479"/>
      <c r="AA13" s="3479"/>
    </row>
    <row r="14" spans="1:41" s="1611" customFormat="1" ht="23.1" customHeight="1">
      <c r="A14" s="1689"/>
      <c r="B14" s="1603"/>
      <c r="C14" s="1603"/>
      <c r="D14" s="1603"/>
      <c r="E14" s="1603"/>
      <c r="F14" s="1603"/>
      <c r="G14" s="1603"/>
      <c r="H14" s="1603"/>
      <c r="I14" s="1603"/>
      <c r="J14" s="1603"/>
      <c r="K14" s="1603"/>
      <c r="L14" s="1603"/>
      <c r="M14" s="1603"/>
      <c r="N14" s="1603"/>
      <c r="O14" s="1603"/>
      <c r="P14" s="1603"/>
      <c r="Q14" s="1603"/>
      <c r="R14" s="1603"/>
      <c r="S14" s="1610"/>
      <c r="T14" s="1613"/>
      <c r="U14" s="1613"/>
      <c r="V14" s="1613"/>
      <c r="W14" s="1613"/>
      <c r="X14" s="1613"/>
      <c r="Y14" s="3480">
        <f ca="1">TODAY()</f>
        <v>45261</v>
      </c>
      <c r="Z14" s="3480"/>
    </row>
    <row r="15" spans="1:41" s="1611" customFormat="1" ht="19.5" customHeight="1" thickBot="1">
      <c r="B15" s="1603"/>
      <c r="C15" s="1603"/>
      <c r="D15" s="1603"/>
      <c r="E15" s="1603"/>
      <c r="F15" s="1603"/>
      <c r="G15" s="1603"/>
      <c r="H15" s="1603"/>
      <c r="I15" s="1603"/>
      <c r="J15" s="1603"/>
      <c r="K15" s="1603"/>
      <c r="L15" s="1603"/>
      <c r="M15" s="1603"/>
      <c r="N15" s="1603"/>
      <c r="O15" s="1603"/>
      <c r="P15" s="1603"/>
      <c r="Q15" s="1603"/>
      <c r="R15" s="1603"/>
      <c r="S15" s="1676"/>
      <c r="T15" s="1613"/>
      <c r="U15" s="1613"/>
      <c r="V15" s="1613"/>
      <c r="W15" s="1613"/>
      <c r="X15" s="1613"/>
      <c r="Y15" s="1613"/>
      <c r="Z15" s="1613"/>
    </row>
    <row r="16" spans="1:41" s="1611" customFormat="1" ht="19.5" customHeight="1">
      <c r="A16" s="1690"/>
      <c r="B16" s="1603"/>
      <c r="C16" s="1603"/>
      <c r="D16" s="1603"/>
      <c r="E16" s="1603"/>
      <c r="F16" s="1603"/>
      <c r="G16" s="1603"/>
      <c r="H16" s="1603"/>
      <c r="I16" s="1603"/>
      <c r="J16" s="1603"/>
      <c r="K16" s="1603"/>
      <c r="L16" s="1603"/>
      <c r="M16" s="1603"/>
      <c r="N16" s="1603"/>
      <c r="O16" s="1603"/>
      <c r="P16" s="1603"/>
      <c r="Q16" s="1603"/>
      <c r="R16" s="1603"/>
      <c r="S16" s="1616" t="s">
        <v>1301</v>
      </c>
      <c r="T16" s="1617"/>
      <c r="U16" s="1617"/>
      <c r="V16" s="1618"/>
      <c r="W16" s="1618"/>
      <c r="X16" s="1618"/>
      <c r="Y16" s="1618"/>
      <c r="Z16" s="1619"/>
    </row>
    <row r="17" spans="1:43" s="1611" customFormat="1" ht="19.5" customHeight="1" thickBot="1">
      <c r="A17" s="1603"/>
      <c r="B17" s="1603"/>
      <c r="C17" s="1603"/>
      <c r="D17" s="1603"/>
      <c r="E17" s="1603"/>
      <c r="F17" s="1603"/>
      <c r="G17" s="1603"/>
      <c r="H17" s="1603"/>
      <c r="I17" s="1603"/>
      <c r="J17" s="1603"/>
      <c r="K17" s="1603"/>
      <c r="L17" s="1603"/>
      <c r="M17" s="1603"/>
      <c r="N17" s="1603"/>
      <c r="O17" s="1603"/>
      <c r="P17" s="1603"/>
      <c r="Q17" s="1603"/>
      <c r="R17" s="1603"/>
      <c r="S17" s="1620" t="s">
        <v>279</v>
      </c>
      <c r="T17" s="1621"/>
      <c r="U17" s="1621"/>
      <c r="V17" s="1622"/>
      <c r="W17" s="1622"/>
      <c r="X17" s="1622"/>
      <c r="Y17" s="1622"/>
      <c r="Z17" s="1623"/>
      <c r="AA17" s="1615"/>
      <c r="AB17" s="1615"/>
      <c r="AC17" s="1615"/>
      <c r="AD17" s="1615"/>
      <c r="AE17" s="1615"/>
      <c r="AF17" s="1615"/>
      <c r="AG17" s="1615"/>
      <c r="AH17" s="1615"/>
      <c r="AI17" s="1615"/>
      <c r="AJ17" s="1615"/>
      <c r="AK17" s="1615"/>
      <c r="AL17" s="1615"/>
      <c r="AM17" s="1615"/>
      <c r="AN17" s="1615"/>
      <c r="AO17" s="1615"/>
      <c r="AP17" s="1615"/>
      <c r="AQ17" s="1615"/>
    </row>
    <row r="18" spans="1:43" s="1611" customFormat="1" ht="14.4">
      <c r="A18" s="1612"/>
      <c r="B18" s="1610"/>
      <c r="C18" s="1610"/>
      <c r="D18" s="1610"/>
      <c r="E18" s="1610"/>
      <c r="F18" s="1610"/>
      <c r="G18" s="1610"/>
      <c r="H18" s="1610"/>
      <c r="I18" s="1610"/>
      <c r="J18" s="1610"/>
      <c r="K18" s="1610"/>
      <c r="L18" s="1610"/>
      <c r="M18" s="1610"/>
      <c r="N18" s="1610"/>
      <c r="O18" s="1610"/>
      <c r="P18" s="1610"/>
      <c r="Q18" s="1610"/>
      <c r="R18" s="1610"/>
      <c r="S18" s="1610"/>
      <c r="T18" s="1610"/>
      <c r="U18" s="1610"/>
      <c r="V18" s="1614"/>
      <c r="W18" s="1614"/>
      <c r="X18" s="1614"/>
      <c r="Y18" s="1614"/>
      <c r="Z18" s="1614"/>
      <c r="AA18" s="1615"/>
      <c r="AB18" s="1615"/>
      <c r="AC18" s="1615"/>
      <c r="AD18" s="1615"/>
      <c r="AE18" s="1615"/>
      <c r="AF18" s="1615"/>
      <c r="AG18" s="1615"/>
      <c r="AH18" s="1615"/>
      <c r="AI18" s="1615"/>
      <c r="AJ18" s="1615"/>
      <c r="AK18" s="1615"/>
      <c r="AL18" s="1615"/>
      <c r="AM18" s="1615"/>
      <c r="AN18" s="1615"/>
      <c r="AO18" s="1615"/>
      <c r="AP18" s="1615"/>
      <c r="AQ18" s="1615"/>
    </row>
    <row r="19" spans="1:43" ht="10.35" customHeight="1">
      <c r="A19" s="1624"/>
      <c r="B19" s="1608"/>
      <c r="C19" s="1608"/>
      <c r="D19" s="1608"/>
      <c r="E19" s="1608"/>
      <c r="F19" s="1608"/>
      <c r="G19" s="1608"/>
      <c r="H19" s="1608"/>
      <c r="I19" s="1608"/>
      <c r="J19" s="1608"/>
      <c r="K19" s="1608"/>
      <c r="L19" s="1608"/>
      <c r="M19" s="1608"/>
      <c r="N19" s="1608"/>
      <c r="O19" s="1608"/>
      <c r="P19" s="1608"/>
      <c r="Q19" s="1608"/>
      <c r="R19" s="1608"/>
      <c r="S19" s="1608"/>
      <c r="T19" s="1608"/>
      <c r="U19" s="1608"/>
      <c r="V19" s="1614"/>
      <c r="W19" s="1614"/>
      <c r="X19" s="1614"/>
      <c r="Y19" s="1614"/>
      <c r="Z19" s="1614"/>
      <c r="AA19" s="1615"/>
      <c r="AB19" s="1615"/>
      <c r="AC19" s="1615"/>
      <c r="AD19" s="1615"/>
      <c r="AE19" s="1615"/>
      <c r="AF19" s="1615"/>
      <c r="AG19" s="1615"/>
      <c r="AH19" s="1615"/>
      <c r="AI19" s="1615"/>
      <c r="AJ19" s="1615"/>
      <c r="AK19" s="1615"/>
      <c r="AL19" s="1615"/>
      <c r="AM19" s="1615"/>
      <c r="AN19" s="1615"/>
      <c r="AO19" s="1615"/>
      <c r="AP19" s="1615"/>
      <c r="AQ19" s="1615"/>
    </row>
    <row r="20" spans="1:43" ht="15" customHeight="1">
      <c r="A20" s="3481" t="s">
        <v>1659</v>
      </c>
      <c r="B20" s="3483" t="s">
        <v>1660</v>
      </c>
      <c r="C20" s="3328" t="s">
        <v>1661</v>
      </c>
      <c r="D20" s="3485"/>
      <c r="E20" s="3486"/>
      <c r="F20" s="3487" t="s">
        <v>1662</v>
      </c>
      <c r="G20" s="3488"/>
      <c r="H20" s="3489"/>
      <c r="I20" s="3328" t="s">
        <v>1661</v>
      </c>
      <c r="J20" s="3485"/>
      <c r="K20" s="3486"/>
      <c r="L20" s="3490" t="s">
        <v>1662</v>
      </c>
      <c r="M20" s="3491"/>
      <c r="N20" s="1625" t="s">
        <v>1661</v>
      </c>
      <c r="O20" s="3487" t="s">
        <v>1662</v>
      </c>
      <c r="P20" s="3488"/>
      <c r="Q20" s="3488"/>
      <c r="R20" s="3489"/>
      <c r="S20" s="3496" t="s">
        <v>1663</v>
      </c>
      <c r="T20" s="3498" t="s">
        <v>1664</v>
      </c>
      <c r="U20" s="3469" t="s">
        <v>1665</v>
      </c>
      <c r="V20" s="3469" t="s">
        <v>1666</v>
      </c>
      <c r="W20" s="3469" t="s">
        <v>1667</v>
      </c>
      <c r="X20" s="3469" t="s">
        <v>1668</v>
      </c>
      <c r="Y20" s="3469" t="s">
        <v>1669</v>
      </c>
      <c r="Z20" s="3477" t="s">
        <v>1670</v>
      </c>
      <c r="AA20" s="1615"/>
      <c r="AB20" s="3328" t="s">
        <v>1333</v>
      </c>
      <c r="AC20" s="3329"/>
      <c r="AD20" s="3328" t="s">
        <v>1334</v>
      </c>
      <c r="AE20" s="3329"/>
      <c r="AF20" s="3328" t="s">
        <v>1335</v>
      </c>
      <c r="AG20" s="3329"/>
      <c r="AH20" s="3328" t="s">
        <v>1336</v>
      </c>
      <c r="AI20" s="3329"/>
      <c r="AJ20" s="3328" t="s">
        <v>1337</v>
      </c>
      <c r="AK20" s="3329"/>
      <c r="AL20" s="3328" t="s">
        <v>1338</v>
      </c>
      <c r="AM20" s="3329"/>
      <c r="AN20" s="3328" t="s">
        <v>1339</v>
      </c>
      <c r="AO20" s="3329"/>
      <c r="AP20" s="1615"/>
      <c r="AQ20" s="1615"/>
    </row>
    <row r="21" spans="1:43" ht="15.75" customHeight="1">
      <c r="A21" s="3482"/>
      <c r="B21" s="3484"/>
      <c r="C21" s="3492" t="s">
        <v>1671</v>
      </c>
      <c r="D21" s="3493"/>
      <c r="E21" s="3494"/>
      <c r="F21" s="2020" t="s">
        <v>1672</v>
      </c>
      <c r="G21" s="3495" t="s">
        <v>1673</v>
      </c>
      <c r="H21" s="3489"/>
      <c r="I21" s="3505" t="s">
        <v>1674</v>
      </c>
      <c r="J21" s="3506"/>
      <c r="K21" s="3507"/>
      <c r="L21" s="3487" t="s">
        <v>1675</v>
      </c>
      <c r="M21" s="3489"/>
      <c r="N21" s="1626" t="s">
        <v>1676</v>
      </c>
      <c r="O21" s="2020" t="s">
        <v>1677</v>
      </c>
      <c r="P21" s="2018" t="s">
        <v>1678</v>
      </c>
      <c r="Q21" s="3495" t="s">
        <v>1679</v>
      </c>
      <c r="R21" s="3489"/>
      <c r="S21" s="3497"/>
      <c r="T21" s="3499"/>
      <c r="U21" s="3470"/>
      <c r="V21" s="3470"/>
      <c r="W21" s="3470"/>
      <c r="X21" s="3470"/>
      <c r="Y21" s="3470"/>
      <c r="Z21" s="3478"/>
      <c r="AB21" s="3330"/>
      <c r="AC21" s="3331"/>
      <c r="AD21" s="3330"/>
      <c r="AE21" s="3331"/>
      <c r="AF21" s="3330"/>
      <c r="AG21" s="3331"/>
      <c r="AH21" s="3330"/>
      <c r="AI21" s="3331"/>
      <c r="AJ21" s="3330"/>
      <c r="AK21" s="3331"/>
      <c r="AL21" s="3330"/>
      <c r="AM21" s="3331"/>
      <c r="AN21" s="3330"/>
      <c r="AO21" s="3331"/>
    </row>
    <row r="22" spans="1:43" ht="12.75" hidden="1" customHeight="1">
      <c r="A22" s="3500" t="s">
        <v>1680</v>
      </c>
      <c r="B22" s="3501"/>
      <c r="C22" s="3502" t="s">
        <v>1681</v>
      </c>
      <c r="D22" s="3503"/>
      <c r="E22" s="3504"/>
      <c r="F22" s="1627"/>
      <c r="G22" s="2019"/>
      <c r="H22" s="2019"/>
      <c r="I22" s="2021" t="s">
        <v>1682</v>
      </c>
      <c r="J22" s="1678"/>
      <c r="K22" s="1678"/>
      <c r="L22" s="2019"/>
      <c r="M22" s="2019"/>
      <c r="N22" s="2022" t="s">
        <v>1683</v>
      </c>
      <c r="O22" s="1627"/>
      <c r="P22" s="1628"/>
      <c r="Q22" s="2019"/>
      <c r="R22" s="1629"/>
      <c r="S22" s="1807" t="s">
        <v>1684</v>
      </c>
      <c r="T22" s="1805" t="s">
        <v>1685</v>
      </c>
      <c r="U22" s="2023" t="s">
        <v>1686</v>
      </c>
      <c r="V22" s="2023" t="s">
        <v>1686</v>
      </c>
      <c r="W22" s="2023" t="s">
        <v>1686</v>
      </c>
      <c r="X22" s="2023" t="s">
        <v>1686</v>
      </c>
      <c r="Y22" s="2023" t="s">
        <v>1686</v>
      </c>
      <c r="Z22" s="1808" t="s">
        <v>1686</v>
      </c>
      <c r="AB22" s="1633"/>
      <c r="AC22" s="1634"/>
      <c r="AD22" s="1635"/>
      <c r="AE22" s="1636"/>
      <c r="AF22" s="1633"/>
      <c r="AG22" s="1634"/>
      <c r="AH22" s="1635"/>
      <c r="AI22" s="1636"/>
      <c r="AJ22" s="1633"/>
      <c r="AK22" s="1634"/>
      <c r="AL22" s="1635"/>
      <c r="AM22" s="1636"/>
      <c r="AN22" s="1633"/>
      <c r="AO22" s="1634"/>
    </row>
    <row r="23" spans="1:43" ht="1.35" customHeight="1">
      <c r="A23" s="3500" t="s">
        <v>1687</v>
      </c>
      <c r="B23" s="3501"/>
      <c r="C23" s="3502"/>
      <c r="D23" s="3503"/>
      <c r="E23" s="3504"/>
      <c r="F23" s="1637"/>
      <c r="G23" s="1812"/>
      <c r="H23" s="1812"/>
      <c r="I23" s="1639" t="s">
        <v>1683</v>
      </c>
      <c r="J23" s="1679"/>
      <c r="K23" s="1679"/>
      <c r="L23" s="1812"/>
      <c r="M23" s="1812"/>
      <c r="N23" s="1640"/>
      <c r="O23" s="1637"/>
      <c r="P23" s="1811"/>
      <c r="Q23" s="1812"/>
      <c r="R23" s="1812"/>
      <c r="S23" s="1807" t="s">
        <v>1684</v>
      </c>
      <c r="T23" s="1805" t="s">
        <v>1685</v>
      </c>
      <c r="U23" s="2023" t="s">
        <v>1686</v>
      </c>
      <c r="V23" s="2023" t="s">
        <v>1686</v>
      </c>
      <c r="W23" s="2023" t="s">
        <v>1686</v>
      </c>
      <c r="X23" s="2023" t="s">
        <v>1686</v>
      </c>
      <c r="Y23" s="2023" t="s">
        <v>1686</v>
      </c>
      <c r="Z23" s="1808" t="s">
        <v>1686</v>
      </c>
      <c r="AB23" s="1633"/>
      <c r="AC23" s="1634"/>
      <c r="AD23" s="1635"/>
      <c r="AE23" s="1636"/>
      <c r="AF23" s="1633"/>
      <c r="AG23" s="1634"/>
      <c r="AH23" s="1635"/>
      <c r="AI23" s="1636"/>
      <c r="AJ23" s="1633"/>
      <c r="AK23" s="1634"/>
      <c r="AL23" s="1635"/>
      <c r="AM23" s="1636"/>
      <c r="AN23" s="1633"/>
      <c r="AO23" s="1634"/>
    </row>
    <row r="24" spans="1:43" s="1615" customFormat="1" ht="18" customHeight="1">
      <c r="A24" s="3358" t="s">
        <v>1811</v>
      </c>
      <c r="B24" s="3360" t="s">
        <v>1812</v>
      </c>
      <c r="C24" s="3366">
        <v>45240</v>
      </c>
      <c r="D24" s="3368" t="s">
        <v>1813</v>
      </c>
      <c r="E24" s="3370">
        <f>C24+2</f>
        <v>45242</v>
      </c>
      <c r="F24" s="3508">
        <f>C24-7-1</f>
        <v>45232</v>
      </c>
      <c r="G24" s="3368">
        <v>45236</v>
      </c>
      <c r="H24" s="3408"/>
      <c r="I24" s="3362">
        <f>C24+3</f>
        <v>45243</v>
      </c>
      <c r="J24" s="3364" t="s">
        <v>1813</v>
      </c>
      <c r="K24" s="3370">
        <f>I24+1</f>
        <v>45244</v>
      </c>
      <c r="L24" s="3459">
        <f>I24-6</f>
        <v>45237</v>
      </c>
      <c r="M24" s="3408"/>
      <c r="N24" s="2267"/>
      <c r="O24" s="2592"/>
      <c r="P24" s="2594"/>
      <c r="Q24" s="2588"/>
      <c r="R24" s="2590"/>
      <c r="S24" s="3461">
        <f>C24+19</f>
        <v>45259</v>
      </c>
      <c r="T24" s="3463">
        <f t="shared" ref="T24" si="0">S24+6</f>
        <v>45265</v>
      </c>
      <c r="U24" s="3401">
        <f t="shared" ref="U24" si="1">S24+7</f>
        <v>45266</v>
      </c>
      <c r="V24" s="3401">
        <f t="shared" ref="V24" si="2">S24+9</f>
        <v>45268</v>
      </c>
      <c r="W24" s="3401">
        <f t="shared" ref="W24" si="3">S24+12</f>
        <v>45271</v>
      </c>
      <c r="X24" s="3401">
        <f t="shared" ref="X24" si="4">S24+14</f>
        <v>45273</v>
      </c>
      <c r="Y24" s="3401">
        <f t="shared" ref="Y24" si="5">S24+16</f>
        <v>45275</v>
      </c>
      <c r="Z24" s="3340">
        <f t="shared" ref="Z24" si="6">S24+18</f>
        <v>45277</v>
      </c>
      <c r="AB24" s="3314" t="s">
        <v>1340</v>
      </c>
      <c r="AC24" s="3316" t="s">
        <v>1341</v>
      </c>
      <c r="AD24" s="3314" t="s">
        <v>1342</v>
      </c>
      <c r="AE24" s="3316" t="s">
        <v>1341</v>
      </c>
      <c r="AF24" s="3314" t="s">
        <v>1343</v>
      </c>
      <c r="AG24" s="3316" t="s">
        <v>1341</v>
      </c>
      <c r="AH24" s="3314" t="s">
        <v>1344</v>
      </c>
      <c r="AI24" s="3316" t="s">
        <v>1341</v>
      </c>
      <c r="AJ24" s="3314" t="s">
        <v>1345</v>
      </c>
      <c r="AK24" s="3316" t="s">
        <v>1341</v>
      </c>
      <c r="AL24" s="3314" t="s">
        <v>1346</v>
      </c>
      <c r="AM24" s="3316" t="s">
        <v>1341</v>
      </c>
      <c r="AN24" s="3314" t="s">
        <v>1347</v>
      </c>
      <c r="AO24" s="3316" t="s">
        <v>1341</v>
      </c>
    </row>
    <row r="25" spans="1:43" s="1615" customFormat="1" ht="18" customHeight="1">
      <c r="A25" s="3359"/>
      <c r="B25" s="3361"/>
      <c r="C25" s="3367"/>
      <c r="D25" s="3369"/>
      <c r="E25" s="3371"/>
      <c r="F25" s="3509"/>
      <c r="G25" s="3369"/>
      <c r="H25" s="3409"/>
      <c r="I25" s="3363"/>
      <c r="J25" s="3365"/>
      <c r="K25" s="3371"/>
      <c r="L25" s="3460"/>
      <c r="M25" s="3409"/>
      <c r="N25" s="2173"/>
      <c r="O25" s="2593"/>
      <c r="P25" s="2595"/>
      <c r="Q25" s="2589"/>
      <c r="R25" s="2591"/>
      <c r="S25" s="3462"/>
      <c r="T25" s="3464"/>
      <c r="U25" s="3402"/>
      <c r="V25" s="3402"/>
      <c r="W25" s="3402"/>
      <c r="X25" s="3402"/>
      <c r="Y25" s="3402"/>
      <c r="Z25" s="3341"/>
      <c r="AB25" s="3315"/>
      <c r="AC25" s="3317"/>
      <c r="AD25" s="3315"/>
      <c r="AE25" s="3317"/>
      <c r="AF25" s="3315"/>
      <c r="AG25" s="3317"/>
      <c r="AH25" s="3315"/>
      <c r="AI25" s="3317"/>
      <c r="AJ25" s="3315"/>
      <c r="AK25" s="3317"/>
      <c r="AL25" s="3315"/>
      <c r="AM25" s="3317"/>
      <c r="AN25" s="3315"/>
      <c r="AO25" s="3317"/>
    </row>
    <row r="26" spans="1:43" s="1615" customFormat="1" ht="18" customHeight="1">
      <c r="A26" s="3342" t="s">
        <v>1814</v>
      </c>
      <c r="B26" s="3344" t="s">
        <v>1815</v>
      </c>
      <c r="C26" s="3346">
        <f>C24+7</f>
        <v>45247</v>
      </c>
      <c r="D26" s="3348" t="s">
        <v>1813</v>
      </c>
      <c r="E26" s="3350">
        <f t="shared" ref="E26" si="7">E24+7</f>
        <v>45249</v>
      </c>
      <c r="F26" s="3352">
        <f>C26-7</f>
        <v>45240</v>
      </c>
      <c r="G26" s="3348">
        <f>C26-4</f>
        <v>45243</v>
      </c>
      <c r="H26" s="3335"/>
      <c r="I26" s="3374">
        <f>C26+3</f>
        <v>45250</v>
      </c>
      <c r="J26" s="3377" t="s">
        <v>1813</v>
      </c>
      <c r="K26" s="3350">
        <f t="shared" ref="K26" si="8">K24+7</f>
        <v>45251</v>
      </c>
      <c r="L26" s="3334">
        <f>I26-6</f>
        <v>45244</v>
      </c>
      <c r="M26" s="3335"/>
      <c r="N26" s="2268"/>
      <c r="O26" s="2195"/>
      <c r="P26" s="2196"/>
      <c r="Q26" s="2197"/>
      <c r="R26" s="2198"/>
      <c r="S26" s="3338">
        <f>C26+19</f>
        <v>45266</v>
      </c>
      <c r="T26" s="3399">
        <f t="shared" ref="T26" si="9">S26+6</f>
        <v>45272</v>
      </c>
      <c r="U26" s="3354">
        <f t="shared" ref="U26" si="10">S26+7</f>
        <v>45273</v>
      </c>
      <c r="V26" s="3354">
        <f t="shared" ref="V26" si="11">S26+9</f>
        <v>45275</v>
      </c>
      <c r="W26" s="3354">
        <f t="shared" ref="W26" si="12">S26+12</f>
        <v>45278</v>
      </c>
      <c r="X26" s="3354">
        <f t="shared" ref="X26" si="13">S26+14</f>
        <v>45280</v>
      </c>
      <c r="Y26" s="3354">
        <f t="shared" ref="Y26" si="14">S26+16</f>
        <v>45282</v>
      </c>
      <c r="Z26" s="3356">
        <f t="shared" ref="Z26" si="15">S26+18</f>
        <v>45284</v>
      </c>
      <c r="AB26" s="3318" t="s">
        <v>1348</v>
      </c>
      <c r="AC26" s="3320" t="s">
        <v>1349</v>
      </c>
      <c r="AD26" s="3318" t="s">
        <v>1350</v>
      </c>
      <c r="AE26" s="3320" t="s">
        <v>1351</v>
      </c>
      <c r="AF26" s="3318" t="s">
        <v>1352</v>
      </c>
      <c r="AG26" s="3320" t="s">
        <v>1353</v>
      </c>
      <c r="AH26" s="3318" t="s">
        <v>1354</v>
      </c>
      <c r="AI26" s="3320" t="s">
        <v>1355</v>
      </c>
      <c r="AJ26" s="3318" t="s">
        <v>1356</v>
      </c>
      <c r="AK26" s="3320" t="s">
        <v>1357</v>
      </c>
      <c r="AL26" s="3318" t="s">
        <v>1358</v>
      </c>
      <c r="AM26" s="3320" t="s">
        <v>1353</v>
      </c>
      <c r="AN26" s="3318" t="s">
        <v>1359</v>
      </c>
      <c r="AO26" s="3320" t="s">
        <v>1360</v>
      </c>
    </row>
    <row r="27" spans="1:43" s="1615" customFormat="1" ht="18" customHeight="1">
      <c r="A27" s="3343"/>
      <c r="B27" s="3345"/>
      <c r="C27" s="3347"/>
      <c r="D27" s="3349"/>
      <c r="E27" s="3351"/>
      <c r="F27" s="3353"/>
      <c r="G27" s="3349"/>
      <c r="H27" s="3337"/>
      <c r="I27" s="3375"/>
      <c r="J27" s="3378"/>
      <c r="K27" s="3351"/>
      <c r="L27" s="3336"/>
      <c r="M27" s="3337"/>
      <c r="N27" s="2174"/>
      <c r="O27" s="2153"/>
      <c r="P27" s="1728"/>
      <c r="Q27" s="1729"/>
      <c r="R27" s="2475"/>
      <c r="S27" s="3339"/>
      <c r="T27" s="3400"/>
      <c r="U27" s="3355"/>
      <c r="V27" s="3355"/>
      <c r="W27" s="3355"/>
      <c r="X27" s="3355"/>
      <c r="Y27" s="3355"/>
      <c r="Z27" s="3357"/>
      <c r="AB27" s="3319"/>
      <c r="AC27" s="3321"/>
      <c r="AD27" s="3319"/>
      <c r="AE27" s="3321"/>
      <c r="AF27" s="3319"/>
      <c r="AG27" s="3321"/>
      <c r="AH27" s="3319"/>
      <c r="AI27" s="3321"/>
      <c r="AJ27" s="3319"/>
      <c r="AK27" s="3321"/>
      <c r="AL27" s="3319"/>
      <c r="AM27" s="3321"/>
      <c r="AN27" s="3319"/>
      <c r="AO27" s="3321"/>
    </row>
    <row r="28" spans="1:43" s="1615" customFormat="1" ht="18" customHeight="1">
      <c r="A28" s="3358" t="s">
        <v>1816</v>
      </c>
      <c r="B28" s="3360" t="s">
        <v>1817</v>
      </c>
      <c r="C28" s="3366">
        <f>C26+7</f>
        <v>45254</v>
      </c>
      <c r="D28" s="3368" t="s">
        <v>1813</v>
      </c>
      <c r="E28" s="3370">
        <f>C28+2</f>
        <v>45256</v>
      </c>
      <c r="F28" s="3508">
        <f>C28-7-1</f>
        <v>45246</v>
      </c>
      <c r="G28" s="3514">
        <f>C28-7</f>
        <v>45247</v>
      </c>
      <c r="H28" s="3511"/>
      <c r="I28" s="3362">
        <f>C28+3</f>
        <v>45257</v>
      </c>
      <c r="J28" s="3364" t="s">
        <v>1813</v>
      </c>
      <c r="K28" s="3370">
        <f>I28+1</f>
        <v>45258</v>
      </c>
      <c r="L28" s="3510">
        <v>45250</v>
      </c>
      <c r="M28" s="3511"/>
      <c r="N28" s="2267"/>
      <c r="O28" s="2592"/>
      <c r="P28" s="2594"/>
      <c r="Q28" s="2588"/>
      <c r="R28" s="2590"/>
      <c r="S28" s="3461">
        <f>C28+19</f>
        <v>45273</v>
      </c>
      <c r="T28" s="3463">
        <f t="shared" ref="T28" si="16">S28+6</f>
        <v>45279</v>
      </c>
      <c r="U28" s="3401">
        <f t="shared" ref="U28" si="17">S28+7</f>
        <v>45280</v>
      </c>
      <c r="V28" s="3401">
        <f t="shared" ref="V28" si="18">S28+9</f>
        <v>45282</v>
      </c>
      <c r="W28" s="3401">
        <f t="shared" ref="W28" si="19">S28+12</f>
        <v>45285</v>
      </c>
      <c r="X28" s="3401">
        <f t="shared" ref="X28" si="20">S28+14</f>
        <v>45287</v>
      </c>
      <c r="Y28" s="3401">
        <f t="shared" ref="Y28" si="21">S28+16</f>
        <v>45289</v>
      </c>
      <c r="Z28" s="3340">
        <f t="shared" ref="Z28" si="22">S28+18</f>
        <v>45291</v>
      </c>
      <c r="AB28" s="3314" t="s">
        <v>1361</v>
      </c>
      <c r="AC28" s="3316" t="s">
        <v>1349</v>
      </c>
      <c r="AD28" s="3314" t="s">
        <v>1362</v>
      </c>
      <c r="AE28" s="3316" t="s">
        <v>1363</v>
      </c>
      <c r="AF28" s="3314" t="s">
        <v>1364</v>
      </c>
      <c r="AG28" s="3316" t="s">
        <v>1363</v>
      </c>
      <c r="AH28" s="3314" t="s">
        <v>1365</v>
      </c>
      <c r="AI28" s="3316" t="s">
        <v>1355</v>
      </c>
      <c r="AJ28" s="3314" t="s">
        <v>1366</v>
      </c>
      <c r="AK28" s="3316" t="s">
        <v>1367</v>
      </c>
      <c r="AL28" s="3314" t="s">
        <v>1368</v>
      </c>
      <c r="AM28" s="3316" t="s">
        <v>1369</v>
      </c>
      <c r="AN28" s="3314" t="s">
        <v>1370</v>
      </c>
      <c r="AO28" s="3316" t="s">
        <v>1360</v>
      </c>
    </row>
    <row r="29" spans="1:43" s="1615" customFormat="1" ht="18" customHeight="1">
      <c r="A29" s="3359"/>
      <c r="B29" s="3361"/>
      <c r="C29" s="3367"/>
      <c r="D29" s="3369"/>
      <c r="E29" s="3371"/>
      <c r="F29" s="3509"/>
      <c r="G29" s="3515"/>
      <c r="H29" s="3513"/>
      <c r="I29" s="3363"/>
      <c r="J29" s="3365"/>
      <c r="K29" s="3371"/>
      <c r="L29" s="3512"/>
      <c r="M29" s="3513"/>
      <c r="N29" s="2173"/>
      <c r="O29" s="2593"/>
      <c r="P29" s="2595"/>
      <c r="Q29" s="2589"/>
      <c r="R29" s="2591"/>
      <c r="S29" s="3462"/>
      <c r="T29" s="3464"/>
      <c r="U29" s="3402"/>
      <c r="V29" s="3402"/>
      <c r="W29" s="3402"/>
      <c r="X29" s="3402"/>
      <c r="Y29" s="3402"/>
      <c r="Z29" s="3341"/>
      <c r="AB29" s="3315"/>
      <c r="AC29" s="3317"/>
      <c r="AD29" s="3315"/>
      <c r="AE29" s="3317"/>
      <c r="AF29" s="3315"/>
      <c r="AG29" s="3317"/>
      <c r="AH29" s="3315"/>
      <c r="AI29" s="3317"/>
      <c r="AJ29" s="3315"/>
      <c r="AK29" s="3317"/>
      <c r="AL29" s="3315"/>
      <c r="AM29" s="3317"/>
      <c r="AN29" s="3315"/>
      <c r="AO29" s="3317"/>
    </row>
    <row r="30" spans="1:43" s="1615" customFormat="1" ht="18" customHeight="1">
      <c r="A30" s="3342" t="s">
        <v>1818</v>
      </c>
      <c r="B30" s="3344" t="s">
        <v>1819</v>
      </c>
      <c r="C30" s="3346">
        <f>C28+7</f>
        <v>45261</v>
      </c>
      <c r="D30" s="3348" t="s">
        <v>1813</v>
      </c>
      <c r="E30" s="3350">
        <f t="shared" ref="E30" si="23">E28+7</f>
        <v>45263</v>
      </c>
      <c r="F30" s="3352">
        <f>C30-7</f>
        <v>45254</v>
      </c>
      <c r="G30" s="3348">
        <f>C30-4</f>
        <v>45257</v>
      </c>
      <c r="H30" s="3335"/>
      <c r="I30" s="3374">
        <f>C30+3</f>
        <v>45264</v>
      </c>
      <c r="J30" s="3377" t="s">
        <v>1813</v>
      </c>
      <c r="K30" s="3350">
        <f t="shared" ref="K30" si="24">K28+7</f>
        <v>45265</v>
      </c>
      <c r="L30" s="3334">
        <f>I30-6</f>
        <v>45258</v>
      </c>
      <c r="M30" s="3335"/>
      <c r="N30" s="2268"/>
      <c r="O30" s="2195"/>
      <c r="P30" s="2196"/>
      <c r="Q30" s="2197"/>
      <c r="R30" s="2198"/>
      <c r="S30" s="3338">
        <f>C30+19</f>
        <v>45280</v>
      </c>
      <c r="T30" s="3399">
        <f t="shared" ref="T30" si="25">S30+6</f>
        <v>45286</v>
      </c>
      <c r="U30" s="3354">
        <f t="shared" ref="U30" si="26">S30+7</f>
        <v>45287</v>
      </c>
      <c r="V30" s="3354">
        <f t="shared" ref="V30" si="27">S30+9</f>
        <v>45289</v>
      </c>
      <c r="W30" s="3354">
        <f t="shared" ref="W30" si="28">S30+12</f>
        <v>45292</v>
      </c>
      <c r="X30" s="3354">
        <f t="shared" ref="X30" si="29">S30+14</f>
        <v>45294</v>
      </c>
      <c r="Y30" s="3354">
        <f t="shared" ref="Y30" si="30">S30+16</f>
        <v>45296</v>
      </c>
      <c r="Z30" s="3356">
        <f t="shared" ref="Z30" si="31">S30+18</f>
        <v>45298</v>
      </c>
      <c r="AB30" s="3318" t="s">
        <v>1371</v>
      </c>
      <c r="AC30" s="3320" t="s">
        <v>1372</v>
      </c>
      <c r="AD30" s="3318" t="s">
        <v>1373</v>
      </c>
      <c r="AE30" s="3320" t="s">
        <v>1374</v>
      </c>
      <c r="AF30" s="3318" t="s">
        <v>1375</v>
      </c>
      <c r="AG30" s="3320" t="s">
        <v>1376</v>
      </c>
      <c r="AH30" s="3318" t="s">
        <v>1377</v>
      </c>
      <c r="AI30" s="3320" t="s">
        <v>1355</v>
      </c>
      <c r="AJ30" s="3318" t="s">
        <v>1378</v>
      </c>
      <c r="AK30" s="3320" t="s">
        <v>1379</v>
      </c>
      <c r="AL30" s="3318" t="s">
        <v>1380</v>
      </c>
      <c r="AM30" s="3320" t="s">
        <v>1381</v>
      </c>
      <c r="AN30" s="3318" t="s">
        <v>1382</v>
      </c>
      <c r="AO30" s="3320" t="s">
        <v>1360</v>
      </c>
    </row>
    <row r="31" spans="1:43" s="1615" customFormat="1" ht="18" customHeight="1">
      <c r="A31" s="3343"/>
      <c r="B31" s="3345"/>
      <c r="C31" s="3347"/>
      <c r="D31" s="3349"/>
      <c r="E31" s="3351"/>
      <c r="F31" s="3353"/>
      <c r="G31" s="3349"/>
      <c r="H31" s="3337"/>
      <c r="I31" s="3375"/>
      <c r="J31" s="3378"/>
      <c r="K31" s="3351"/>
      <c r="L31" s="3336"/>
      <c r="M31" s="3337"/>
      <c r="N31" s="2174"/>
      <c r="O31" s="2153"/>
      <c r="P31" s="1728"/>
      <c r="Q31" s="1729"/>
      <c r="R31" s="2475"/>
      <c r="S31" s="3339"/>
      <c r="T31" s="3400"/>
      <c r="U31" s="3355"/>
      <c r="V31" s="3355"/>
      <c r="W31" s="3355"/>
      <c r="X31" s="3355"/>
      <c r="Y31" s="3355"/>
      <c r="Z31" s="3357"/>
      <c r="AB31" s="3319"/>
      <c r="AC31" s="3321"/>
      <c r="AD31" s="3319"/>
      <c r="AE31" s="3321"/>
      <c r="AF31" s="3319"/>
      <c r="AG31" s="3321"/>
      <c r="AH31" s="3319"/>
      <c r="AI31" s="3321"/>
      <c r="AJ31" s="3319"/>
      <c r="AK31" s="3321"/>
      <c r="AL31" s="3319"/>
      <c r="AM31" s="3321"/>
      <c r="AN31" s="3319"/>
      <c r="AO31" s="3321"/>
    </row>
    <row r="32" spans="1:43" s="1615" customFormat="1" ht="18" customHeight="1">
      <c r="A32" s="3358" t="s">
        <v>1820</v>
      </c>
      <c r="B32" s="3360" t="s">
        <v>1821</v>
      </c>
      <c r="C32" s="3366">
        <f>C30+7</f>
        <v>45268</v>
      </c>
      <c r="D32" s="3368" t="s">
        <v>831</v>
      </c>
      <c r="E32" s="3370">
        <f>C32+2</f>
        <v>45270</v>
      </c>
      <c r="F32" s="3372">
        <f>C32-7</f>
        <v>45261</v>
      </c>
      <c r="G32" s="3368">
        <f>C32-4</f>
        <v>45264</v>
      </c>
      <c r="H32" s="3408"/>
      <c r="I32" s="3362">
        <f>C32+3</f>
        <v>45271</v>
      </c>
      <c r="J32" s="3364" t="s">
        <v>831</v>
      </c>
      <c r="K32" s="3370">
        <f>I32+1</f>
        <v>45272</v>
      </c>
      <c r="L32" s="3459">
        <f>I32-6</f>
        <v>45265</v>
      </c>
      <c r="M32" s="3408"/>
      <c r="N32" s="2267"/>
      <c r="O32" s="2592"/>
      <c r="P32" s="2594"/>
      <c r="Q32" s="2588"/>
      <c r="R32" s="2590"/>
      <c r="S32" s="3461">
        <f>C32+19</f>
        <v>45287</v>
      </c>
      <c r="T32" s="3463">
        <f t="shared" ref="T32" si="32">S32+6</f>
        <v>45293</v>
      </c>
      <c r="U32" s="3401">
        <f t="shared" ref="U32" si="33">S32+7</f>
        <v>45294</v>
      </c>
      <c r="V32" s="3401">
        <f t="shared" ref="V32" si="34">S32+9</f>
        <v>45296</v>
      </c>
      <c r="W32" s="3401">
        <f t="shared" ref="W32" si="35">S32+12</f>
        <v>45299</v>
      </c>
      <c r="X32" s="3401">
        <f t="shared" ref="X32" si="36">S32+14</f>
        <v>45301</v>
      </c>
      <c r="Y32" s="3401">
        <f t="shared" ref="Y32" si="37">S32+16</f>
        <v>45303</v>
      </c>
      <c r="Z32" s="3340">
        <f t="shared" ref="Z32" si="38">S32+18</f>
        <v>45305</v>
      </c>
      <c r="AB32" s="3314"/>
      <c r="AC32" s="3316"/>
      <c r="AD32" s="3314" t="s">
        <v>1383</v>
      </c>
      <c r="AE32" s="3316" t="s">
        <v>1384</v>
      </c>
      <c r="AF32" s="3314" t="s">
        <v>1385</v>
      </c>
      <c r="AG32" s="3316" t="s">
        <v>1363</v>
      </c>
      <c r="AH32" s="3314" t="s">
        <v>1386</v>
      </c>
      <c r="AI32" s="3316" t="s">
        <v>1355</v>
      </c>
      <c r="AJ32" s="3314" t="s">
        <v>1387</v>
      </c>
      <c r="AK32" s="3316" t="s">
        <v>1388</v>
      </c>
      <c r="AL32" s="3314" t="s">
        <v>1389</v>
      </c>
      <c r="AM32" s="3316" t="s">
        <v>1390</v>
      </c>
      <c r="AN32" s="3314" t="s">
        <v>1391</v>
      </c>
      <c r="AO32" s="3316" t="s">
        <v>1381</v>
      </c>
    </row>
    <row r="33" spans="1:41" s="1615" customFormat="1" ht="18" customHeight="1">
      <c r="A33" s="3359"/>
      <c r="B33" s="3361"/>
      <c r="C33" s="3367"/>
      <c r="D33" s="3369"/>
      <c r="E33" s="3371"/>
      <c r="F33" s="3373"/>
      <c r="G33" s="3369"/>
      <c r="H33" s="3409"/>
      <c r="I33" s="3363"/>
      <c r="J33" s="3365"/>
      <c r="K33" s="3371"/>
      <c r="L33" s="3460"/>
      <c r="M33" s="3409"/>
      <c r="N33" s="2173"/>
      <c r="O33" s="2593"/>
      <c r="P33" s="2595"/>
      <c r="Q33" s="2589"/>
      <c r="R33" s="2591"/>
      <c r="S33" s="3462"/>
      <c r="T33" s="3464"/>
      <c r="U33" s="3402"/>
      <c r="V33" s="3402"/>
      <c r="W33" s="3402"/>
      <c r="X33" s="3402"/>
      <c r="Y33" s="3402"/>
      <c r="Z33" s="3341"/>
      <c r="AB33" s="3315"/>
      <c r="AC33" s="3317"/>
      <c r="AD33" s="3315"/>
      <c r="AE33" s="3317"/>
      <c r="AF33" s="3315"/>
      <c r="AG33" s="3317"/>
      <c r="AH33" s="3315"/>
      <c r="AI33" s="3317"/>
      <c r="AJ33" s="3315"/>
      <c r="AK33" s="3317"/>
      <c r="AL33" s="3315"/>
      <c r="AM33" s="3317"/>
      <c r="AN33" s="3315"/>
      <c r="AO33" s="3317"/>
    </row>
    <row r="34" spans="1:41" s="1615" customFormat="1" ht="18" customHeight="1">
      <c r="A34" s="3342" t="s">
        <v>1822</v>
      </c>
      <c r="B34" s="3344" t="s">
        <v>1823</v>
      </c>
      <c r="C34" s="3346">
        <f>C32+7</f>
        <v>45275</v>
      </c>
      <c r="D34" s="3348" t="s">
        <v>1813</v>
      </c>
      <c r="E34" s="3350">
        <f t="shared" ref="E34" si="39">E32+7</f>
        <v>45277</v>
      </c>
      <c r="F34" s="3352">
        <f>C34-7</f>
        <v>45268</v>
      </c>
      <c r="G34" s="3348">
        <f>C34-4</f>
        <v>45271</v>
      </c>
      <c r="H34" s="3335"/>
      <c r="I34" s="3374">
        <f>C34+3</f>
        <v>45278</v>
      </c>
      <c r="J34" s="3377" t="s">
        <v>1813</v>
      </c>
      <c r="K34" s="3350">
        <f t="shared" ref="K34" si="40">K32+7</f>
        <v>45279</v>
      </c>
      <c r="L34" s="3334">
        <f>I34-6</f>
        <v>45272</v>
      </c>
      <c r="M34" s="3335"/>
      <c r="N34" s="2268"/>
      <c r="O34" s="2195"/>
      <c r="P34" s="2196"/>
      <c r="Q34" s="2197"/>
      <c r="R34" s="2198"/>
      <c r="S34" s="3338">
        <f>C34+19</f>
        <v>45294</v>
      </c>
      <c r="T34" s="3399">
        <f t="shared" ref="T34" si="41">S34+6</f>
        <v>45300</v>
      </c>
      <c r="U34" s="3354">
        <f t="shared" ref="U34" si="42">S34+7</f>
        <v>45301</v>
      </c>
      <c r="V34" s="3354">
        <f t="shared" ref="V34" si="43">S34+9</f>
        <v>45303</v>
      </c>
      <c r="W34" s="3354">
        <f t="shared" ref="W34" si="44">S34+12</f>
        <v>45306</v>
      </c>
      <c r="X34" s="3354">
        <f t="shared" ref="X34" si="45">S34+14</f>
        <v>45308</v>
      </c>
      <c r="Y34" s="3354">
        <f t="shared" ref="Y34" si="46">S34+16</f>
        <v>45310</v>
      </c>
      <c r="Z34" s="3356">
        <f t="shared" ref="Z34" si="47">S34+18</f>
        <v>45312</v>
      </c>
      <c r="AB34" s="1724"/>
      <c r="AC34" s="1722"/>
      <c r="AD34" s="3318" t="s">
        <v>1392</v>
      </c>
      <c r="AE34" s="3320" t="s">
        <v>1393</v>
      </c>
      <c r="AF34" s="3318" t="s">
        <v>1394</v>
      </c>
      <c r="AG34" s="3320" t="s">
        <v>1395</v>
      </c>
      <c r="AH34" s="3318" t="s">
        <v>1396</v>
      </c>
      <c r="AI34" s="3320" t="s">
        <v>1397</v>
      </c>
      <c r="AJ34" s="3318" t="s">
        <v>1398</v>
      </c>
      <c r="AK34" s="3320" t="s">
        <v>1390</v>
      </c>
      <c r="AL34" s="3318" t="s">
        <v>1399</v>
      </c>
      <c r="AM34" s="3320" t="s">
        <v>1367</v>
      </c>
      <c r="AN34" s="3318" t="s">
        <v>1400</v>
      </c>
      <c r="AO34" s="3320" t="s">
        <v>1353</v>
      </c>
    </row>
    <row r="35" spans="1:41" s="1615" customFormat="1" ht="18" customHeight="1">
      <c r="A35" s="3343"/>
      <c r="B35" s="3345"/>
      <c r="C35" s="3347"/>
      <c r="D35" s="3349"/>
      <c r="E35" s="3351"/>
      <c r="F35" s="3353"/>
      <c r="G35" s="3349"/>
      <c r="H35" s="3337"/>
      <c r="I35" s="3375"/>
      <c r="J35" s="3378"/>
      <c r="K35" s="3351"/>
      <c r="L35" s="3336"/>
      <c r="M35" s="3337"/>
      <c r="N35" s="2174"/>
      <c r="O35" s="2153"/>
      <c r="P35" s="1728"/>
      <c r="Q35" s="1729"/>
      <c r="R35" s="2475"/>
      <c r="S35" s="3339"/>
      <c r="T35" s="3400"/>
      <c r="U35" s="3355"/>
      <c r="V35" s="3355"/>
      <c r="W35" s="3355"/>
      <c r="X35" s="3355"/>
      <c r="Y35" s="3355"/>
      <c r="Z35" s="3357"/>
      <c r="AB35" s="1725"/>
      <c r="AC35" s="1723"/>
      <c r="AD35" s="3319"/>
      <c r="AE35" s="3321"/>
      <c r="AF35" s="3319"/>
      <c r="AG35" s="3321"/>
      <c r="AH35" s="3319"/>
      <c r="AI35" s="3321"/>
      <c r="AJ35" s="3319"/>
      <c r="AK35" s="3321"/>
      <c r="AL35" s="3319"/>
      <c r="AM35" s="3321"/>
      <c r="AN35" s="3319"/>
      <c r="AO35" s="3321"/>
    </row>
    <row r="36" spans="1:41" s="1615" customFormat="1" ht="18" customHeight="1">
      <c r="A36" s="3358" t="s">
        <v>1824</v>
      </c>
      <c r="B36" s="3360" t="s">
        <v>1825</v>
      </c>
      <c r="C36" s="3366">
        <f>C34+7</f>
        <v>45282</v>
      </c>
      <c r="D36" s="3368" t="s">
        <v>1813</v>
      </c>
      <c r="E36" s="3370">
        <f>C36+2</f>
        <v>45284</v>
      </c>
      <c r="F36" s="3372">
        <f>C36-7</f>
        <v>45275</v>
      </c>
      <c r="G36" s="3368">
        <f>C36-4</f>
        <v>45278</v>
      </c>
      <c r="H36" s="3408"/>
      <c r="I36" s="3362">
        <f>C36+3</f>
        <v>45285</v>
      </c>
      <c r="J36" s="3364" t="s">
        <v>1826</v>
      </c>
      <c r="K36" s="3370">
        <f>I36+1</f>
        <v>45286</v>
      </c>
      <c r="L36" s="3459">
        <f>I36-6</f>
        <v>45279</v>
      </c>
      <c r="M36" s="3408"/>
      <c r="N36" s="2267"/>
      <c r="O36" s="2592"/>
      <c r="P36" s="2594"/>
      <c r="Q36" s="2588"/>
      <c r="R36" s="2590"/>
      <c r="S36" s="3461">
        <f>C36+19</f>
        <v>45301</v>
      </c>
      <c r="T36" s="3463">
        <f t="shared" ref="T36" si="48">S36+6</f>
        <v>45307</v>
      </c>
      <c r="U36" s="3401">
        <f t="shared" ref="U36" si="49">S36+7</f>
        <v>45308</v>
      </c>
      <c r="V36" s="3401">
        <f t="shared" ref="V36" si="50">S36+9</f>
        <v>45310</v>
      </c>
      <c r="W36" s="3401">
        <f t="shared" ref="W36" si="51">S36+12</f>
        <v>45313</v>
      </c>
      <c r="X36" s="3401">
        <f t="shared" ref="X36" si="52">S36+14</f>
        <v>45315</v>
      </c>
      <c r="Y36" s="3401">
        <f t="shared" ref="Y36" si="53">S36+16</f>
        <v>45317</v>
      </c>
      <c r="Z36" s="3340">
        <f t="shared" ref="Z36" si="54">S36+18</f>
        <v>45319</v>
      </c>
      <c r="AB36" s="3314"/>
      <c r="AC36" s="3316"/>
      <c r="AD36" s="3314" t="s">
        <v>1401</v>
      </c>
      <c r="AE36" s="3316" t="s">
        <v>1402</v>
      </c>
      <c r="AF36" s="3314" t="s">
        <v>1403</v>
      </c>
      <c r="AG36" s="3316" t="s">
        <v>1393</v>
      </c>
      <c r="AH36" s="3314" t="s">
        <v>1404</v>
      </c>
      <c r="AI36" s="3316" t="s">
        <v>1405</v>
      </c>
      <c r="AJ36" s="3314" t="s">
        <v>1406</v>
      </c>
      <c r="AK36" s="3316" t="s">
        <v>1407</v>
      </c>
      <c r="AL36" s="3314" t="s">
        <v>1408</v>
      </c>
      <c r="AM36" s="3316" t="s">
        <v>1409</v>
      </c>
      <c r="AN36" s="3314" t="s">
        <v>1410</v>
      </c>
      <c r="AO36" s="3316" t="s">
        <v>1411</v>
      </c>
    </row>
    <row r="37" spans="1:41" s="1615" customFormat="1" ht="18" customHeight="1">
      <c r="A37" s="3359"/>
      <c r="B37" s="3361"/>
      <c r="C37" s="3367"/>
      <c r="D37" s="3369"/>
      <c r="E37" s="3371"/>
      <c r="F37" s="3373"/>
      <c r="G37" s="3369"/>
      <c r="H37" s="3409"/>
      <c r="I37" s="3363"/>
      <c r="J37" s="3365"/>
      <c r="K37" s="3371"/>
      <c r="L37" s="3460"/>
      <c r="M37" s="3409"/>
      <c r="N37" s="2173"/>
      <c r="O37" s="2593"/>
      <c r="P37" s="2595"/>
      <c r="Q37" s="2589"/>
      <c r="R37" s="2591"/>
      <c r="S37" s="3462"/>
      <c r="T37" s="3464"/>
      <c r="U37" s="3402"/>
      <c r="V37" s="3402"/>
      <c r="W37" s="3402"/>
      <c r="X37" s="3402"/>
      <c r="Y37" s="3402"/>
      <c r="Z37" s="3341"/>
      <c r="AB37" s="3315"/>
      <c r="AC37" s="3317"/>
      <c r="AD37" s="3315"/>
      <c r="AE37" s="3317"/>
      <c r="AF37" s="3315"/>
      <c r="AG37" s="3317"/>
      <c r="AH37" s="3315"/>
      <c r="AI37" s="3317"/>
      <c r="AJ37" s="3315"/>
      <c r="AK37" s="3317"/>
      <c r="AL37" s="3315"/>
      <c r="AM37" s="3317"/>
      <c r="AN37" s="3315"/>
      <c r="AO37" s="3317"/>
    </row>
    <row r="38" spans="1:41" s="1615" customFormat="1" ht="18" customHeight="1">
      <c r="A38" s="3342" t="s">
        <v>1827</v>
      </c>
      <c r="B38" s="3344" t="s">
        <v>1828</v>
      </c>
      <c r="C38" s="3346">
        <f>C36+7</f>
        <v>45289</v>
      </c>
      <c r="D38" s="3348" t="s">
        <v>1813</v>
      </c>
      <c r="E38" s="3350">
        <f t="shared" ref="E38" si="55">E36+7</f>
        <v>45291</v>
      </c>
      <c r="F38" s="3352">
        <f>C38-7</f>
        <v>45282</v>
      </c>
      <c r="G38" s="3348">
        <f>C38-4</f>
        <v>45285</v>
      </c>
      <c r="H38" s="3335"/>
      <c r="I38" s="3374">
        <f>C38+3</f>
        <v>45292</v>
      </c>
      <c r="J38" s="3377" t="s">
        <v>1813</v>
      </c>
      <c r="K38" s="3350">
        <f t="shared" ref="K38" si="56">K36+7</f>
        <v>45293</v>
      </c>
      <c r="L38" s="3465">
        <f>I38-7</f>
        <v>45285</v>
      </c>
      <c r="M38" s="3466"/>
      <c r="N38" s="2268"/>
      <c r="O38" s="2195"/>
      <c r="P38" s="2196"/>
      <c r="Q38" s="2197"/>
      <c r="R38" s="2198"/>
      <c r="S38" s="3338">
        <f>C38+19</f>
        <v>45308</v>
      </c>
      <c r="T38" s="3399">
        <f t="shared" ref="T38" si="57">S38+6</f>
        <v>45314</v>
      </c>
      <c r="U38" s="3354">
        <f t="shared" ref="U38" si="58">S38+7</f>
        <v>45315</v>
      </c>
      <c r="V38" s="3354">
        <f t="shared" ref="V38" si="59">S38+9</f>
        <v>45317</v>
      </c>
      <c r="W38" s="3354">
        <f t="shared" ref="W38" si="60">S38+12</f>
        <v>45320</v>
      </c>
      <c r="X38" s="3354">
        <f t="shared" ref="X38" si="61">S38+14</f>
        <v>45322</v>
      </c>
      <c r="Y38" s="3354">
        <f t="shared" ref="Y38" si="62">S38+16</f>
        <v>45324</v>
      </c>
      <c r="Z38" s="3356">
        <f t="shared" ref="Z38" si="63">S38+18</f>
        <v>45326</v>
      </c>
      <c r="AB38" s="1724"/>
      <c r="AC38" s="1722"/>
      <c r="AD38" s="3318" t="s">
        <v>1412</v>
      </c>
      <c r="AE38" s="3320" t="s">
        <v>1409</v>
      </c>
      <c r="AF38" s="3318" t="s">
        <v>1413</v>
      </c>
      <c r="AG38" s="3320" t="s">
        <v>1393</v>
      </c>
      <c r="AH38" s="3318" t="s">
        <v>1414</v>
      </c>
      <c r="AI38" s="3320" t="s">
        <v>1415</v>
      </c>
      <c r="AJ38" s="3318" t="s">
        <v>1416</v>
      </c>
      <c r="AK38" s="3320" t="s">
        <v>1417</v>
      </c>
      <c r="AL38" s="3318" t="s">
        <v>1418</v>
      </c>
      <c r="AM38" s="3320" t="s">
        <v>1419</v>
      </c>
      <c r="AN38" s="3318" t="s">
        <v>1420</v>
      </c>
      <c r="AO38" s="3320" t="s">
        <v>1421</v>
      </c>
    </row>
    <row r="39" spans="1:41" s="1615" customFormat="1" ht="18" customHeight="1">
      <c r="A39" s="3343"/>
      <c r="B39" s="3345"/>
      <c r="C39" s="3347"/>
      <c r="D39" s="3349"/>
      <c r="E39" s="3351"/>
      <c r="F39" s="3353"/>
      <c r="G39" s="3349"/>
      <c r="H39" s="3337"/>
      <c r="I39" s="3375"/>
      <c r="J39" s="3378"/>
      <c r="K39" s="3351"/>
      <c r="L39" s="3467"/>
      <c r="M39" s="3468"/>
      <c r="N39" s="2174"/>
      <c r="O39" s="2153"/>
      <c r="P39" s="1728"/>
      <c r="Q39" s="1729"/>
      <c r="R39" s="2475"/>
      <c r="S39" s="3339"/>
      <c r="T39" s="3400"/>
      <c r="U39" s="3355"/>
      <c r="V39" s="3355"/>
      <c r="W39" s="3355"/>
      <c r="X39" s="3355"/>
      <c r="Y39" s="3355"/>
      <c r="Z39" s="3357"/>
      <c r="AB39" s="1725"/>
      <c r="AC39" s="1723"/>
      <c r="AD39" s="3319"/>
      <c r="AE39" s="3321"/>
      <c r="AF39" s="3319"/>
      <c r="AG39" s="3321"/>
      <c r="AH39" s="3319"/>
      <c r="AI39" s="3321"/>
      <c r="AJ39" s="3319"/>
      <c r="AK39" s="3321"/>
      <c r="AL39" s="3319"/>
      <c r="AM39" s="3321"/>
      <c r="AN39" s="3319"/>
      <c r="AO39" s="3321"/>
    </row>
    <row r="40" spans="1:41" s="1615" customFormat="1" ht="18" customHeight="1">
      <c r="A40" s="3358"/>
      <c r="B40" s="3360"/>
      <c r="C40" s="3366"/>
      <c r="D40" s="3368"/>
      <c r="E40" s="3370"/>
      <c r="F40" s="3372"/>
      <c r="G40" s="3368"/>
      <c r="H40" s="3408"/>
      <c r="I40" s="3362"/>
      <c r="J40" s="3364"/>
      <c r="K40" s="3370"/>
      <c r="L40" s="3459"/>
      <c r="M40" s="3408"/>
      <c r="N40" s="2267"/>
      <c r="O40" s="2592"/>
      <c r="P40" s="2594"/>
      <c r="Q40" s="2588"/>
      <c r="R40" s="2590"/>
      <c r="S40" s="3461"/>
      <c r="T40" s="3463"/>
      <c r="U40" s="3401"/>
      <c r="V40" s="3401"/>
      <c r="W40" s="3401"/>
      <c r="X40" s="3401"/>
      <c r="Y40" s="3401"/>
      <c r="Z40" s="3340"/>
      <c r="AB40" s="3314"/>
      <c r="AC40" s="3316"/>
      <c r="AD40" s="3314" t="s">
        <v>1422</v>
      </c>
      <c r="AE40" s="3316" t="s">
        <v>1423</v>
      </c>
      <c r="AF40" s="3314" t="s">
        <v>1424</v>
      </c>
      <c r="AG40" s="3316" t="s">
        <v>1409</v>
      </c>
      <c r="AH40" s="3314" t="s">
        <v>1425</v>
      </c>
      <c r="AI40" s="3316" t="s">
        <v>1426</v>
      </c>
      <c r="AJ40" s="3314" t="s">
        <v>1427</v>
      </c>
      <c r="AK40" s="3316" t="s">
        <v>1428</v>
      </c>
      <c r="AL40" s="3314" t="s">
        <v>1429</v>
      </c>
      <c r="AM40" s="3316" t="s">
        <v>1430</v>
      </c>
      <c r="AN40" s="3314" t="s">
        <v>1431</v>
      </c>
      <c r="AO40" s="3316" t="s">
        <v>1407</v>
      </c>
    </row>
    <row r="41" spans="1:41" s="1615" customFormat="1" ht="18" customHeight="1">
      <c r="A41" s="3359"/>
      <c r="B41" s="3361"/>
      <c r="C41" s="3367"/>
      <c r="D41" s="3369"/>
      <c r="E41" s="3371"/>
      <c r="F41" s="3373"/>
      <c r="G41" s="3369"/>
      <c r="H41" s="3409"/>
      <c r="I41" s="3363"/>
      <c r="J41" s="3365"/>
      <c r="K41" s="3371"/>
      <c r="L41" s="3460"/>
      <c r="M41" s="3409"/>
      <c r="N41" s="2173"/>
      <c r="O41" s="2593"/>
      <c r="P41" s="2595"/>
      <c r="Q41" s="2589"/>
      <c r="R41" s="2591"/>
      <c r="S41" s="3462"/>
      <c r="T41" s="3464"/>
      <c r="U41" s="3402"/>
      <c r="V41" s="3402"/>
      <c r="W41" s="3402"/>
      <c r="X41" s="3402"/>
      <c r="Y41" s="3402"/>
      <c r="Z41" s="3341"/>
      <c r="AB41" s="3315"/>
      <c r="AC41" s="3317"/>
      <c r="AD41" s="3315"/>
      <c r="AE41" s="3317"/>
      <c r="AF41" s="3315"/>
      <c r="AG41" s="3317"/>
      <c r="AH41" s="3315"/>
      <c r="AI41" s="3317"/>
      <c r="AJ41" s="3315"/>
      <c r="AK41" s="3317"/>
      <c r="AL41" s="3315"/>
      <c r="AM41" s="3317"/>
      <c r="AN41" s="3315"/>
      <c r="AO41" s="3317"/>
    </row>
    <row r="42" spans="1:41" s="1615" customFormat="1" ht="18" customHeight="1">
      <c r="A42" s="3342"/>
      <c r="B42" s="3344"/>
      <c r="C42" s="3346"/>
      <c r="D42" s="3377"/>
      <c r="E42" s="3452"/>
      <c r="F42" s="3453"/>
      <c r="G42" s="3455"/>
      <c r="H42" s="3456"/>
      <c r="I42" s="3374"/>
      <c r="J42" s="3377"/>
      <c r="K42" s="3332"/>
      <c r="L42" s="3334"/>
      <c r="M42" s="3335"/>
      <c r="N42" s="2268"/>
      <c r="O42" s="2195"/>
      <c r="P42" s="2196"/>
      <c r="Q42" s="2197"/>
      <c r="R42" s="2198"/>
      <c r="S42" s="3338"/>
      <c r="T42" s="3399"/>
      <c r="U42" s="3354"/>
      <c r="V42" s="3354"/>
      <c r="W42" s="3354"/>
      <c r="X42" s="3354"/>
      <c r="Y42" s="3354"/>
      <c r="Z42" s="3356"/>
      <c r="AB42" s="1724"/>
      <c r="AC42" s="1722"/>
      <c r="AD42" s="3318" t="s">
        <v>1432</v>
      </c>
      <c r="AE42" s="3320" t="s">
        <v>1433</v>
      </c>
      <c r="AF42" s="3318" t="s">
        <v>1434</v>
      </c>
      <c r="AG42" s="3320" t="s">
        <v>1423</v>
      </c>
      <c r="AH42" s="3318" t="s">
        <v>1435</v>
      </c>
      <c r="AI42" s="3320" t="s">
        <v>1436</v>
      </c>
      <c r="AJ42" s="3318" t="s">
        <v>1437</v>
      </c>
      <c r="AK42" s="3320" t="s">
        <v>1438</v>
      </c>
      <c r="AL42" s="3318" t="s">
        <v>1439</v>
      </c>
      <c r="AM42" s="3320" t="s">
        <v>1411</v>
      </c>
      <c r="AN42" s="3318"/>
      <c r="AO42" s="3320"/>
    </row>
    <row r="43" spans="1:41" s="1615" customFormat="1" ht="18" customHeight="1">
      <c r="A43" s="3343"/>
      <c r="B43" s="3345"/>
      <c r="C43" s="3347"/>
      <c r="D43" s="3378"/>
      <c r="E43" s="3333"/>
      <c r="F43" s="3454"/>
      <c r="G43" s="3457"/>
      <c r="H43" s="3458"/>
      <c r="I43" s="3375"/>
      <c r="J43" s="3378"/>
      <c r="K43" s="3333"/>
      <c r="L43" s="3336"/>
      <c r="M43" s="3337"/>
      <c r="N43" s="2174"/>
      <c r="O43" s="2153"/>
      <c r="P43" s="1728"/>
      <c r="Q43" s="1729"/>
      <c r="R43" s="2475"/>
      <c r="S43" s="3339"/>
      <c r="T43" s="3400"/>
      <c r="U43" s="3355"/>
      <c r="V43" s="3355"/>
      <c r="W43" s="3355"/>
      <c r="X43" s="3355"/>
      <c r="Y43" s="3355"/>
      <c r="Z43" s="3357"/>
      <c r="AB43" s="1725"/>
      <c r="AC43" s="1723"/>
      <c r="AD43" s="3319"/>
      <c r="AE43" s="3321"/>
      <c r="AF43" s="3319"/>
      <c r="AG43" s="3321"/>
      <c r="AH43" s="3319"/>
      <c r="AI43" s="3321"/>
      <c r="AJ43" s="3319"/>
      <c r="AK43" s="3321"/>
      <c r="AL43" s="3319"/>
      <c r="AM43" s="3321"/>
      <c r="AN43" s="3319"/>
      <c r="AO43" s="3321"/>
    </row>
    <row r="44" spans="1:41" s="1615" customFormat="1" ht="18" customHeight="1">
      <c r="A44" s="3358"/>
      <c r="B44" s="3360"/>
      <c r="C44" s="3414"/>
      <c r="D44" s="3416"/>
      <c r="E44" s="3418"/>
      <c r="F44" s="3420"/>
      <c r="G44" s="3422"/>
      <c r="H44" s="3423"/>
      <c r="I44" s="3446"/>
      <c r="J44" s="3416"/>
      <c r="K44" s="3438"/>
      <c r="L44" s="3440"/>
      <c r="M44" s="3423"/>
      <c r="N44" s="2269"/>
      <c r="O44" s="2596"/>
      <c r="P44" s="2602"/>
      <c r="Q44" s="2598"/>
      <c r="R44" s="2599"/>
      <c r="S44" s="3442"/>
      <c r="T44" s="3450"/>
      <c r="U44" s="3448"/>
      <c r="V44" s="3448"/>
      <c r="W44" s="3448"/>
      <c r="X44" s="3448"/>
      <c r="Y44" s="3448"/>
      <c r="Z44" s="3436"/>
      <c r="AB44" s="3314"/>
      <c r="AC44" s="3316"/>
      <c r="AD44" s="3314"/>
      <c r="AE44" s="3316"/>
      <c r="AF44" s="3314" t="s">
        <v>1440</v>
      </c>
      <c r="AG44" s="3316" t="s">
        <v>1441</v>
      </c>
      <c r="AH44" s="3314" t="s">
        <v>1442</v>
      </c>
      <c r="AI44" s="3316" t="s">
        <v>1443</v>
      </c>
      <c r="AJ44" s="3314" t="s">
        <v>1444</v>
      </c>
      <c r="AK44" s="3316" t="s">
        <v>1443</v>
      </c>
      <c r="AL44" s="3314" t="s">
        <v>1445</v>
      </c>
      <c r="AM44" s="3316" t="s">
        <v>1446</v>
      </c>
      <c r="AN44" s="3314"/>
      <c r="AO44" s="3316"/>
    </row>
    <row r="45" spans="1:41" s="1615" customFormat="1" ht="18" customHeight="1">
      <c r="A45" s="3359"/>
      <c r="B45" s="3361"/>
      <c r="C45" s="3415"/>
      <c r="D45" s="3417"/>
      <c r="E45" s="3419"/>
      <c r="F45" s="3421"/>
      <c r="G45" s="3424"/>
      <c r="H45" s="3425"/>
      <c r="I45" s="3447"/>
      <c r="J45" s="3417"/>
      <c r="K45" s="3439"/>
      <c r="L45" s="3441"/>
      <c r="M45" s="3425"/>
      <c r="N45" s="2175"/>
      <c r="O45" s="2597"/>
      <c r="P45" s="2603"/>
      <c r="Q45" s="2600"/>
      <c r="R45" s="2601"/>
      <c r="S45" s="3443"/>
      <c r="T45" s="3451"/>
      <c r="U45" s="3449"/>
      <c r="V45" s="3449"/>
      <c r="W45" s="3449"/>
      <c r="X45" s="3449"/>
      <c r="Y45" s="3449"/>
      <c r="Z45" s="3437"/>
      <c r="AB45" s="3315"/>
      <c r="AC45" s="3317"/>
      <c r="AD45" s="3315"/>
      <c r="AE45" s="3317"/>
      <c r="AF45" s="3315"/>
      <c r="AG45" s="3317"/>
      <c r="AH45" s="3315"/>
      <c r="AI45" s="3317"/>
      <c r="AJ45" s="3315"/>
      <c r="AK45" s="3317"/>
      <c r="AL45" s="3315"/>
      <c r="AM45" s="3317"/>
      <c r="AN45" s="3315"/>
      <c r="AO45" s="3317"/>
    </row>
    <row r="46" spans="1:41" s="1615" customFormat="1" ht="18" customHeight="1">
      <c r="A46" s="3410"/>
      <c r="B46" s="3344"/>
      <c r="C46" s="3412"/>
      <c r="D46" s="3387"/>
      <c r="E46" s="3426"/>
      <c r="F46" s="3428"/>
      <c r="G46" s="3444"/>
      <c r="H46" s="3433"/>
      <c r="I46" s="3385"/>
      <c r="J46" s="3387"/>
      <c r="K46" s="3389"/>
      <c r="L46" s="3432"/>
      <c r="M46" s="3433"/>
      <c r="N46" s="2270"/>
      <c r="O46" s="2199"/>
      <c r="P46" s="2200"/>
      <c r="Q46" s="2201"/>
      <c r="R46" s="2202"/>
      <c r="S46" s="3379"/>
      <c r="T46" s="3381"/>
      <c r="U46" s="3383"/>
      <c r="V46" s="3383"/>
      <c r="W46" s="3383"/>
      <c r="X46" s="3383"/>
      <c r="Y46" s="3383"/>
      <c r="Z46" s="3430"/>
      <c r="AB46" s="1724"/>
      <c r="AC46" s="1722"/>
      <c r="AD46" s="3318"/>
      <c r="AE46" s="3320"/>
      <c r="AF46" s="3318" t="s">
        <v>1447</v>
      </c>
      <c r="AG46" s="3320" t="s">
        <v>1448</v>
      </c>
      <c r="AH46" s="3318" t="s">
        <v>1449</v>
      </c>
      <c r="AI46" s="3320" t="s">
        <v>1450</v>
      </c>
      <c r="AJ46" s="3318" t="s">
        <v>1451</v>
      </c>
      <c r="AK46" s="3320" t="s">
        <v>1438</v>
      </c>
      <c r="AL46" s="3318"/>
      <c r="AM46" s="3320"/>
      <c r="AN46" s="3318"/>
      <c r="AO46" s="3320"/>
    </row>
    <row r="47" spans="1:41" s="1615" customFormat="1" ht="18" customHeight="1">
      <c r="A47" s="3411"/>
      <c r="B47" s="3345"/>
      <c r="C47" s="3413"/>
      <c r="D47" s="3388"/>
      <c r="E47" s="3427"/>
      <c r="F47" s="3429"/>
      <c r="G47" s="3445"/>
      <c r="H47" s="3435"/>
      <c r="I47" s="3386"/>
      <c r="J47" s="3388"/>
      <c r="K47" s="3390"/>
      <c r="L47" s="3434"/>
      <c r="M47" s="3435"/>
      <c r="N47" s="2176"/>
      <c r="O47" s="2154"/>
      <c r="P47" s="1685"/>
      <c r="Q47" s="1686"/>
      <c r="R47" s="2488"/>
      <c r="S47" s="3380"/>
      <c r="T47" s="3382"/>
      <c r="U47" s="3384"/>
      <c r="V47" s="3384"/>
      <c r="W47" s="3384"/>
      <c r="X47" s="3384"/>
      <c r="Y47" s="3384"/>
      <c r="Z47" s="3431"/>
      <c r="AB47" s="1725"/>
      <c r="AC47" s="1723"/>
      <c r="AD47" s="3319"/>
      <c r="AE47" s="3321"/>
      <c r="AF47" s="3319"/>
      <c r="AG47" s="3321"/>
      <c r="AH47" s="3319"/>
      <c r="AI47" s="3321"/>
      <c r="AJ47" s="3319"/>
      <c r="AK47" s="3321"/>
      <c r="AL47" s="3319"/>
      <c r="AM47" s="3321"/>
      <c r="AN47" s="3319"/>
      <c r="AO47" s="3321"/>
    </row>
    <row r="48" spans="1:41" s="1615" customFormat="1" ht="16.350000000000001" customHeight="1">
      <c r="A48" s="1884"/>
      <c r="B48" s="1642"/>
      <c r="C48" s="1642"/>
      <c r="D48" s="1642"/>
      <c r="E48" s="1642"/>
      <c r="F48" s="1684"/>
      <c r="G48" s="1642"/>
      <c r="H48" s="1642"/>
      <c r="I48" s="1642"/>
      <c r="J48" s="1642"/>
      <c r="K48" s="1642"/>
      <c r="L48" s="1642"/>
      <c r="M48" s="1642"/>
      <c r="N48" s="1642"/>
      <c r="O48" s="1642"/>
      <c r="P48" s="1642"/>
      <c r="Q48" s="1642"/>
      <c r="R48" s="1642"/>
      <c r="S48" s="1757"/>
      <c r="T48" s="1642"/>
      <c r="U48" s="1642"/>
      <c r="V48" s="1642"/>
      <c r="W48" s="1642"/>
      <c r="X48" s="1642"/>
      <c r="Y48" s="1642"/>
      <c r="Z48" s="1643" t="s">
        <v>1829</v>
      </c>
      <c r="AA48" s="1677"/>
      <c r="AB48" s="3314"/>
      <c r="AC48" s="3316"/>
      <c r="AD48" s="3314"/>
      <c r="AE48" s="3316"/>
      <c r="AF48" s="3314" t="s">
        <v>1452</v>
      </c>
      <c r="AG48" s="3316" t="s">
        <v>1453</v>
      </c>
      <c r="AH48" s="3314" t="s">
        <v>1454</v>
      </c>
      <c r="AI48" s="3316" t="s">
        <v>1428</v>
      </c>
      <c r="AJ48" s="3314"/>
      <c r="AK48" s="3316"/>
      <c r="AL48" s="3314"/>
      <c r="AM48" s="3316"/>
      <c r="AN48" s="3314"/>
      <c r="AO48" s="3316"/>
    </row>
    <row r="49" spans="1:43" s="1615" customFormat="1" ht="16.350000000000001" customHeight="1">
      <c r="A49" s="1884"/>
      <c r="B49" s="1645"/>
      <c r="C49" s="2094"/>
      <c r="D49" s="2094"/>
      <c r="E49" s="2177"/>
      <c r="F49" s="1688"/>
      <c r="G49" s="2094"/>
      <c r="H49" s="2094"/>
      <c r="I49" s="1646"/>
      <c r="J49" s="2094"/>
      <c r="K49" s="2094"/>
      <c r="L49" s="1646"/>
      <c r="M49" s="1646"/>
      <c r="N49" s="1647"/>
      <c r="O49" s="2094"/>
      <c r="P49" s="2094"/>
      <c r="Q49" s="1642"/>
      <c r="R49" s="1642"/>
      <c r="S49" s="1757"/>
      <c r="T49" s="2096"/>
      <c r="U49" s="1642"/>
      <c r="V49" s="1642"/>
      <c r="W49" s="1642"/>
      <c r="X49" s="1642"/>
      <c r="Y49" s="1642"/>
      <c r="Z49" s="1642"/>
      <c r="AA49" s="1677"/>
      <c r="AB49" s="3315"/>
      <c r="AC49" s="3317"/>
      <c r="AD49" s="3315"/>
      <c r="AE49" s="3317"/>
      <c r="AF49" s="3315"/>
      <c r="AG49" s="3317"/>
      <c r="AH49" s="3315"/>
      <c r="AI49" s="3317"/>
      <c r="AJ49" s="3315"/>
      <c r="AK49" s="3317"/>
      <c r="AL49" s="3315"/>
      <c r="AM49" s="3317"/>
      <c r="AN49" s="3315"/>
      <c r="AO49" s="3317"/>
    </row>
    <row r="50" spans="1:43" s="1615" customFormat="1" ht="16.350000000000001" customHeight="1">
      <c r="A50" s="1884"/>
      <c r="B50" s="1687"/>
      <c r="C50" s="1688"/>
      <c r="D50" s="1688"/>
      <c r="E50" s="2094"/>
      <c r="F50" s="2094"/>
      <c r="G50" s="2094"/>
      <c r="H50" s="2094"/>
      <c r="I50" s="1646"/>
      <c r="J50" s="2094"/>
      <c r="K50" s="2094"/>
      <c r="L50" s="1646"/>
      <c r="M50" s="1646"/>
      <c r="N50" s="1647"/>
      <c r="O50" s="2094"/>
      <c r="P50" s="2094"/>
      <c r="Q50" s="1642"/>
      <c r="R50" s="1642"/>
      <c r="S50" s="1757"/>
      <c r="T50" s="2096"/>
      <c r="U50" s="1642"/>
      <c r="V50" s="1642"/>
      <c r="W50" s="1642"/>
      <c r="X50" s="1642"/>
      <c r="Y50" s="1642"/>
      <c r="Z50" s="1642"/>
      <c r="AA50" s="1677"/>
      <c r="AB50" s="1724"/>
      <c r="AC50" s="1722"/>
      <c r="AD50" s="1724"/>
      <c r="AE50" s="1722"/>
      <c r="AF50" s="3318" t="s">
        <v>1455</v>
      </c>
      <c r="AG50" s="3320" t="s">
        <v>1393</v>
      </c>
      <c r="AH50" s="3318" t="s">
        <v>1456</v>
      </c>
      <c r="AI50" s="3320" t="s">
        <v>1428</v>
      </c>
      <c r="AJ50" s="1724"/>
      <c r="AK50" s="1722"/>
      <c r="AL50" s="1724"/>
      <c r="AM50" s="1722"/>
      <c r="AN50" s="1724"/>
      <c r="AO50" s="1722"/>
    </row>
    <row r="51" spans="1:43" s="1615" customFormat="1" ht="16.350000000000001" customHeight="1">
      <c r="A51" s="1680" t="s">
        <v>1727</v>
      </c>
      <c r="B51" s="2208"/>
      <c r="C51" s="2208"/>
      <c r="D51" s="2208"/>
      <c r="E51" s="2208"/>
      <c r="F51" s="2208"/>
      <c r="G51" s="2208"/>
      <c r="H51" s="2208"/>
      <c r="I51" s="2208"/>
      <c r="J51" s="2208"/>
      <c r="K51" s="2208"/>
      <c r="L51" s="2208"/>
      <c r="M51" s="1642"/>
      <c r="N51" s="1642"/>
      <c r="O51" s="1642"/>
      <c r="P51" s="2177"/>
      <c r="Q51" s="2177"/>
      <c r="R51" s="1757"/>
      <c r="S51" s="1757"/>
      <c r="T51" s="1757"/>
      <c r="U51" s="1757"/>
      <c r="V51" s="1757"/>
      <c r="W51" s="1757"/>
      <c r="X51" s="1757"/>
      <c r="Y51" s="1757"/>
      <c r="Z51" s="1757"/>
      <c r="AA51" s="1677"/>
      <c r="AB51" s="1725"/>
      <c r="AC51" s="1723"/>
      <c r="AD51" s="1725"/>
      <c r="AE51" s="1723"/>
      <c r="AF51" s="3319"/>
      <c r="AG51" s="3321"/>
      <c r="AH51" s="3319"/>
      <c r="AI51" s="3321"/>
      <c r="AJ51" s="1725"/>
      <c r="AK51" s="1723"/>
      <c r="AL51" s="1725"/>
      <c r="AM51" s="1723"/>
      <c r="AN51" s="1725"/>
      <c r="AO51" s="1723"/>
    </row>
    <row r="52" spans="1:43" s="1677" customFormat="1" ht="16.350000000000001" customHeight="1">
      <c r="A52" s="1681" t="s">
        <v>986</v>
      </c>
      <c r="B52" s="1649"/>
      <c r="C52" s="1649"/>
      <c r="D52" s="1649"/>
      <c r="E52" s="1649"/>
      <c r="F52" s="1649"/>
      <c r="G52" s="1649"/>
      <c r="H52" s="1649"/>
      <c r="I52" s="1649"/>
      <c r="J52" s="1649"/>
      <c r="K52" s="1681" t="s">
        <v>1457</v>
      </c>
      <c r="L52" s="1649"/>
      <c r="M52" s="1649"/>
      <c r="N52" s="1649"/>
      <c r="O52" s="1649"/>
      <c r="P52" s="1615"/>
      <c r="Q52" s="1615"/>
      <c r="R52" s="1603"/>
      <c r="S52" s="1603"/>
      <c r="T52" s="1603"/>
      <c r="U52" s="1603"/>
      <c r="V52" s="1603"/>
      <c r="W52" s="1603"/>
      <c r="X52" s="1603"/>
      <c r="Y52" s="1603"/>
      <c r="Z52" s="1603"/>
      <c r="AB52" s="3314"/>
      <c r="AC52" s="3316"/>
      <c r="AD52" s="3314"/>
      <c r="AE52" s="3316"/>
      <c r="AF52" s="3314" t="s">
        <v>1458</v>
      </c>
      <c r="AG52" s="3316" t="s">
        <v>1423</v>
      </c>
      <c r="AH52" s="3314" t="s">
        <v>1459</v>
      </c>
      <c r="AI52" s="3316" t="s">
        <v>1460</v>
      </c>
      <c r="AJ52" s="3314"/>
      <c r="AK52" s="3316"/>
      <c r="AL52" s="3314"/>
      <c r="AM52" s="3316"/>
      <c r="AN52" s="3314"/>
      <c r="AO52" s="3316"/>
    </row>
    <row r="53" spans="1:43" s="1677" customFormat="1" ht="16.350000000000001" customHeight="1">
      <c r="A53" s="1682" t="s">
        <v>952</v>
      </c>
      <c r="B53" s="1649"/>
      <c r="C53" s="1649"/>
      <c r="D53" s="1649"/>
      <c r="E53" s="1649"/>
      <c r="F53" s="1649"/>
      <c r="G53" s="1649"/>
      <c r="H53" s="1649"/>
      <c r="I53" s="1649"/>
      <c r="J53" s="1649"/>
      <c r="K53" s="1681" t="s">
        <v>1461</v>
      </c>
      <c r="L53" s="1649"/>
      <c r="M53" s="1650"/>
      <c r="N53" s="1650"/>
      <c r="O53" s="1650"/>
      <c r="P53" s="1615"/>
      <c r="Q53" s="1615"/>
      <c r="R53" s="1644"/>
      <c r="S53" s="1644"/>
      <c r="T53" s="1644"/>
      <c r="U53" s="1644"/>
      <c r="V53" s="1644"/>
      <c r="W53" s="1644"/>
      <c r="X53" s="1644"/>
      <c r="Y53" s="1644"/>
      <c r="Z53" s="1644"/>
      <c r="AB53" s="3315"/>
      <c r="AC53" s="3317"/>
      <c r="AD53" s="3315"/>
      <c r="AE53" s="3317"/>
      <c r="AF53" s="3315"/>
      <c r="AG53" s="3317"/>
      <c r="AH53" s="3315"/>
      <c r="AI53" s="3317"/>
      <c r="AJ53" s="3315"/>
      <c r="AK53" s="3317"/>
      <c r="AL53" s="3315"/>
      <c r="AM53" s="3317"/>
      <c r="AN53" s="3315"/>
      <c r="AO53" s="3317"/>
    </row>
    <row r="54" spans="1:43" s="1615" customFormat="1" ht="16.350000000000001" customHeight="1">
      <c r="A54" s="1681" t="s">
        <v>1462</v>
      </c>
      <c r="B54" s="1645"/>
      <c r="C54" s="1644"/>
      <c r="D54" s="1644"/>
      <c r="E54" s="1644"/>
      <c r="F54" s="1646"/>
      <c r="G54" s="1646"/>
      <c r="H54" s="1646"/>
      <c r="I54" s="1646"/>
      <c r="J54" s="1644"/>
      <c r="K54" s="1681" t="s">
        <v>1463</v>
      </c>
      <c r="L54" s="1646"/>
      <c r="M54" s="1647"/>
      <c r="N54" s="1651"/>
      <c r="O54" s="1651"/>
      <c r="P54" s="1652"/>
      <c r="Q54" s="1653"/>
      <c r="R54" s="1653"/>
      <c r="S54" s="1653"/>
      <c r="T54" s="1654"/>
      <c r="U54" s="1654"/>
      <c r="V54" s="1654"/>
      <c r="W54" s="1654"/>
      <c r="X54" s="1654"/>
      <c r="Y54" s="1654"/>
      <c r="Z54" s="1654"/>
      <c r="AA54" s="1677"/>
      <c r="AB54" s="1724"/>
      <c r="AC54" s="1722"/>
      <c r="AD54" s="1724"/>
      <c r="AE54" s="1722"/>
      <c r="AF54" s="3318" t="s">
        <v>1464</v>
      </c>
      <c r="AG54" s="3320" t="s">
        <v>1441</v>
      </c>
      <c r="AH54" s="1724"/>
      <c r="AI54" s="1722"/>
      <c r="AJ54" s="1724"/>
      <c r="AK54" s="1722"/>
      <c r="AL54" s="1724"/>
      <c r="AM54" s="1722"/>
      <c r="AN54" s="1724"/>
      <c r="AO54" s="1722"/>
    </row>
    <row r="55" spans="1:43" s="1615" customFormat="1" ht="16.350000000000001" customHeight="1">
      <c r="A55" s="1683" t="s">
        <v>1152</v>
      </c>
      <c r="B55" s="1718"/>
      <c r="C55" s="1718"/>
      <c r="D55" s="1718"/>
      <c r="E55" s="1718"/>
      <c r="F55" s="1718"/>
      <c r="G55" s="1718"/>
      <c r="H55" s="1718"/>
      <c r="I55" s="1718"/>
      <c r="J55" s="1718"/>
      <c r="K55" s="1718"/>
      <c r="L55" s="1718"/>
      <c r="M55" s="1647"/>
      <c r="N55" s="1651"/>
      <c r="O55" s="1651"/>
      <c r="P55" s="1651"/>
      <c r="Q55" s="1655"/>
      <c r="R55" s="1655"/>
      <c r="S55" s="1655"/>
      <c r="T55" s="1653"/>
      <c r="U55" s="1645"/>
      <c r="V55" s="1644"/>
      <c r="W55" s="1644"/>
      <c r="X55" s="1644"/>
      <c r="Y55" s="1644"/>
      <c r="Z55" s="1644"/>
      <c r="AA55" s="1677"/>
      <c r="AB55" s="1725"/>
      <c r="AC55" s="1723"/>
      <c r="AD55" s="1725"/>
      <c r="AE55" s="1723"/>
      <c r="AF55" s="3319"/>
      <c r="AG55" s="3321"/>
      <c r="AH55" s="1725"/>
      <c r="AI55" s="1723"/>
      <c r="AJ55" s="1725"/>
      <c r="AK55" s="1723"/>
      <c r="AL55" s="1725"/>
      <c r="AM55" s="1723"/>
      <c r="AN55" s="1725"/>
      <c r="AO55" s="1723"/>
    </row>
    <row r="56" spans="1:43" s="1615" customFormat="1" ht="16.350000000000001" customHeight="1">
      <c r="A56" s="1649" t="s">
        <v>9</v>
      </c>
      <c r="B56" s="1718"/>
      <c r="C56" s="1718"/>
      <c r="D56" s="1718"/>
      <c r="E56" s="1718"/>
      <c r="F56" s="1718"/>
      <c r="G56" s="1718"/>
      <c r="H56" s="1718"/>
      <c r="I56" s="1718"/>
      <c r="J56" s="1718"/>
      <c r="K56" s="1718"/>
      <c r="L56" s="1718"/>
      <c r="M56" s="1656"/>
      <c r="N56" s="1657"/>
      <c r="O56" s="1644"/>
      <c r="P56" s="1644"/>
      <c r="Q56" s="1644"/>
      <c r="R56" s="1644"/>
      <c r="S56" s="1657" t="s">
        <v>1465</v>
      </c>
      <c r="T56" s="1658"/>
      <c r="U56" s="1658"/>
      <c r="V56" s="1658"/>
      <c r="W56" s="1659"/>
      <c r="X56" s="1644"/>
      <c r="Y56" s="1644"/>
      <c r="Z56" s="1644"/>
      <c r="AB56" s="1603"/>
      <c r="AC56" s="1603"/>
      <c r="AD56" s="1603"/>
      <c r="AE56" s="1603"/>
      <c r="AF56" s="1603"/>
      <c r="AG56" s="1603"/>
      <c r="AH56" s="1603"/>
      <c r="AI56" s="1603"/>
      <c r="AJ56" s="1603"/>
      <c r="AK56" s="1603"/>
      <c r="AL56" s="1603"/>
      <c r="AM56" s="1603"/>
      <c r="AN56" s="1603"/>
      <c r="AO56" s="1603"/>
    </row>
    <row r="57" spans="1:43" s="1615" customFormat="1" ht="16.350000000000001" customHeight="1">
      <c r="A57" s="3404" t="s">
        <v>1466</v>
      </c>
      <c r="B57" s="3405"/>
      <c r="C57" s="1660" t="s">
        <v>374</v>
      </c>
      <c r="D57" s="1710"/>
      <c r="E57" s="1710"/>
      <c r="F57" s="1710"/>
      <c r="G57" s="1710"/>
      <c r="H57" s="1710" t="s">
        <v>375</v>
      </c>
      <c r="I57" s="1711"/>
      <c r="J57" s="1710"/>
      <c r="K57" s="1710"/>
      <c r="L57" s="1710"/>
      <c r="M57" s="1712" t="s">
        <v>377</v>
      </c>
      <c r="N57" s="1711"/>
      <c r="O57" s="1710"/>
      <c r="P57" s="1713" t="s">
        <v>376</v>
      </c>
      <c r="Q57" s="1713"/>
      <c r="R57" s="1714"/>
      <c r="S57" s="1712"/>
      <c r="T57" s="1715"/>
      <c r="U57" s="1715"/>
      <c r="V57" s="1715"/>
      <c r="W57" s="1716"/>
      <c r="X57" s="1603"/>
      <c r="Y57" s="1603"/>
      <c r="Z57" s="1603"/>
      <c r="AB57" s="1603"/>
      <c r="AC57" s="1603"/>
      <c r="AD57" s="1603"/>
      <c r="AE57" s="1603"/>
      <c r="AF57" s="1603"/>
      <c r="AG57" s="1603"/>
      <c r="AH57" s="1603"/>
      <c r="AI57" s="1603"/>
      <c r="AJ57" s="1603"/>
      <c r="AK57" s="1603"/>
      <c r="AL57" s="1603"/>
      <c r="AM57" s="1603"/>
      <c r="AN57" s="1603"/>
      <c r="AO57" s="1603"/>
    </row>
    <row r="58" spans="1:43" s="1615" customFormat="1" ht="16.350000000000001" customHeight="1">
      <c r="A58" s="3406"/>
      <c r="B58" s="3407"/>
      <c r="C58" s="1661" t="s">
        <v>1467</v>
      </c>
      <c r="D58" s="1662"/>
      <c r="E58" s="1662"/>
      <c r="F58" s="1663" t="s">
        <v>1468</v>
      </c>
      <c r="G58" s="1663"/>
      <c r="H58" s="1663"/>
      <c r="I58" s="1663" t="s">
        <v>1469</v>
      </c>
      <c r="J58" s="1662"/>
      <c r="K58" s="1662"/>
      <c r="L58" s="1662"/>
      <c r="M58" s="1664" t="s">
        <v>381</v>
      </c>
      <c r="N58" s="1662"/>
      <c r="O58" s="1662"/>
      <c r="P58" s="1665" t="s">
        <v>1470</v>
      </c>
      <c r="Q58" s="1666"/>
      <c r="R58" s="1667"/>
      <c r="S58" s="1664"/>
      <c r="T58" s="1668"/>
      <c r="U58" s="1668"/>
      <c r="V58" s="1668"/>
      <c r="W58" s="1669"/>
      <c r="X58" s="1603"/>
      <c r="Y58" s="1603"/>
      <c r="Z58" s="1603"/>
      <c r="AB58" s="1603"/>
      <c r="AC58" s="1603"/>
      <c r="AD58" s="1603"/>
      <c r="AE58" s="1603"/>
      <c r="AF58" s="1603"/>
      <c r="AG58" s="1603"/>
      <c r="AH58" s="1603"/>
      <c r="AI58" s="1603"/>
      <c r="AJ58" s="1603"/>
      <c r="AK58" s="1603"/>
      <c r="AL58" s="1603"/>
      <c r="AM58" s="1603"/>
      <c r="AN58" s="1603"/>
      <c r="AO58" s="1603"/>
    </row>
    <row r="59" spans="1:43" s="1615" customFormat="1" ht="16.350000000000001" customHeight="1">
      <c r="A59" s="3391" t="s">
        <v>1471</v>
      </c>
      <c r="B59" s="3392"/>
      <c r="C59" s="1670" t="s">
        <v>12</v>
      </c>
      <c r="D59" s="1671"/>
      <c r="E59" s="1671"/>
      <c r="F59" s="1671"/>
      <c r="G59" s="1671"/>
      <c r="H59" s="1671" t="s">
        <v>13</v>
      </c>
      <c r="I59" s="1672"/>
      <c r="J59" s="1671"/>
      <c r="K59" s="1671"/>
      <c r="L59" s="1671"/>
      <c r="M59" s="1672"/>
      <c r="N59" s="1672"/>
      <c r="O59" s="1671"/>
      <c r="P59" s="1671"/>
      <c r="Q59" s="1671"/>
      <c r="R59" s="1672"/>
      <c r="S59" s="1673"/>
      <c r="T59" s="1673"/>
      <c r="U59" s="1673"/>
      <c r="V59" s="1673"/>
      <c r="W59" s="1674"/>
      <c r="X59" s="1603"/>
      <c r="Y59" s="1603"/>
      <c r="Z59" s="1603"/>
      <c r="AB59" s="1603"/>
      <c r="AC59" s="1603"/>
      <c r="AD59" s="1603"/>
      <c r="AE59" s="1603"/>
      <c r="AF59" s="1603"/>
      <c r="AG59" s="1603"/>
      <c r="AH59" s="1603"/>
      <c r="AI59" s="1603"/>
      <c r="AJ59" s="1603"/>
      <c r="AK59" s="1603"/>
      <c r="AL59" s="1603"/>
      <c r="AM59" s="1603"/>
      <c r="AN59" s="1603"/>
      <c r="AO59" s="1603"/>
    </row>
    <row r="60" spans="1:43" s="1615" customFormat="1" ht="16.350000000000001" customHeight="1">
      <c r="A60" s="3393"/>
      <c r="B60" s="3394"/>
      <c r="C60" s="1661" t="s">
        <v>1472</v>
      </c>
      <c r="D60" s="1662"/>
      <c r="E60" s="1662"/>
      <c r="F60" s="1663" t="s">
        <v>1473</v>
      </c>
      <c r="G60" s="1662"/>
      <c r="H60" s="1662"/>
      <c r="I60" s="1663" t="s">
        <v>1474</v>
      </c>
      <c r="J60" s="1662"/>
      <c r="K60" s="1662"/>
      <c r="L60" s="1662"/>
      <c r="M60" s="1663"/>
      <c r="N60" s="1662"/>
      <c r="O60" s="1662"/>
      <c r="P60" s="1662"/>
      <c r="Q60" s="1663"/>
      <c r="R60" s="1662"/>
      <c r="S60" s="1668"/>
      <c r="T60" s="1668"/>
      <c r="U60" s="1668"/>
      <c r="V60" s="1668"/>
      <c r="W60" s="1669"/>
      <c r="X60" s="1603"/>
      <c r="Y60" s="1603"/>
      <c r="Z60" s="1603"/>
      <c r="AB60" s="1644"/>
      <c r="AC60" s="1644"/>
      <c r="AF60" s="1644"/>
      <c r="AG60" s="1644"/>
      <c r="AH60" s="1644"/>
      <c r="AI60" s="1644"/>
      <c r="AJ60" s="1644"/>
      <c r="AK60" s="1644"/>
      <c r="AL60" s="1644"/>
      <c r="AM60" s="1644"/>
      <c r="AN60" s="1644"/>
      <c r="AO60" s="1644"/>
    </row>
    <row r="61" spans="1:43" s="1615" customFormat="1" ht="16.350000000000001" customHeight="1">
      <c r="A61" s="3395" t="s">
        <v>1475</v>
      </c>
      <c r="B61" s="3396"/>
      <c r="C61" s="1670" t="s">
        <v>14</v>
      </c>
      <c r="D61" s="1672"/>
      <c r="E61" s="1672"/>
      <c r="F61" s="1671"/>
      <c r="G61" s="1671"/>
      <c r="H61" s="1671" t="s">
        <v>15</v>
      </c>
      <c r="I61" s="1672"/>
      <c r="J61" s="1672"/>
      <c r="K61" s="1672"/>
      <c r="L61" s="1671"/>
      <c r="M61" s="1672"/>
      <c r="N61" s="1672"/>
      <c r="O61" s="1672"/>
      <c r="P61" s="1672"/>
      <c r="Q61" s="1671"/>
      <c r="R61" s="1672"/>
      <c r="S61" s="1673"/>
      <c r="T61" s="1673"/>
      <c r="U61" s="1673"/>
      <c r="V61" s="1673"/>
      <c r="W61" s="1674"/>
      <c r="X61" s="1721"/>
      <c r="Y61" s="1721"/>
      <c r="Z61" s="1721"/>
      <c r="AB61" s="1644"/>
      <c r="AC61" s="1644"/>
      <c r="AF61" s="1644"/>
      <c r="AG61" s="1644"/>
      <c r="AH61" s="1644"/>
      <c r="AI61" s="1644"/>
      <c r="AJ61" s="1644"/>
      <c r="AK61" s="1644"/>
      <c r="AL61" s="1644"/>
      <c r="AM61" s="1644"/>
      <c r="AN61" s="1644"/>
      <c r="AO61" s="1644"/>
    </row>
    <row r="62" spans="1:43" s="1615" customFormat="1" ht="16.350000000000001" customHeight="1">
      <c r="A62" s="3397"/>
      <c r="B62" s="3398"/>
      <c r="C62" s="1661" t="s">
        <v>1476</v>
      </c>
      <c r="D62" s="1662"/>
      <c r="E62" s="1662"/>
      <c r="F62" s="1663" t="s">
        <v>1477</v>
      </c>
      <c r="G62" s="1663"/>
      <c r="H62" s="1662"/>
      <c r="I62" s="1663" t="s">
        <v>1478</v>
      </c>
      <c r="J62" s="1662"/>
      <c r="K62" s="1662"/>
      <c r="L62" s="1662"/>
      <c r="M62" s="1663"/>
      <c r="N62" s="1662"/>
      <c r="O62" s="1662"/>
      <c r="P62" s="1662"/>
      <c r="Q62" s="1663"/>
      <c r="R62" s="1662"/>
      <c r="S62" s="1668"/>
      <c r="T62" s="1668"/>
      <c r="U62" s="1668"/>
      <c r="V62" s="1668"/>
      <c r="W62" s="1669"/>
      <c r="X62" s="1720"/>
      <c r="Y62" s="1720"/>
      <c r="Z62" s="1720"/>
      <c r="AB62" s="1644"/>
      <c r="AC62" s="1644"/>
      <c r="AD62" s="1644"/>
      <c r="AE62" s="1644"/>
      <c r="AF62" s="1644"/>
      <c r="AG62" s="1644"/>
      <c r="AH62" s="1644"/>
      <c r="AI62" s="1644"/>
      <c r="AJ62" s="1644"/>
      <c r="AK62" s="1644"/>
      <c r="AL62" s="1644"/>
      <c r="AM62" s="1644"/>
      <c r="AN62" s="1644"/>
      <c r="AO62" s="1644"/>
    </row>
    <row r="63" spans="1:43" ht="16.350000000000001" customHeight="1">
      <c r="A63" s="3403" t="s">
        <v>132</v>
      </c>
      <c r="B63" s="3403"/>
      <c r="C63" s="3403"/>
      <c r="D63" s="3403"/>
      <c r="E63" s="3403"/>
      <c r="F63" s="3403"/>
      <c r="G63" s="3403"/>
      <c r="H63" s="3403"/>
      <c r="I63" s="3403"/>
      <c r="J63" s="3403"/>
      <c r="K63" s="3403"/>
      <c r="L63" s="3403"/>
      <c r="M63" s="3403"/>
      <c r="N63" s="3403"/>
      <c r="O63" s="3403"/>
      <c r="P63" s="3403"/>
      <c r="Q63" s="3403"/>
      <c r="R63" s="3403"/>
      <c r="S63" s="3403"/>
      <c r="T63" s="3403"/>
      <c r="U63" s="3403"/>
      <c r="V63" s="3403"/>
      <c r="W63" s="3403"/>
      <c r="X63" s="3403"/>
      <c r="Y63" s="3403"/>
      <c r="Z63" s="3403"/>
      <c r="AA63" s="1615"/>
      <c r="AB63" s="1644"/>
      <c r="AC63" s="1644"/>
      <c r="AD63" s="1644"/>
      <c r="AE63" s="1644"/>
      <c r="AF63" s="1644"/>
      <c r="AG63" s="1644"/>
      <c r="AH63" s="1644"/>
      <c r="AI63" s="1644"/>
      <c r="AJ63" s="1644"/>
      <c r="AK63" s="1644"/>
      <c r="AL63" s="1644"/>
      <c r="AM63" s="1644"/>
      <c r="AN63" s="1644"/>
      <c r="AO63" s="1644"/>
      <c r="AP63" s="1615"/>
      <c r="AQ63" s="1615"/>
    </row>
    <row r="64" spans="1:43" s="1644" customFormat="1" ht="7.5" hidden="1" customHeight="1">
      <c r="A64" s="3376" t="s">
        <v>1479</v>
      </c>
      <c r="B64" s="3376"/>
      <c r="C64" s="3376"/>
      <c r="D64" s="3376"/>
      <c r="E64" s="3376"/>
      <c r="F64" s="3376"/>
      <c r="G64" s="3376"/>
      <c r="H64" s="3376"/>
      <c r="I64" s="3376"/>
      <c r="J64" s="3376"/>
      <c r="K64" s="3376"/>
      <c r="L64" s="3376"/>
      <c r="M64" s="3376"/>
      <c r="N64" s="3376"/>
      <c r="O64" s="3376"/>
      <c r="P64" s="3376"/>
      <c r="Q64" s="3376"/>
      <c r="R64" s="3376"/>
      <c r="S64" s="3376"/>
      <c r="T64" s="3376"/>
      <c r="U64" s="3376"/>
      <c r="V64" s="3376"/>
      <c r="W64" s="3376"/>
      <c r="X64" s="3376"/>
      <c r="Y64" s="3376"/>
      <c r="Z64" s="3376"/>
      <c r="AA64" s="1615"/>
      <c r="AP64" s="1615"/>
      <c r="AQ64" s="1615"/>
    </row>
    <row r="65" spans="1:46" s="1644" customFormat="1" ht="14.1" customHeight="1">
      <c r="A65" s="1603"/>
      <c r="B65" s="1603"/>
      <c r="C65" s="1719"/>
      <c r="D65" s="1719"/>
      <c r="E65" s="1719"/>
      <c r="F65" s="1719"/>
      <c r="G65" s="1719"/>
      <c r="H65" s="1719"/>
      <c r="I65" s="1719"/>
      <c r="J65" s="1719"/>
      <c r="K65" s="1719"/>
      <c r="L65" s="1719"/>
      <c r="M65" s="1719"/>
      <c r="N65" s="1719"/>
      <c r="O65" s="1719"/>
      <c r="P65" s="1719"/>
      <c r="Q65" s="1719"/>
      <c r="R65" s="1719"/>
      <c r="S65" s="1603"/>
      <c r="T65" s="1603"/>
      <c r="U65" s="1603"/>
      <c r="V65" s="1603"/>
      <c r="W65" s="1603"/>
      <c r="X65" s="1603"/>
      <c r="Y65" s="1603"/>
      <c r="Z65" s="1603"/>
      <c r="AB65" s="1603"/>
      <c r="AC65" s="1603"/>
      <c r="AD65" s="1603"/>
      <c r="AE65" s="1603"/>
      <c r="AF65" s="1603"/>
      <c r="AG65" s="1603"/>
      <c r="AH65" s="1603"/>
      <c r="AI65" s="1603"/>
      <c r="AJ65" s="1603"/>
      <c r="AK65" s="1603"/>
      <c r="AL65" s="1603"/>
      <c r="AM65" s="1603"/>
      <c r="AN65" s="1603"/>
      <c r="AO65" s="1603"/>
    </row>
    <row r="66" spans="1:46" s="1644" customFormat="1" ht="14.1" customHeight="1">
      <c r="A66" s="1603"/>
      <c r="B66" s="1603"/>
      <c r="C66" s="1719"/>
      <c r="D66" s="1719"/>
      <c r="E66" s="1719"/>
      <c r="F66" s="1719"/>
      <c r="G66" s="1719"/>
      <c r="H66" s="1719"/>
      <c r="I66" s="1719"/>
      <c r="J66" s="1719"/>
      <c r="K66" s="1719"/>
      <c r="L66" s="1719"/>
      <c r="M66" s="1719"/>
      <c r="N66" s="1719"/>
      <c r="O66" s="1719"/>
      <c r="P66" s="1719"/>
      <c r="Q66" s="1719"/>
      <c r="R66" s="1719"/>
      <c r="S66" s="1603"/>
      <c r="T66" s="1603"/>
      <c r="U66" s="1603"/>
      <c r="V66" s="1603"/>
      <c r="W66" s="1603"/>
      <c r="X66" s="1603"/>
      <c r="AB66" s="1603"/>
      <c r="AC66" s="1603"/>
      <c r="AD66" s="1603"/>
      <c r="AE66" s="1603"/>
      <c r="AF66" s="1603"/>
      <c r="AG66" s="1603"/>
      <c r="AH66" s="1603"/>
      <c r="AI66" s="1603"/>
      <c r="AJ66" s="1603"/>
      <c r="AK66" s="1603"/>
      <c r="AL66" s="1603"/>
      <c r="AM66" s="1603"/>
      <c r="AN66" s="1603"/>
      <c r="AO66" s="1603"/>
    </row>
    <row r="67" spans="1:46" s="1644" customFormat="1" ht="14.1" customHeight="1">
      <c r="A67" s="1603"/>
      <c r="B67" s="1603"/>
      <c r="C67" s="1719"/>
      <c r="D67" s="1719"/>
      <c r="E67" s="1719"/>
      <c r="F67" s="1719"/>
      <c r="G67" s="1719"/>
      <c r="H67" s="1719"/>
      <c r="I67" s="1719"/>
      <c r="J67" s="1719"/>
      <c r="K67" s="1719"/>
      <c r="L67" s="1719"/>
      <c r="M67" s="1719"/>
      <c r="N67" s="1719"/>
      <c r="O67" s="1719"/>
      <c r="P67" s="1719"/>
      <c r="Q67" s="1719"/>
      <c r="R67" s="1719"/>
      <c r="S67" s="1603"/>
      <c r="T67" s="1603"/>
      <c r="U67" s="1603"/>
      <c r="V67" s="1603"/>
      <c r="W67" s="1603"/>
      <c r="X67" s="1603"/>
      <c r="Y67" s="1603"/>
      <c r="Z67" s="1603"/>
      <c r="AA67" s="1615"/>
      <c r="AB67" s="1603"/>
      <c r="AC67" s="1603"/>
      <c r="AD67" s="1603"/>
      <c r="AE67" s="1603"/>
      <c r="AF67" s="1603"/>
      <c r="AG67" s="1603"/>
      <c r="AH67" s="1603"/>
      <c r="AI67" s="1603"/>
      <c r="AJ67" s="1603"/>
      <c r="AK67" s="1603"/>
      <c r="AL67" s="1603"/>
      <c r="AM67" s="1603"/>
      <c r="AN67" s="1603"/>
      <c r="AO67" s="1603"/>
      <c r="AP67" s="1615"/>
      <c r="AQ67" s="1615"/>
    </row>
    <row r="68" spans="1:46" s="1644" customFormat="1" ht="17.25" customHeight="1">
      <c r="A68" s="1603"/>
      <c r="B68" s="1603"/>
      <c r="C68" s="1719"/>
      <c r="D68" s="1719"/>
      <c r="E68" s="1719"/>
      <c r="F68" s="1719"/>
      <c r="G68" s="1719"/>
      <c r="H68" s="1719"/>
      <c r="I68" s="1719"/>
      <c r="J68" s="1719"/>
      <c r="K68" s="1719"/>
      <c r="L68" s="1719"/>
      <c r="M68" s="1719"/>
      <c r="N68" s="1719"/>
      <c r="O68" s="1719"/>
      <c r="P68" s="1719"/>
      <c r="Q68" s="1719"/>
      <c r="R68" s="1719"/>
      <c r="S68" s="1603"/>
      <c r="T68" s="1603"/>
      <c r="U68" s="1603"/>
      <c r="V68" s="1603"/>
      <c r="W68" s="1603"/>
      <c r="X68" s="1603"/>
      <c r="Y68" s="1603"/>
      <c r="Z68" s="1603"/>
      <c r="AA68" s="1615"/>
      <c r="AB68" s="1603"/>
      <c r="AC68" s="1603"/>
      <c r="AD68" s="1603"/>
      <c r="AE68" s="1603"/>
      <c r="AF68" s="1603"/>
      <c r="AG68" s="1603"/>
      <c r="AH68" s="1603"/>
      <c r="AI68" s="1603"/>
      <c r="AJ68" s="1603"/>
      <c r="AK68" s="1603"/>
      <c r="AL68" s="1603"/>
      <c r="AM68" s="1603"/>
      <c r="AN68" s="1603"/>
      <c r="AO68" s="1603"/>
      <c r="AP68" s="1615"/>
      <c r="AQ68" s="1615"/>
    </row>
    <row r="69" spans="1:46" s="1644" customFormat="1" ht="17.25" customHeight="1">
      <c r="A69" s="1603"/>
      <c r="B69" s="1603"/>
      <c r="C69" s="1719"/>
      <c r="D69" s="1719"/>
      <c r="E69" s="1719"/>
      <c r="F69" s="1719"/>
      <c r="G69" s="1719"/>
      <c r="H69" s="1719"/>
      <c r="I69" s="1719"/>
      <c r="J69" s="1719"/>
      <c r="K69" s="1719"/>
      <c r="L69" s="1719"/>
      <c r="M69" s="1719"/>
      <c r="N69" s="1719"/>
      <c r="O69" s="1719"/>
      <c r="P69" s="1719"/>
      <c r="Q69" s="1719"/>
      <c r="R69" s="1719"/>
      <c r="S69" s="1603"/>
      <c r="T69" s="1603"/>
      <c r="U69" s="1603"/>
      <c r="V69" s="1603"/>
      <c r="W69" s="1603"/>
      <c r="X69" s="1603"/>
      <c r="Y69" s="1603"/>
      <c r="Z69" s="1603"/>
      <c r="AA69" s="1615"/>
      <c r="AB69" s="1603"/>
      <c r="AC69" s="1603"/>
      <c r="AD69" s="1603"/>
      <c r="AE69" s="1603"/>
      <c r="AF69" s="1603"/>
      <c r="AG69" s="1603"/>
      <c r="AH69" s="1603"/>
      <c r="AI69" s="1603"/>
      <c r="AJ69" s="1603"/>
      <c r="AK69" s="1603"/>
      <c r="AL69" s="1603"/>
      <c r="AM69" s="1603"/>
      <c r="AN69" s="1603"/>
      <c r="AO69" s="1603"/>
      <c r="AP69" s="1615"/>
      <c r="AQ69" s="1615"/>
    </row>
    <row r="70" spans="1:46" ht="17.25" customHeight="1">
      <c r="AA70" s="1615"/>
      <c r="AP70" s="1644"/>
      <c r="AQ70" s="1644"/>
    </row>
    <row r="71" spans="1:46" ht="17.25" customHeight="1">
      <c r="AA71" s="1644"/>
      <c r="AR71" s="1675"/>
      <c r="AS71" s="1675"/>
      <c r="AT71" s="1675"/>
    </row>
    <row r="72" spans="1:46" ht="17.25" customHeight="1">
      <c r="AA72" s="1644"/>
      <c r="AR72" s="1675"/>
      <c r="AS72" s="1675"/>
      <c r="AT72" s="1675"/>
    </row>
    <row r="73" spans="1:46" ht="16.5" customHeight="1">
      <c r="AR73" s="1675"/>
      <c r="AS73" s="1675"/>
      <c r="AT73" s="1675"/>
    </row>
    <row r="74" spans="1:46" ht="16.5" customHeight="1">
      <c r="C74" s="1603"/>
      <c r="D74" s="1603"/>
      <c r="E74" s="1603"/>
      <c r="F74" s="1603"/>
      <c r="G74" s="1603"/>
      <c r="H74" s="1603"/>
      <c r="I74" s="1603"/>
      <c r="J74" s="1603"/>
      <c r="K74" s="1603"/>
      <c r="L74" s="1603"/>
      <c r="M74" s="1603"/>
      <c r="N74" s="1603"/>
      <c r="O74" s="1603"/>
      <c r="P74" s="1603"/>
      <c r="Q74" s="1603"/>
      <c r="R74" s="1603"/>
    </row>
    <row r="75" spans="1:46" ht="16.5" customHeight="1">
      <c r="C75" s="1603"/>
      <c r="D75" s="1603"/>
      <c r="E75" s="1603"/>
      <c r="F75" s="1603"/>
      <c r="G75" s="1603"/>
      <c r="H75" s="1603"/>
      <c r="I75" s="1603"/>
      <c r="J75" s="1603"/>
      <c r="K75" s="1603"/>
      <c r="L75" s="1603"/>
      <c r="M75" s="1603"/>
      <c r="N75" s="1603"/>
      <c r="O75" s="1603"/>
      <c r="P75" s="1603"/>
      <c r="Q75" s="1603"/>
      <c r="R75" s="1603"/>
      <c r="AB75" s="1644"/>
      <c r="AC75" s="1644"/>
      <c r="AD75" s="1644"/>
      <c r="AE75" s="1644"/>
      <c r="AF75" s="1644"/>
      <c r="AG75" s="1644"/>
      <c r="AH75" s="1644"/>
      <c r="AI75" s="1644"/>
      <c r="AJ75" s="1644"/>
      <c r="AK75" s="1644"/>
      <c r="AL75" s="1644"/>
      <c r="AM75" s="1644"/>
      <c r="AN75" s="1644"/>
      <c r="AO75" s="1644"/>
    </row>
    <row r="76" spans="1:46" ht="16.5" customHeight="1">
      <c r="C76" s="1603"/>
      <c r="D76" s="1603"/>
      <c r="E76" s="1603"/>
      <c r="F76" s="1603"/>
      <c r="G76" s="1603"/>
      <c r="H76" s="1603"/>
      <c r="I76" s="1603"/>
      <c r="J76" s="1603"/>
      <c r="K76" s="1603"/>
      <c r="L76" s="1603"/>
      <c r="M76" s="1603"/>
      <c r="N76" s="1603"/>
      <c r="O76" s="1603"/>
      <c r="P76" s="1603"/>
      <c r="Q76" s="1603"/>
      <c r="R76" s="1603"/>
    </row>
    <row r="77" spans="1:46" s="1644" customFormat="1" ht="14.1" customHeight="1">
      <c r="A77" s="1603"/>
      <c r="B77" s="1603"/>
      <c r="C77" s="1719"/>
      <c r="D77" s="1719"/>
      <c r="E77" s="1719"/>
      <c r="F77" s="1719"/>
      <c r="G77" s="1719"/>
      <c r="H77" s="1719"/>
      <c r="I77" s="1719"/>
      <c r="J77" s="1719"/>
      <c r="K77" s="1719"/>
      <c r="L77" s="1719"/>
      <c r="M77" s="1719"/>
      <c r="N77" s="1719"/>
      <c r="O77" s="1719"/>
      <c r="P77" s="1719"/>
      <c r="Q77" s="1719"/>
      <c r="R77" s="1719"/>
      <c r="S77" s="1603"/>
      <c r="T77" s="1603"/>
      <c r="U77" s="1603"/>
      <c r="V77" s="1603"/>
      <c r="W77" s="1603"/>
      <c r="X77" s="1603"/>
      <c r="Y77" s="1603"/>
      <c r="Z77" s="1603"/>
      <c r="AA77" s="1603"/>
      <c r="AB77" s="1603"/>
      <c r="AC77" s="1603"/>
      <c r="AD77" s="1603"/>
      <c r="AE77" s="1603"/>
      <c r="AF77" s="1603"/>
      <c r="AG77" s="1603"/>
      <c r="AH77" s="1603"/>
      <c r="AI77" s="1603"/>
      <c r="AJ77" s="1603"/>
      <c r="AK77" s="1603"/>
      <c r="AL77" s="1603"/>
      <c r="AM77" s="1603"/>
      <c r="AN77" s="1603"/>
      <c r="AO77" s="1603"/>
      <c r="AP77" s="1603"/>
      <c r="AQ77" s="1603"/>
    </row>
    <row r="78" spans="1:46" ht="14.1" customHeight="1">
      <c r="C78" s="1603"/>
      <c r="D78" s="1603"/>
      <c r="E78" s="1603"/>
      <c r="F78" s="1603"/>
      <c r="G78" s="1603"/>
      <c r="H78" s="1603"/>
      <c r="I78" s="1603"/>
      <c r="J78" s="1603"/>
      <c r="K78" s="1603"/>
      <c r="L78" s="1603"/>
      <c r="M78" s="1603"/>
      <c r="N78" s="1603"/>
      <c r="O78" s="1603"/>
      <c r="P78" s="1603"/>
      <c r="Q78" s="1603"/>
      <c r="R78" s="1603"/>
    </row>
    <row r="79" spans="1:46">
      <c r="C79" s="1603"/>
      <c r="D79" s="1603"/>
      <c r="E79" s="1603"/>
      <c r="F79" s="1603"/>
      <c r="G79" s="1603"/>
      <c r="H79" s="1603"/>
      <c r="I79" s="1603"/>
      <c r="J79" s="1603"/>
      <c r="K79" s="1603"/>
      <c r="L79" s="1603"/>
      <c r="M79" s="1603"/>
      <c r="N79" s="1603"/>
      <c r="O79" s="1603"/>
      <c r="P79" s="1603"/>
      <c r="Q79" s="1603"/>
      <c r="R79" s="1603"/>
    </row>
    <row r="82" spans="3:43">
      <c r="AP82" s="1644"/>
      <c r="AQ82" s="1644"/>
    </row>
    <row r="84" spans="3:43">
      <c r="AA84" s="1644"/>
      <c r="AP84" s="1644"/>
      <c r="AQ84" s="1644"/>
    </row>
    <row r="85" spans="3:43">
      <c r="AP85" s="1644"/>
      <c r="AQ85" s="1644"/>
    </row>
    <row r="86" spans="3:43">
      <c r="AA86" s="1644"/>
    </row>
    <row r="87" spans="3:43">
      <c r="C87" s="1603"/>
      <c r="D87" s="1603"/>
      <c r="E87" s="1603"/>
      <c r="F87" s="1603"/>
      <c r="G87" s="1603"/>
      <c r="H87" s="1603"/>
      <c r="I87" s="1603"/>
      <c r="J87" s="1603"/>
      <c r="K87" s="1603"/>
      <c r="L87" s="1603"/>
      <c r="M87" s="1603"/>
      <c r="N87" s="1603"/>
      <c r="O87" s="1603"/>
      <c r="P87" s="1603"/>
      <c r="Q87" s="1603"/>
      <c r="R87" s="1603"/>
      <c r="AA87" s="1644"/>
    </row>
    <row r="91" spans="3:43">
      <c r="C91" s="1603"/>
      <c r="D91" s="1603"/>
      <c r="E91" s="1603"/>
      <c r="F91" s="1603"/>
      <c r="G91" s="1603"/>
      <c r="H91" s="1603"/>
      <c r="I91" s="1603"/>
      <c r="J91" s="1603"/>
      <c r="K91" s="1603"/>
      <c r="L91" s="1603"/>
      <c r="M91" s="1603"/>
      <c r="N91" s="1603"/>
      <c r="O91" s="1603"/>
      <c r="P91" s="1603"/>
      <c r="Q91" s="1603"/>
      <c r="R91" s="1603"/>
    </row>
    <row r="97" spans="3:43">
      <c r="C97" s="1603"/>
      <c r="D97" s="1603"/>
      <c r="E97" s="1603"/>
      <c r="F97" s="1603"/>
      <c r="G97" s="1603"/>
      <c r="H97" s="1603"/>
      <c r="I97" s="1603"/>
      <c r="J97" s="1603"/>
      <c r="K97" s="1603"/>
      <c r="L97" s="1603"/>
      <c r="M97" s="1603"/>
      <c r="N97" s="1603"/>
      <c r="O97" s="1603"/>
      <c r="P97" s="1603"/>
      <c r="Q97" s="1603"/>
      <c r="R97" s="1603"/>
      <c r="AP97" s="1644"/>
      <c r="AQ97" s="1644"/>
    </row>
    <row r="98" spans="3:43">
      <c r="C98" s="1603"/>
      <c r="D98" s="1603"/>
      <c r="E98" s="1603"/>
      <c r="F98" s="1603"/>
      <c r="G98" s="1603"/>
      <c r="H98" s="1603"/>
      <c r="I98" s="1603"/>
      <c r="J98" s="1603"/>
      <c r="K98" s="1603"/>
      <c r="L98" s="1603"/>
      <c r="M98" s="1603"/>
      <c r="N98" s="1603"/>
      <c r="O98" s="1603"/>
      <c r="P98" s="1603"/>
      <c r="Q98" s="1603"/>
      <c r="R98" s="1603"/>
    </row>
    <row r="99" spans="3:43">
      <c r="C99" s="1603"/>
      <c r="D99" s="1603"/>
      <c r="E99" s="1603"/>
      <c r="F99" s="1603"/>
      <c r="G99" s="1603"/>
      <c r="H99" s="1603"/>
      <c r="I99" s="1603"/>
      <c r="J99" s="1603"/>
      <c r="K99" s="1603"/>
      <c r="L99" s="1603"/>
      <c r="M99" s="1603"/>
      <c r="N99" s="1603"/>
      <c r="O99" s="1603"/>
      <c r="P99" s="1603"/>
      <c r="Q99" s="1603"/>
      <c r="R99" s="1603"/>
      <c r="AA99" s="1644"/>
    </row>
    <row r="100" spans="3:43">
      <c r="C100" s="1603"/>
      <c r="D100" s="1603"/>
      <c r="E100" s="1603"/>
      <c r="F100" s="1603"/>
      <c r="G100" s="1603"/>
      <c r="H100" s="1603"/>
      <c r="I100" s="1603"/>
      <c r="J100" s="1603"/>
      <c r="K100" s="1603"/>
      <c r="L100" s="1603"/>
      <c r="M100" s="1603"/>
      <c r="N100" s="1603"/>
      <c r="O100" s="1603"/>
      <c r="P100" s="1603"/>
      <c r="Q100" s="1603"/>
      <c r="R100" s="1603"/>
    </row>
    <row r="101" spans="3:43">
      <c r="C101" s="1603"/>
      <c r="D101" s="1603"/>
      <c r="E101" s="1603"/>
      <c r="F101" s="1603"/>
      <c r="G101" s="1603"/>
      <c r="H101" s="1603"/>
      <c r="I101" s="1603"/>
      <c r="J101" s="1603"/>
      <c r="K101" s="1603"/>
      <c r="L101" s="1603"/>
      <c r="M101" s="1603"/>
      <c r="N101" s="1603"/>
      <c r="O101" s="1603"/>
      <c r="P101" s="1603"/>
      <c r="Q101" s="1603"/>
      <c r="R101" s="1603"/>
    </row>
    <row r="102" spans="3:43">
      <c r="C102" s="1603"/>
      <c r="D102" s="1603"/>
      <c r="E102" s="1603"/>
      <c r="F102" s="1603"/>
      <c r="G102" s="1603"/>
      <c r="H102" s="1603"/>
      <c r="I102" s="1603"/>
      <c r="J102" s="1603"/>
      <c r="K102" s="1603"/>
      <c r="L102" s="1603"/>
      <c r="M102" s="1603"/>
      <c r="N102" s="1603"/>
      <c r="O102" s="1603"/>
      <c r="P102" s="1603"/>
      <c r="Q102" s="1603"/>
      <c r="R102" s="1603"/>
    </row>
  </sheetData>
  <sheetProtection selectLockedCells="1" selectUnlockedCells="1"/>
  <mergeCells count="462">
    <mergeCell ref="J38:J39"/>
    <mergeCell ref="A36:A37"/>
    <mergeCell ref="B36:B37"/>
    <mergeCell ref="C36:C37"/>
    <mergeCell ref="D36:D37"/>
    <mergeCell ref="E36:E37"/>
    <mergeCell ref="F36:F37"/>
    <mergeCell ref="G36:H37"/>
    <mergeCell ref="V28:V29"/>
    <mergeCell ref="J34:J35"/>
    <mergeCell ref="A34:A35"/>
    <mergeCell ref="B34:B35"/>
    <mergeCell ref="C34:C35"/>
    <mergeCell ref="D34:D35"/>
    <mergeCell ref="E34:E35"/>
    <mergeCell ref="F34:F35"/>
    <mergeCell ref="G34:H35"/>
    <mergeCell ref="F28:F29"/>
    <mergeCell ref="G32:H33"/>
    <mergeCell ref="F30:F31"/>
    <mergeCell ref="G30:H31"/>
    <mergeCell ref="G28:H29"/>
    <mergeCell ref="A28:A29"/>
    <mergeCell ref="B28:B29"/>
    <mergeCell ref="C28:C29"/>
    <mergeCell ref="D28:D29"/>
    <mergeCell ref="E28:E29"/>
    <mergeCell ref="D32:D33"/>
    <mergeCell ref="E32:E33"/>
    <mergeCell ref="F32:F33"/>
    <mergeCell ref="L26:M27"/>
    <mergeCell ref="L28:M29"/>
    <mergeCell ref="S28:S29"/>
    <mergeCell ref="S26:S27"/>
    <mergeCell ref="E30:E31"/>
    <mergeCell ref="T28:T29"/>
    <mergeCell ref="U28:U29"/>
    <mergeCell ref="AJ32:AJ33"/>
    <mergeCell ref="AF32:AF33"/>
    <mergeCell ref="AG32:AG33"/>
    <mergeCell ref="AH32:AH33"/>
    <mergeCell ref="AI32:AI33"/>
    <mergeCell ref="W28:W29"/>
    <mergeCell ref="X28:X29"/>
    <mergeCell ref="Y28:Y29"/>
    <mergeCell ref="W30:W31"/>
    <mergeCell ref="X30:X31"/>
    <mergeCell ref="Y30:Y31"/>
    <mergeCell ref="T30:T31"/>
    <mergeCell ref="U30:U31"/>
    <mergeCell ref="V30:V31"/>
    <mergeCell ref="T32:T33"/>
    <mergeCell ref="Z28:Z29"/>
    <mergeCell ref="Z30:Z31"/>
    <mergeCell ref="Z32:Z33"/>
    <mergeCell ref="AD28:AD29"/>
    <mergeCell ref="AE28:AE29"/>
    <mergeCell ref="AD30:AD31"/>
    <mergeCell ref="AD32:AD33"/>
    <mergeCell ref="AJ36:AJ37"/>
    <mergeCell ref="AB30:AB31"/>
    <mergeCell ref="AE30:AE31"/>
    <mergeCell ref="AF30:AF31"/>
    <mergeCell ref="AG30:AG31"/>
    <mergeCell ref="AH30:AH31"/>
    <mergeCell ref="AI30:AI31"/>
    <mergeCell ref="AJ30:AJ31"/>
    <mergeCell ref="AM42:AM43"/>
    <mergeCell ref="AG40:AG41"/>
    <mergeCell ref="AH40:AH41"/>
    <mergeCell ref="AI40:AI41"/>
    <mergeCell ref="AJ40:AJ41"/>
    <mergeCell ref="AL30:AL31"/>
    <mergeCell ref="AM30:AM31"/>
    <mergeCell ref="AK30:AK31"/>
    <mergeCell ref="AJ38:AJ39"/>
    <mergeCell ref="AK36:AK37"/>
    <mergeCell ref="AN42:AN43"/>
    <mergeCell ref="AO42:AO43"/>
    <mergeCell ref="AD46:AD47"/>
    <mergeCell ref="AJ46:AJ47"/>
    <mergeCell ref="AL44:AL45"/>
    <mergeCell ref="AM44:AM45"/>
    <mergeCell ref="AL46:AL47"/>
    <mergeCell ref="AK44:AK45"/>
    <mergeCell ref="AM46:AM47"/>
    <mergeCell ref="AF46:AF47"/>
    <mergeCell ref="AG46:AG47"/>
    <mergeCell ref="AH46:AH47"/>
    <mergeCell ref="AI46:AI47"/>
    <mergeCell ref="AK46:AK47"/>
    <mergeCell ref="AD42:AD43"/>
    <mergeCell ref="AE42:AE43"/>
    <mergeCell ref="AJ42:AJ43"/>
    <mergeCell ref="AF42:AF43"/>
    <mergeCell ref="AG42:AG43"/>
    <mergeCell ref="AH42:AH43"/>
    <mergeCell ref="AI42:AI43"/>
    <mergeCell ref="AK42:AK43"/>
    <mergeCell ref="AL42:AL43"/>
    <mergeCell ref="AN44:AN45"/>
    <mergeCell ref="A22:B22"/>
    <mergeCell ref="C22:E22"/>
    <mergeCell ref="A23:B23"/>
    <mergeCell ref="C23:E23"/>
    <mergeCell ref="A24:A25"/>
    <mergeCell ref="B24:B25"/>
    <mergeCell ref="I21:K21"/>
    <mergeCell ref="L21:M21"/>
    <mergeCell ref="Q21:R21"/>
    <mergeCell ref="C24:C25"/>
    <mergeCell ref="D24:D25"/>
    <mergeCell ref="E24:E25"/>
    <mergeCell ref="F24:F25"/>
    <mergeCell ref="G24:H25"/>
    <mergeCell ref="I24:I25"/>
    <mergeCell ref="J24:J25"/>
    <mergeCell ref="K24:K25"/>
    <mergeCell ref="L24:M25"/>
    <mergeCell ref="W20:W21"/>
    <mergeCell ref="A9:Z10"/>
    <mergeCell ref="X20:X21"/>
    <mergeCell ref="Y20:Y21"/>
    <mergeCell ref="Z20:Z21"/>
    <mergeCell ref="S13:AA13"/>
    <mergeCell ref="Y14:Z14"/>
    <mergeCell ref="A20:A21"/>
    <mergeCell ref="B20:B21"/>
    <mergeCell ref="C20:E20"/>
    <mergeCell ref="F20:H20"/>
    <mergeCell ref="I20:K20"/>
    <mergeCell ref="L20:M20"/>
    <mergeCell ref="O20:R20"/>
    <mergeCell ref="C21:E21"/>
    <mergeCell ref="G21:H21"/>
    <mergeCell ref="S20:S21"/>
    <mergeCell ref="T20:T21"/>
    <mergeCell ref="U20:U21"/>
    <mergeCell ref="V20:V21"/>
    <mergeCell ref="S24:S25"/>
    <mergeCell ref="T24:T25"/>
    <mergeCell ref="U24:U25"/>
    <mergeCell ref="V24:V25"/>
    <mergeCell ref="W24:W25"/>
    <mergeCell ref="X24:X25"/>
    <mergeCell ref="Y24:Y25"/>
    <mergeCell ref="Z24:Z25"/>
    <mergeCell ref="AD24:AD25"/>
    <mergeCell ref="AC24:AC25"/>
    <mergeCell ref="A26:A27"/>
    <mergeCell ref="B26:B27"/>
    <mergeCell ref="C26:C27"/>
    <mergeCell ref="D26:D27"/>
    <mergeCell ref="E26:E27"/>
    <mergeCell ref="F26:F27"/>
    <mergeCell ref="G26:H27"/>
    <mergeCell ref="AD26:AD27"/>
    <mergeCell ref="AE26:AE27"/>
    <mergeCell ref="U26:U27"/>
    <mergeCell ref="V26:V27"/>
    <mergeCell ref="W26:W27"/>
    <mergeCell ref="AC26:AC27"/>
    <mergeCell ref="X26:X27"/>
    <mergeCell ref="Y26:Y27"/>
    <mergeCell ref="Z26:Z27"/>
    <mergeCell ref="T26:T27"/>
    <mergeCell ref="A32:A33"/>
    <mergeCell ref="B32:B33"/>
    <mergeCell ref="U32:U33"/>
    <mergeCell ref="V32:V33"/>
    <mergeCell ref="W32:W33"/>
    <mergeCell ref="X32:X33"/>
    <mergeCell ref="Y32:Y33"/>
    <mergeCell ref="I30:I31"/>
    <mergeCell ref="J30:J31"/>
    <mergeCell ref="K30:K31"/>
    <mergeCell ref="L30:M31"/>
    <mergeCell ref="C32:C33"/>
    <mergeCell ref="A30:A31"/>
    <mergeCell ref="B30:B31"/>
    <mergeCell ref="C30:C31"/>
    <mergeCell ref="D30:D31"/>
    <mergeCell ref="I32:I33"/>
    <mergeCell ref="J32:J33"/>
    <mergeCell ref="K32:K33"/>
    <mergeCell ref="L32:M33"/>
    <mergeCell ref="S32:S33"/>
    <mergeCell ref="S30:S31"/>
    <mergeCell ref="T34:T35"/>
    <mergeCell ref="Z34:Z35"/>
    <mergeCell ref="U34:U35"/>
    <mergeCell ref="V34:V35"/>
    <mergeCell ref="AN36:AN37"/>
    <mergeCell ref="AO36:AO37"/>
    <mergeCell ref="V36:V37"/>
    <mergeCell ref="I36:I37"/>
    <mergeCell ref="J36:J37"/>
    <mergeCell ref="X34:X35"/>
    <mergeCell ref="Y34:Y35"/>
    <mergeCell ref="K34:K35"/>
    <mergeCell ref="L34:M35"/>
    <mergeCell ref="S34:S35"/>
    <mergeCell ref="W36:W37"/>
    <mergeCell ref="X36:X37"/>
    <mergeCell ref="Y36:Y37"/>
    <mergeCell ref="W34:W35"/>
    <mergeCell ref="AK34:AK35"/>
    <mergeCell ref="AL34:AL35"/>
    <mergeCell ref="AM34:AM35"/>
    <mergeCell ref="AB36:AB37"/>
    <mergeCell ref="AL36:AL37"/>
    <mergeCell ref="AM36:AM37"/>
    <mergeCell ref="Y38:Y39"/>
    <mergeCell ref="S38:S39"/>
    <mergeCell ref="U38:U39"/>
    <mergeCell ref="V38:V39"/>
    <mergeCell ref="T38:T39"/>
    <mergeCell ref="AF36:AF37"/>
    <mergeCell ref="AG36:AG37"/>
    <mergeCell ref="AH36:AH37"/>
    <mergeCell ref="AI36:AI37"/>
    <mergeCell ref="AC36:AC37"/>
    <mergeCell ref="AD36:AD37"/>
    <mergeCell ref="AE36:AE37"/>
    <mergeCell ref="AF38:AF39"/>
    <mergeCell ref="AG38:AG39"/>
    <mergeCell ref="AH38:AH39"/>
    <mergeCell ref="AI38:AI39"/>
    <mergeCell ref="V40:V41"/>
    <mergeCell ref="W40:W41"/>
    <mergeCell ref="K40:K41"/>
    <mergeCell ref="L40:M41"/>
    <mergeCell ref="S40:S41"/>
    <mergeCell ref="T40:T41"/>
    <mergeCell ref="U40:U41"/>
    <mergeCell ref="L36:M37"/>
    <mergeCell ref="S36:S37"/>
    <mergeCell ref="T36:T37"/>
    <mergeCell ref="U36:U37"/>
    <mergeCell ref="K36:K37"/>
    <mergeCell ref="L38:M39"/>
    <mergeCell ref="A42:A43"/>
    <mergeCell ref="B42:B43"/>
    <mergeCell ref="C42:C43"/>
    <mergeCell ref="D42:D43"/>
    <mergeCell ref="E42:E43"/>
    <mergeCell ref="F42:F43"/>
    <mergeCell ref="G42:H43"/>
    <mergeCell ref="I42:I43"/>
    <mergeCell ref="J42:J43"/>
    <mergeCell ref="V42:V43"/>
    <mergeCell ref="W42:W43"/>
    <mergeCell ref="X42:X43"/>
    <mergeCell ref="Y42:Y43"/>
    <mergeCell ref="Z42:Z43"/>
    <mergeCell ref="X44:X45"/>
    <mergeCell ref="Y44:Y45"/>
    <mergeCell ref="T44:T45"/>
    <mergeCell ref="U44:U45"/>
    <mergeCell ref="V44:V45"/>
    <mergeCell ref="W44:W45"/>
    <mergeCell ref="F44:F45"/>
    <mergeCell ref="G44:H45"/>
    <mergeCell ref="E46:E47"/>
    <mergeCell ref="F46:F47"/>
    <mergeCell ref="W46:W47"/>
    <mergeCell ref="X46:X47"/>
    <mergeCell ref="Y46:Y47"/>
    <mergeCell ref="Z46:Z47"/>
    <mergeCell ref="L46:M47"/>
    <mergeCell ref="Z44:Z45"/>
    <mergeCell ref="K44:K45"/>
    <mergeCell ref="L44:M45"/>
    <mergeCell ref="S44:S45"/>
    <mergeCell ref="G46:H47"/>
    <mergeCell ref="V46:V47"/>
    <mergeCell ref="I44:I45"/>
    <mergeCell ref="J44:J45"/>
    <mergeCell ref="A46:A47"/>
    <mergeCell ref="B46:B47"/>
    <mergeCell ref="C46:C47"/>
    <mergeCell ref="D46:D47"/>
    <mergeCell ref="A44:A45"/>
    <mergeCell ref="B44:B45"/>
    <mergeCell ref="C44:C45"/>
    <mergeCell ref="D44:D45"/>
    <mergeCell ref="E44:E45"/>
    <mergeCell ref="A64:Z64"/>
    <mergeCell ref="I26:I27"/>
    <mergeCell ref="J26:J27"/>
    <mergeCell ref="K26:K27"/>
    <mergeCell ref="I28:I29"/>
    <mergeCell ref="J28:J29"/>
    <mergeCell ref="K28:K29"/>
    <mergeCell ref="S46:S47"/>
    <mergeCell ref="T46:T47"/>
    <mergeCell ref="U46:U47"/>
    <mergeCell ref="I46:I47"/>
    <mergeCell ref="J46:J47"/>
    <mergeCell ref="K46:K47"/>
    <mergeCell ref="A59:B60"/>
    <mergeCell ref="A61:B62"/>
    <mergeCell ref="T42:T43"/>
    <mergeCell ref="U42:U43"/>
    <mergeCell ref="X40:X41"/>
    <mergeCell ref="Y40:Y41"/>
    <mergeCell ref="A63:Z63"/>
    <mergeCell ref="A57:B58"/>
    <mergeCell ref="I34:I35"/>
    <mergeCell ref="G40:H41"/>
    <mergeCell ref="Z36:Z37"/>
    <mergeCell ref="K42:K43"/>
    <mergeCell ref="L42:M43"/>
    <mergeCell ref="S42:S43"/>
    <mergeCell ref="Z40:Z41"/>
    <mergeCell ref="A38:A39"/>
    <mergeCell ref="B38:B39"/>
    <mergeCell ref="C38:C39"/>
    <mergeCell ref="D38:D39"/>
    <mergeCell ref="E38:E39"/>
    <mergeCell ref="F38:F39"/>
    <mergeCell ref="G38:H39"/>
    <mergeCell ref="W38:W39"/>
    <mergeCell ref="X38:X39"/>
    <mergeCell ref="Z38:Z39"/>
    <mergeCell ref="A40:A41"/>
    <mergeCell ref="B40:B41"/>
    <mergeCell ref="I40:I41"/>
    <mergeCell ref="J40:J41"/>
    <mergeCell ref="C40:C41"/>
    <mergeCell ref="D40:D41"/>
    <mergeCell ref="E40:E41"/>
    <mergeCell ref="F40:F41"/>
    <mergeCell ref="K38:K39"/>
    <mergeCell ref="I38:I39"/>
    <mergeCell ref="AL24:AL25"/>
    <mergeCell ref="AJ24:AJ25"/>
    <mergeCell ref="AB26:AB27"/>
    <mergeCell ref="AN26:AN27"/>
    <mergeCell ref="AB7:AO8"/>
    <mergeCell ref="AB20:AC21"/>
    <mergeCell ref="AD20:AE21"/>
    <mergeCell ref="AF20:AG21"/>
    <mergeCell ref="AH20:AI21"/>
    <mergeCell ref="AJ20:AK21"/>
    <mergeCell ref="AL20:AM21"/>
    <mergeCell ref="AN20:AO21"/>
    <mergeCell ref="AB24:AB25"/>
    <mergeCell ref="AN24:AN25"/>
    <mergeCell ref="AO24:AO25"/>
    <mergeCell ref="AF24:AF25"/>
    <mergeCell ref="AG24:AG25"/>
    <mergeCell ref="AH24:AH25"/>
    <mergeCell ref="AM24:AM25"/>
    <mergeCell ref="AE24:AE25"/>
    <mergeCell ref="AI24:AI25"/>
    <mergeCell ref="AK24:AK25"/>
    <mergeCell ref="AO26:AO27"/>
    <mergeCell ref="AH26:AH27"/>
    <mergeCell ref="AB28:AB29"/>
    <mergeCell ref="AL28:AL29"/>
    <mergeCell ref="AM28:AM29"/>
    <mergeCell ref="AN28:AN29"/>
    <mergeCell ref="AO28:AO29"/>
    <mergeCell ref="AC28:AC29"/>
    <mergeCell ref="AI28:AI29"/>
    <mergeCell ref="AJ28:AJ29"/>
    <mergeCell ref="AF28:AF29"/>
    <mergeCell ref="AG28:AG29"/>
    <mergeCell ref="AH28:AH29"/>
    <mergeCell ref="AI26:AI27"/>
    <mergeCell ref="AJ26:AJ27"/>
    <mergeCell ref="AK26:AK27"/>
    <mergeCell ref="AL26:AL27"/>
    <mergeCell ref="AM26:AM27"/>
    <mergeCell ref="AF26:AF27"/>
    <mergeCell ref="AG26:AG27"/>
    <mergeCell ref="AK28:AK29"/>
    <mergeCell ref="AN30:AN31"/>
    <mergeCell ref="AO30:AO31"/>
    <mergeCell ref="AC30:AC31"/>
    <mergeCell ref="AB32:AB33"/>
    <mergeCell ref="AL32:AL33"/>
    <mergeCell ref="AM32:AM33"/>
    <mergeCell ref="AN32:AN33"/>
    <mergeCell ref="AO32:AO33"/>
    <mergeCell ref="AE34:AE35"/>
    <mergeCell ref="AF34:AF35"/>
    <mergeCell ref="AG34:AG35"/>
    <mergeCell ref="AH34:AH35"/>
    <mergeCell ref="AI34:AI35"/>
    <mergeCell ref="AJ34:AJ35"/>
    <mergeCell ref="AN34:AN35"/>
    <mergeCell ref="AO34:AO35"/>
    <mergeCell ref="AC32:AC33"/>
    <mergeCell ref="AE32:AE33"/>
    <mergeCell ref="AD34:AD35"/>
    <mergeCell ref="AK32:AK33"/>
    <mergeCell ref="AN38:AN39"/>
    <mergeCell ref="AO38:AO39"/>
    <mergeCell ref="AB40:AB41"/>
    <mergeCell ref="AN40:AN41"/>
    <mergeCell ref="AO40:AO41"/>
    <mergeCell ref="AD38:AD39"/>
    <mergeCell ref="AE38:AE39"/>
    <mergeCell ref="AK38:AK39"/>
    <mergeCell ref="AK40:AK41"/>
    <mergeCell ref="AL40:AL41"/>
    <mergeCell ref="AM40:AM41"/>
    <mergeCell ref="AL38:AL39"/>
    <mergeCell ref="AM38:AM39"/>
    <mergeCell ref="AC40:AC41"/>
    <mergeCell ref="AD40:AD41"/>
    <mergeCell ref="AE40:AE41"/>
    <mergeCell ref="AF40:AF41"/>
    <mergeCell ref="AO44:AO45"/>
    <mergeCell ref="AE46:AE47"/>
    <mergeCell ref="AN46:AN47"/>
    <mergeCell ref="AO46:AO47"/>
    <mergeCell ref="AB48:AB49"/>
    <mergeCell ref="AC48:AC49"/>
    <mergeCell ref="AD48:AD49"/>
    <mergeCell ref="AE48:AE49"/>
    <mergeCell ref="AF48:AF49"/>
    <mergeCell ref="AG48:AG49"/>
    <mergeCell ref="AH48:AH49"/>
    <mergeCell ref="AI48:AI49"/>
    <mergeCell ref="AJ48:AJ49"/>
    <mergeCell ref="AK48:AK49"/>
    <mergeCell ref="AL48:AL49"/>
    <mergeCell ref="AM48:AM49"/>
    <mergeCell ref="AN48:AN49"/>
    <mergeCell ref="AO48:AO49"/>
    <mergeCell ref="AH44:AH45"/>
    <mergeCell ref="AI44:AI45"/>
    <mergeCell ref="AD44:AD45"/>
    <mergeCell ref="AE44:AE45"/>
    <mergeCell ref="AF44:AF45"/>
    <mergeCell ref="AJ44:AJ45"/>
    <mergeCell ref="AB52:AB53"/>
    <mergeCell ref="AC52:AC53"/>
    <mergeCell ref="AD52:AD53"/>
    <mergeCell ref="AE52:AE53"/>
    <mergeCell ref="AF52:AF53"/>
    <mergeCell ref="AG52:AG53"/>
    <mergeCell ref="AH52:AH53"/>
    <mergeCell ref="AI52:AI53"/>
    <mergeCell ref="AB44:AB45"/>
    <mergeCell ref="AG44:AG45"/>
    <mergeCell ref="AC44:AC45"/>
    <mergeCell ref="AJ52:AJ53"/>
    <mergeCell ref="AK52:AK53"/>
    <mergeCell ref="AL52:AL53"/>
    <mergeCell ref="AM52:AM53"/>
    <mergeCell ref="AN52:AN53"/>
    <mergeCell ref="AO52:AO53"/>
    <mergeCell ref="AF54:AF55"/>
    <mergeCell ref="AG54:AG55"/>
    <mergeCell ref="AF50:AF51"/>
    <mergeCell ref="AG50:AG51"/>
    <mergeCell ref="AH50:AH51"/>
    <mergeCell ref="AI50:AI51"/>
  </mergeCells>
  <phoneticPr fontId="18"/>
  <pageMargins left="1.37" right="0.17" top="0.34" bottom="0.24" header="0.23" footer="0.17"/>
  <pageSetup paperSize="9" scale="58" orientation="landscape" r:id="rId1"/>
  <headerFooter alignWithMargins="0"/>
  <colBreaks count="2" manualBreakCount="2">
    <brk id="27" max="62" man="1"/>
    <brk id="53" max="1048575"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indexed="45"/>
  </sheetPr>
  <dimension ref="A1:AJ77"/>
  <sheetViews>
    <sheetView view="pageBreakPreview" topLeftCell="A5" zoomScale="85" zoomScaleNormal="100" zoomScaleSheetLayoutView="85" workbookViewId="0">
      <selection activeCell="L46" sqref="L46"/>
    </sheetView>
  </sheetViews>
  <sheetFormatPr defaultColWidth="9" defaultRowHeight="13.2"/>
  <cols>
    <col min="1" max="1" width="36" style="1757" customWidth="1"/>
    <col min="2" max="2" width="6.44140625" style="1757" customWidth="1"/>
    <col min="3" max="3" width="11" style="1836" hidden="1" customWidth="1"/>
    <col min="4" max="4" width="10.6640625" style="1836" hidden="1" customWidth="1"/>
    <col min="5" max="5" width="2.88671875" style="1836" hidden="1" customWidth="1"/>
    <col min="6" max="6" width="6.109375" style="1836" hidden="1" customWidth="1"/>
    <col min="7" max="7" width="10.6640625" style="1836" customWidth="1"/>
    <col min="8" max="8" width="2.88671875" style="1836" customWidth="1"/>
    <col min="9" max="9" width="8.109375" style="1836" bestFit="1" customWidth="1"/>
    <col min="10" max="11" width="10.6640625" style="1836" customWidth="1"/>
    <col min="12" max="13" width="5.6640625" style="1836" customWidth="1"/>
    <col min="14" max="14" width="0.33203125" style="1757" customWidth="1"/>
    <col min="15" max="15" width="7.6640625" style="1757" customWidth="1"/>
    <col min="16" max="16" width="2.44140625" style="1757" customWidth="1"/>
    <col min="17" max="17" width="7.6640625" style="1757" customWidth="1"/>
    <col min="18" max="18" width="10.6640625" style="1757" customWidth="1"/>
    <col min="19" max="24" width="10.33203125" style="1757" customWidth="1"/>
    <col min="25" max="25" width="20.88671875" style="1757" bestFit="1" customWidth="1"/>
    <col min="26" max="26" width="10.109375" style="1757" bestFit="1" customWidth="1"/>
    <col min="27" max="27" width="20.44140625" style="1757" bestFit="1" customWidth="1"/>
    <col min="28" max="28" width="10.109375" style="1757" bestFit="1" customWidth="1"/>
    <col min="29" max="29" width="20.6640625" style="1757" bestFit="1" customWidth="1"/>
    <col min="30" max="30" width="10.109375" style="1757" bestFit="1" customWidth="1"/>
    <col min="31" max="31" width="17.6640625" style="1757" bestFit="1" customWidth="1"/>
    <col min="32" max="33" width="10.109375" style="1757" bestFit="1" customWidth="1"/>
    <col min="34" max="16384" width="9" style="1757"/>
  </cols>
  <sheetData>
    <row r="1" spans="1:36" ht="13.5" customHeight="1">
      <c r="A1" s="34"/>
    </row>
    <row r="2" spans="1:36" ht="13.5" customHeight="1">
      <c r="C2" s="1605"/>
      <c r="E2" s="1604"/>
      <c r="F2" s="1604"/>
      <c r="H2" s="1604"/>
      <c r="I2" s="1604"/>
      <c r="J2" s="1615" t="s">
        <v>1538</v>
      </c>
      <c r="L2" s="1604"/>
      <c r="M2" s="1605"/>
      <c r="N2" s="1605"/>
      <c r="R2" s="2495" t="s">
        <v>5</v>
      </c>
      <c r="T2" s="401"/>
    </row>
    <row r="3" spans="1:36" ht="13.5" customHeight="1">
      <c r="C3" s="1605"/>
      <c r="E3" s="1604"/>
      <c r="F3" s="1604"/>
      <c r="H3" s="1604"/>
      <c r="I3" s="1604"/>
      <c r="J3" s="1605" t="s">
        <v>1527</v>
      </c>
      <c r="L3" s="1604"/>
      <c r="M3" s="1605"/>
      <c r="N3" s="1605"/>
      <c r="R3" s="2495" t="s">
        <v>1757</v>
      </c>
      <c r="T3" s="401"/>
    </row>
    <row r="4" spans="1:36" ht="13.5" customHeight="1">
      <c r="C4" s="1605"/>
      <c r="E4" s="1604"/>
      <c r="F4" s="1604"/>
      <c r="H4" s="1604"/>
      <c r="I4" s="1604"/>
      <c r="J4" s="1605" t="s">
        <v>1528</v>
      </c>
      <c r="L4" s="1604"/>
      <c r="M4" s="1605"/>
      <c r="N4" s="1605"/>
      <c r="R4" s="2495" t="s">
        <v>1758</v>
      </c>
      <c r="T4" s="401"/>
      <c r="V4" s="1675"/>
    </row>
    <row r="5" spans="1:36" ht="13.5" customHeight="1">
      <c r="C5" s="1605"/>
      <c r="E5" s="1604"/>
      <c r="F5" s="1604"/>
      <c r="H5" s="1604"/>
      <c r="I5" s="1604"/>
      <c r="J5" s="1605" t="s">
        <v>1013</v>
      </c>
      <c r="L5" s="1604"/>
      <c r="M5" s="1605"/>
      <c r="N5" s="1605"/>
      <c r="R5" s="2495" t="s">
        <v>1759</v>
      </c>
      <c r="T5" s="401"/>
    </row>
    <row r="6" spans="1:36" ht="12" customHeight="1" thickBot="1">
      <c r="B6" s="1606"/>
      <c r="C6" s="1834"/>
      <c r="D6" s="1834"/>
      <c r="E6" s="1834"/>
      <c r="F6" s="1834"/>
      <c r="G6" s="1834"/>
      <c r="H6" s="1834"/>
      <c r="I6" s="1834"/>
      <c r="J6" s="1834"/>
      <c r="K6" s="1834"/>
      <c r="L6" s="1834"/>
      <c r="M6" s="1834"/>
      <c r="N6" s="1607"/>
      <c r="O6" s="1607"/>
      <c r="P6" s="1607"/>
      <c r="Q6" s="1607"/>
      <c r="R6" s="1607"/>
      <c r="S6" s="3558"/>
      <c r="T6" s="3558"/>
      <c r="U6" s="402"/>
      <c r="AG6" s="1675"/>
      <c r="AH6" s="1675"/>
      <c r="AI6" s="1675"/>
      <c r="AJ6" s="1675"/>
    </row>
    <row r="7" spans="1:36" ht="13.5" customHeight="1" thickTop="1">
      <c r="A7" s="3471" t="s">
        <v>1539</v>
      </c>
      <c r="B7" s="3472"/>
      <c r="C7" s="3472"/>
      <c r="D7" s="3472"/>
      <c r="E7" s="3472"/>
      <c r="F7" s="3472"/>
      <c r="G7" s="3472"/>
      <c r="H7" s="3472"/>
      <c r="I7" s="3472"/>
      <c r="J7" s="3472"/>
      <c r="K7" s="3472"/>
      <c r="L7" s="3472"/>
      <c r="M7" s="3472"/>
      <c r="N7" s="3472"/>
      <c r="O7" s="3472"/>
      <c r="P7" s="3472"/>
      <c r="Q7" s="3472"/>
      <c r="R7" s="3472"/>
      <c r="S7" s="3472"/>
      <c r="T7" s="3472"/>
      <c r="U7" s="3472"/>
      <c r="V7" s="3473"/>
      <c r="W7" s="723"/>
      <c r="X7" s="723"/>
      <c r="Y7" s="3322" t="s">
        <v>1540</v>
      </c>
      <c r="Z7" s="3323"/>
      <c r="AA7" s="3323"/>
      <c r="AB7" s="3323"/>
      <c r="AC7" s="3323"/>
      <c r="AD7" s="3323"/>
      <c r="AE7" s="3323"/>
      <c r="AF7" s="3324"/>
      <c r="AG7" s="724"/>
      <c r="AH7" s="724"/>
      <c r="AI7" s="724"/>
      <c r="AJ7" s="724"/>
    </row>
    <row r="8" spans="1:36" ht="13.5" customHeight="1" thickBot="1">
      <c r="A8" s="3474"/>
      <c r="B8" s="3475"/>
      <c r="C8" s="3475"/>
      <c r="D8" s="3475"/>
      <c r="E8" s="3475"/>
      <c r="F8" s="3475"/>
      <c r="G8" s="3475"/>
      <c r="H8" s="3475"/>
      <c r="I8" s="3475"/>
      <c r="J8" s="3475"/>
      <c r="K8" s="3475"/>
      <c r="L8" s="3475"/>
      <c r="M8" s="3475"/>
      <c r="N8" s="3475"/>
      <c r="O8" s="3475"/>
      <c r="P8" s="3475"/>
      <c r="Q8" s="3475"/>
      <c r="R8" s="3475"/>
      <c r="S8" s="3475"/>
      <c r="T8" s="3475"/>
      <c r="U8" s="3475"/>
      <c r="V8" s="3476"/>
      <c r="W8" s="723"/>
      <c r="X8" s="723"/>
      <c r="Y8" s="3325"/>
      <c r="Z8" s="3326"/>
      <c r="AA8" s="3326"/>
      <c r="AB8" s="3326"/>
      <c r="AC8" s="3326"/>
      <c r="AD8" s="3326"/>
      <c r="AE8" s="3326"/>
      <c r="AF8" s="3327"/>
      <c r="AG8" s="724"/>
      <c r="AH8" s="724"/>
      <c r="AI8" s="724"/>
      <c r="AJ8" s="724"/>
    </row>
    <row r="9" spans="1:36" ht="4.5" customHeight="1" thickTop="1">
      <c r="A9" s="1608"/>
      <c r="B9" s="1608"/>
      <c r="C9" s="1608"/>
      <c r="D9" s="1608"/>
      <c r="E9" s="1608"/>
      <c r="F9" s="1608"/>
      <c r="G9" s="1608"/>
      <c r="H9" s="1608"/>
      <c r="I9" s="1608"/>
      <c r="J9" s="1608"/>
      <c r="K9" s="1608"/>
      <c r="L9" s="1608"/>
      <c r="M9" s="1608"/>
      <c r="N9" s="1608"/>
      <c r="O9" s="1608"/>
      <c r="P9" s="1608"/>
      <c r="Q9" s="1608"/>
      <c r="R9" s="1608"/>
      <c r="S9" s="1608"/>
      <c r="T9" s="1608"/>
      <c r="U9" s="1608"/>
      <c r="W9" s="1675"/>
      <c r="X9" s="1675"/>
    </row>
    <row r="10" spans="1:36" ht="15" hidden="1" customHeight="1">
      <c r="A10" s="403"/>
      <c r="B10" s="1608"/>
      <c r="C10" s="1608"/>
      <c r="D10" s="1608"/>
      <c r="E10" s="1608"/>
      <c r="F10" s="1608"/>
      <c r="G10" s="1608"/>
      <c r="H10" s="1608"/>
      <c r="I10" s="1608"/>
      <c r="J10" s="1608"/>
      <c r="K10" s="1608"/>
      <c r="L10" s="1608"/>
      <c r="M10" s="1608"/>
      <c r="N10" s="1608"/>
      <c r="O10" s="1608"/>
      <c r="P10" s="1608"/>
      <c r="Q10" s="1608"/>
      <c r="R10" s="1608"/>
      <c r="S10" s="1608"/>
      <c r="T10" s="1608"/>
      <c r="U10" s="1608"/>
    </row>
    <row r="11" spans="1:36" s="1762" customFormat="1" ht="4.5" customHeight="1">
      <c r="A11" s="1609"/>
      <c r="B11" s="1610"/>
      <c r="C11" s="1610"/>
      <c r="D11" s="1610"/>
      <c r="E11" s="1610"/>
      <c r="F11" s="1610"/>
      <c r="G11" s="1610"/>
      <c r="H11" s="1610"/>
      <c r="I11" s="1610"/>
      <c r="J11" s="1610"/>
      <c r="K11" s="1610"/>
      <c r="L11" s="1610"/>
      <c r="M11" s="1610"/>
      <c r="N11" s="1610"/>
      <c r="O11" s="1610"/>
      <c r="P11" s="1610"/>
      <c r="Q11" s="1610"/>
      <c r="R11" s="1610"/>
      <c r="S11" s="1610"/>
      <c r="T11" s="1610"/>
      <c r="U11" s="1610"/>
    </row>
    <row r="12" spans="1:36" s="1762" customFormat="1" ht="19.5" customHeight="1">
      <c r="A12" s="3541" t="s">
        <v>1694</v>
      </c>
      <c r="B12" s="3541"/>
      <c r="C12" s="3541"/>
      <c r="D12" s="3541"/>
      <c r="E12" s="3541"/>
      <c r="F12" s="3541"/>
      <c r="G12" s="3541"/>
      <c r="H12" s="3541"/>
      <c r="I12" s="3541"/>
      <c r="J12" s="3541"/>
      <c r="K12" s="3541"/>
      <c r="L12" s="3541"/>
      <c r="M12" s="3541"/>
      <c r="N12" s="3541"/>
      <c r="O12" s="3541"/>
      <c r="P12" s="3541"/>
      <c r="Q12" s="3541"/>
      <c r="R12" s="3541"/>
      <c r="S12" s="3541"/>
      <c r="T12" s="3541"/>
      <c r="U12" s="3541"/>
    </row>
    <row r="13" spans="1:36" s="1615" customFormat="1" ht="5.25" customHeight="1">
      <c r="A13" s="1816"/>
      <c r="B13" s="1816"/>
      <c r="C13" s="1816"/>
      <c r="D13" s="1816"/>
      <c r="E13" s="1816"/>
      <c r="F13" s="1816"/>
      <c r="G13" s="1816"/>
      <c r="H13" s="1816"/>
      <c r="I13" s="1816"/>
      <c r="J13" s="1816"/>
      <c r="K13" s="1816"/>
      <c r="L13" s="1816"/>
      <c r="M13" s="1816"/>
      <c r="N13" s="1816"/>
      <c r="O13" s="1816"/>
      <c r="P13" s="1816"/>
      <c r="Q13" s="1816"/>
      <c r="R13" s="1816"/>
      <c r="S13" s="1816"/>
      <c r="T13" s="1816"/>
      <c r="U13" s="1816"/>
      <c r="V13" s="1762"/>
      <c r="W13" s="1762"/>
      <c r="X13" s="1762"/>
    </row>
    <row r="14" spans="1:36" s="1615" customFormat="1" ht="19.5" customHeight="1">
      <c r="A14" s="1733"/>
      <c r="U14" s="3559">
        <f ca="1">TODAY()</f>
        <v>45261</v>
      </c>
      <c r="V14" s="3560"/>
      <c r="Y14" s="1614"/>
      <c r="Z14" s="1614"/>
      <c r="AA14" s="1614"/>
      <c r="AB14" s="1614"/>
    </row>
    <row r="15" spans="1:36" ht="6" customHeight="1">
      <c r="A15" s="1732"/>
      <c r="B15" s="1608"/>
      <c r="C15" s="1608"/>
      <c r="D15" s="1608"/>
      <c r="E15" s="1608"/>
      <c r="F15" s="1608"/>
      <c r="G15" s="1608"/>
      <c r="H15" s="1608"/>
      <c r="I15" s="1608"/>
      <c r="J15" s="1608"/>
      <c r="K15" s="1608"/>
      <c r="L15" s="1608"/>
      <c r="M15" s="1608"/>
      <c r="N15" s="1608"/>
      <c r="O15" s="1608"/>
      <c r="P15" s="1608"/>
      <c r="Q15" s="1608"/>
      <c r="R15" s="1608"/>
      <c r="S15" s="1608"/>
      <c r="T15" s="1608"/>
      <c r="U15" s="1608"/>
      <c r="AH15" s="1762"/>
      <c r="AI15" s="1762"/>
      <c r="AJ15" s="1762"/>
    </row>
    <row r="16" spans="1:36" ht="15" customHeight="1" thickBot="1">
      <c r="A16" s="3561" t="s">
        <v>1541</v>
      </c>
      <c r="B16" s="3564" t="s">
        <v>1542</v>
      </c>
      <c r="C16" s="1817" t="s">
        <v>1543</v>
      </c>
      <c r="D16" s="3567" t="s">
        <v>1543</v>
      </c>
      <c r="E16" s="3568"/>
      <c r="F16" s="3569"/>
      <c r="G16" s="3570" t="s">
        <v>1543</v>
      </c>
      <c r="H16" s="3571"/>
      <c r="I16" s="3572"/>
      <c r="J16" s="3570" t="s">
        <v>1544</v>
      </c>
      <c r="K16" s="3571"/>
      <c r="L16" s="3571"/>
      <c r="M16" s="3572"/>
      <c r="N16" s="3577"/>
      <c r="O16" s="3579" t="s">
        <v>1545</v>
      </c>
      <c r="P16" s="3580"/>
      <c r="Q16" s="3580"/>
      <c r="R16" s="3580"/>
      <c r="S16" s="3580"/>
      <c r="T16" s="3580"/>
      <c r="U16" s="3580"/>
      <c r="V16" s="3581"/>
      <c r="W16" s="1848"/>
      <c r="X16" s="1848"/>
      <c r="AG16" s="1843"/>
      <c r="AH16" s="1615"/>
      <c r="AI16" s="1615"/>
      <c r="AJ16" s="1615"/>
    </row>
    <row r="17" spans="1:36" ht="15.75" customHeight="1" thickTop="1">
      <c r="A17" s="3562"/>
      <c r="B17" s="3565"/>
      <c r="C17" s="1818" t="s">
        <v>1546</v>
      </c>
      <c r="D17" s="3582" t="s">
        <v>1547</v>
      </c>
      <c r="E17" s="3583"/>
      <c r="F17" s="3584"/>
      <c r="G17" s="3567" t="s">
        <v>1547</v>
      </c>
      <c r="H17" s="3568"/>
      <c r="I17" s="3569"/>
      <c r="J17" s="3585" t="s">
        <v>1548</v>
      </c>
      <c r="K17" s="3587" t="s">
        <v>1549</v>
      </c>
      <c r="L17" s="3589" t="s">
        <v>1550</v>
      </c>
      <c r="M17" s="3590"/>
      <c r="N17" s="3578"/>
      <c r="O17" s="3593" t="s">
        <v>1551</v>
      </c>
      <c r="P17" s="3594"/>
      <c r="Q17" s="3595"/>
      <c r="R17" s="3596" t="s">
        <v>1552</v>
      </c>
      <c r="S17" s="3539" t="s">
        <v>544</v>
      </c>
      <c r="T17" s="3573" t="s">
        <v>545</v>
      </c>
      <c r="U17" s="3573" t="s">
        <v>546</v>
      </c>
      <c r="V17" s="3575" t="s">
        <v>547</v>
      </c>
      <c r="W17" s="1675"/>
      <c r="X17" s="1675"/>
      <c r="Y17" s="1837" t="s">
        <v>1553</v>
      </c>
      <c r="Z17" s="1838"/>
      <c r="AA17" s="1837" t="s">
        <v>1554</v>
      </c>
      <c r="AB17" s="1838"/>
      <c r="AC17" s="1837" t="s">
        <v>1555</v>
      </c>
      <c r="AD17" s="1838"/>
      <c r="AE17" s="1837" t="s">
        <v>1556</v>
      </c>
      <c r="AF17" s="1838"/>
      <c r="AG17" s="1843"/>
      <c r="AH17" s="1615"/>
      <c r="AI17" s="1615"/>
      <c r="AJ17" s="1615"/>
    </row>
    <row r="18" spans="1:36" ht="15.75" customHeight="1">
      <c r="A18" s="3563"/>
      <c r="B18" s="3566"/>
      <c r="C18" s="1818"/>
      <c r="D18" s="1818"/>
      <c r="E18" s="1527"/>
      <c r="F18" s="1840"/>
      <c r="G18" s="3582"/>
      <c r="H18" s="3583"/>
      <c r="I18" s="3584"/>
      <c r="J18" s="3586"/>
      <c r="K18" s="3588"/>
      <c r="L18" s="3591"/>
      <c r="M18" s="3592"/>
      <c r="N18" s="1839"/>
      <c r="O18" s="3582"/>
      <c r="P18" s="3583"/>
      <c r="Q18" s="3584"/>
      <c r="R18" s="3578"/>
      <c r="S18" s="3540"/>
      <c r="T18" s="3574"/>
      <c r="U18" s="3574"/>
      <c r="V18" s="3576"/>
      <c r="Y18" s="1841"/>
      <c r="Z18" s="1842"/>
      <c r="AA18" s="1841"/>
      <c r="AB18" s="1842"/>
      <c r="AC18" s="1841"/>
      <c r="AD18" s="1842"/>
      <c r="AE18" s="1841"/>
      <c r="AF18" s="1842"/>
      <c r="AG18" s="3534"/>
      <c r="AH18" s="1615"/>
      <c r="AI18" s="1615"/>
      <c r="AJ18" s="1615"/>
    </row>
    <row r="19" spans="1:36" s="1615" customFormat="1" ht="12.75" customHeight="1">
      <c r="A19" s="3553" t="s">
        <v>1753</v>
      </c>
      <c r="B19" s="3555" t="s">
        <v>1754</v>
      </c>
      <c r="C19" s="2683"/>
      <c r="D19" s="2684"/>
      <c r="E19" s="2685"/>
      <c r="F19" s="2686" t="s">
        <v>1752</v>
      </c>
      <c r="G19" s="3618">
        <v>45251</v>
      </c>
      <c r="H19" s="3597" t="s">
        <v>390</v>
      </c>
      <c r="I19" s="3621">
        <v>45252</v>
      </c>
      <c r="J19" s="3618">
        <v>45244</v>
      </c>
      <c r="K19" s="3597">
        <v>45245</v>
      </c>
      <c r="L19" s="3600">
        <v>45246</v>
      </c>
      <c r="M19" s="3601"/>
      <c r="N19" s="2678"/>
      <c r="O19" s="3606">
        <v>45255</v>
      </c>
      <c r="P19" s="3607"/>
      <c r="Q19" s="3608"/>
      <c r="R19" s="3612">
        <v>45284</v>
      </c>
      <c r="S19" s="3615">
        <v>45292</v>
      </c>
      <c r="T19" s="3547">
        <v>45293</v>
      </c>
      <c r="U19" s="3547">
        <v>45294</v>
      </c>
      <c r="V19" s="3550">
        <v>45296</v>
      </c>
      <c r="Y19" s="3544" t="s">
        <v>1529</v>
      </c>
      <c r="Z19" s="3523" t="s">
        <v>1341</v>
      </c>
      <c r="AA19" s="3544" t="s">
        <v>1530</v>
      </c>
      <c r="AB19" s="3523" t="s">
        <v>1341</v>
      </c>
      <c r="AC19" s="3544" t="s">
        <v>1531</v>
      </c>
      <c r="AD19" s="3523" t="s">
        <v>1341</v>
      </c>
      <c r="AE19" s="3544" t="s">
        <v>1532</v>
      </c>
      <c r="AF19" s="3523" t="s">
        <v>1341</v>
      </c>
      <c r="AG19" s="3534"/>
      <c r="AH19" s="1757"/>
      <c r="AI19" s="1757"/>
      <c r="AJ19" s="1757"/>
    </row>
    <row r="20" spans="1:36" s="1615" customFormat="1" ht="12.75" customHeight="1" thickBot="1">
      <c r="A20" s="3554"/>
      <c r="B20" s="3556"/>
      <c r="C20" s="2683"/>
      <c r="D20" s="2684"/>
      <c r="E20" s="2685"/>
      <c r="F20" s="2686"/>
      <c r="G20" s="3619"/>
      <c r="H20" s="3598"/>
      <c r="I20" s="3622"/>
      <c r="J20" s="3619"/>
      <c r="K20" s="3598"/>
      <c r="L20" s="3602"/>
      <c r="M20" s="3603"/>
      <c r="N20" s="2678"/>
      <c r="O20" s="3609"/>
      <c r="P20" s="3610"/>
      <c r="Q20" s="3611"/>
      <c r="R20" s="3613"/>
      <c r="S20" s="3616"/>
      <c r="T20" s="3548"/>
      <c r="U20" s="3548"/>
      <c r="V20" s="3551"/>
      <c r="Y20" s="3545"/>
      <c r="Z20" s="3546"/>
      <c r="AA20" s="3545"/>
      <c r="AB20" s="3546"/>
      <c r="AC20" s="3545"/>
      <c r="AD20" s="3546"/>
      <c r="AE20" s="3545"/>
      <c r="AF20" s="3546"/>
      <c r="AG20" s="3534"/>
      <c r="AH20" s="3529"/>
      <c r="AI20" s="3529"/>
      <c r="AJ20" s="3529"/>
    </row>
    <row r="21" spans="1:36" s="1615" customFormat="1" ht="12.75" customHeight="1" thickTop="1">
      <c r="A21" s="2692" t="s">
        <v>1086</v>
      </c>
      <c r="B21" s="2691"/>
      <c r="C21" s="2687"/>
      <c r="D21" s="2688"/>
      <c r="E21" s="2689"/>
      <c r="F21" s="2690"/>
      <c r="G21" s="3620"/>
      <c r="H21" s="3599"/>
      <c r="I21" s="3623"/>
      <c r="J21" s="3620"/>
      <c r="K21" s="3599"/>
      <c r="L21" s="3604"/>
      <c r="M21" s="3605"/>
      <c r="N21" s="2679"/>
      <c r="O21" s="2680">
        <v>45256</v>
      </c>
      <c r="P21" s="2681" t="s">
        <v>390</v>
      </c>
      <c r="Q21" s="2682">
        <v>45258</v>
      </c>
      <c r="R21" s="3614"/>
      <c r="S21" s="3617"/>
      <c r="T21" s="3549"/>
      <c r="U21" s="3549"/>
      <c r="V21" s="3552"/>
      <c r="Y21" s="3542" t="s">
        <v>946</v>
      </c>
      <c r="Z21" s="3543" t="s">
        <v>789</v>
      </c>
      <c r="AA21" s="3542" t="s">
        <v>1442</v>
      </c>
      <c r="AB21" s="3543" t="s">
        <v>1443</v>
      </c>
      <c r="AC21" s="3542" t="s">
        <v>1533</v>
      </c>
      <c r="AD21" s="3543" t="s">
        <v>1411</v>
      </c>
      <c r="AE21" s="3542" t="s">
        <v>790</v>
      </c>
      <c r="AF21" s="3543" t="s">
        <v>791</v>
      </c>
      <c r="AG21" s="3534"/>
      <c r="AH21" s="3529"/>
      <c r="AI21" s="3529"/>
      <c r="AJ21" s="3529"/>
    </row>
    <row r="22" spans="1:36" s="1615" customFormat="1" ht="12.75" customHeight="1">
      <c r="A22" s="3553" t="s">
        <v>1755</v>
      </c>
      <c r="B22" s="3555" t="s">
        <v>1756</v>
      </c>
      <c r="C22" s="2683"/>
      <c r="D22" s="2684"/>
      <c r="E22" s="2685"/>
      <c r="F22" s="2686"/>
      <c r="G22" s="3618">
        <v>45258</v>
      </c>
      <c r="H22" s="3597" t="s">
        <v>390</v>
      </c>
      <c r="I22" s="3621">
        <v>45259</v>
      </c>
      <c r="J22" s="3618">
        <v>45251</v>
      </c>
      <c r="K22" s="3624">
        <v>45251</v>
      </c>
      <c r="L22" s="3627">
        <v>45252</v>
      </c>
      <c r="M22" s="3628"/>
      <c r="N22" s="2678"/>
      <c r="O22" s="3606">
        <v>45262</v>
      </c>
      <c r="P22" s="3607"/>
      <c r="Q22" s="3608"/>
      <c r="R22" s="3612">
        <v>45292</v>
      </c>
      <c r="S22" s="3615">
        <v>45300</v>
      </c>
      <c r="T22" s="3547">
        <v>45301</v>
      </c>
      <c r="U22" s="3547">
        <v>45302</v>
      </c>
      <c r="V22" s="3550">
        <v>45304</v>
      </c>
      <c r="Y22" s="3517"/>
      <c r="Z22" s="3519"/>
      <c r="AA22" s="3517"/>
      <c r="AB22" s="3519"/>
      <c r="AC22" s="3517"/>
      <c r="AD22" s="3519"/>
      <c r="AE22" s="3517"/>
      <c r="AF22" s="3519"/>
      <c r="AG22" s="3534"/>
      <c r="AH22" s="1538"/>
      <c r="AI22" s="1538"/>
      <c r="AJ22" s="1538"/>
    </row>
    <row r="23" spans="1:36" s="1615" customFormat="1" ht="12.75" customHeight="1">
      <c r="A23" s="3554"/>
      <c r="B23" s="3556"/>
      <c r="C23" s="2683"/>
      <c r="D23" s="2684"/>
      <c r="E23" s="2685"/>
      <c r="F23" s="2686"/>
      <c r="G23" s="3619"/>
      <c r="H23" s="3598"/>
      <c r="I23" s="3622"/>
      <c r="J23" s="3619"/>
      <c r="K23" s="3625"/>
      <c r="L23" s="3629"/>
      <c r="M23" s="3630"/>
      <c r="N23" s="2678"/>
      <c r="O23" s="3609"/>
      <c r="P23" s="3610"/>
      <c r="Q23" s="3611"/>
      <c r="R23" s="3613"/>
      <c r="S23" s="3616"/>
      <c r="T23" s="3548"/>
      <c r="U23" s="3548"/>
      <c r="V23" s="3551"/>
      <c r="Y23" s="3524" t="s">
        <v>1557</v>
      </c>
      <c r="Z23" s="3523" t="s">
        <v>1558</v>
      </c>
      <c r="AA23" s="3524" t="s">
        <v>1559</v>
      </c>
      <c r="AB23" s="3523" t="s">
        <v>1560</v>
      </c>
      <c r="AC23" s="3524" t="s">
        <v>548</v>
      </c>
      <c r="AD23" s="3523" t="s">
        <v>1561</v>
      </c>
      <c r="AE23" s="3524" t="s">
        <v>1562</v>
      </c>
      <c r="AF23" s="3523" t="s">
        <v>1560</v>
      </c>
      <c r="AG23" s="3534"/>
      <c r="AH23" s="1538"/>
      <c r="AI23" s="1538"/>
      <c r="AJ23" s="1538"/>
    </row>
    <row r="24" spans="1:36" s="1615" customFormat="1" ht="12.75" customHeight="1">
      <c r="A24" s="2692" t="s">
        <v>1086</v>
      </c>
      <c r="B24" s="2691"/>
      <c r="C24" s="2687"/>
      <c r="D24" s="2688"/>
      <c r="E24" s="2689"/>
      <c r="F24" s="2690"/>
      <c r="G24" s="3620"/>
      <c r="H24" s="3599"/>
      <c r="I24" s="3623"/>
      <c r="J24" s="3620"/>
      <c r="K24" s="3626"/>
      <c r="L24" s="3631"/>
      <c r="M24" s="3632"/>
      <c r="N24" s="2679"/>
      <c r="O24" s="2680">
        <v>45263</v>
      </c>
      <c r="P24" s="2681" t="s">
        <v>390</v>
      </c>
      <c r="Q24" s="2682">
        <v>45265</v>
      </c>
      <c r="R24" s="3614"/>
      <c r="S24" s="3617"/>
      <c r="T24" s="3549"/>
      <c r="U24" s="3549"/>
      <c r="V24" s="3552"/>
      <c r="Y24" s="3315"/>
      <c r="Z24" s="3317"/>
      <c r="AA24" s="3315"/>
      <c r="AB24" s="3317"/>
      <c r="AC24" s="3315"/>
      <c r="AD24" s="3317"/>
      <c r="AE24" s="3315"/>
      <c r="AF24" s="3317"/>
      <c r="AG24" s="3534"/>
      <c r="AH24" s="3529"/>
      <c r="AI24" s="3538"/>
      <c r="AJ24" s="3529"/>
    </row>
    <row r="25" spans="1:36" s="1615" customFormat="1" ht="12.75" customHeight="1">
      <c r="A25" s="3553" t="s">
        <v>1893</v>
      </c>
      <c r="B25" s="3555" t="s">
        <v>1894</v>
      </c>
      <c r="C25" s="2683"/>
      <c r="D25" s="2684"/>
      <c r="E25" s="2685"/>
      <c r="F25" s="2686"/>
      <c r="G25" s="3618">
        <v>45265</v>
      </c>
      <c r="H25" s="3597" t="s">
        <v>390</v>
      </c>
      <c r="I25" s="3621">
        <v>45266</v>
      </c>
      <c r="J25" s="3618">
        <v>45258</v>
      </c>
      <c r="K25" s="3597">
        <v>45259</v>
      </c>
      <c r="L25" s="3600">
        <v>45260</v>
      </c>
      <c r="M25" s="3601"/>
      <c r="N25" s="2678"/>
      <c r="O25" s="3606">
        <v>45269</v>
      </c>
      <c r="P25" s="3607"/>
      <c r="Q25" s="3608"/>
      <c r="R25" s="3612">
        <v>45301</v>
      </c>
      <c r="S25" s="3615">
        <v>45309</v>
      </c>
      <c r="T25" s="3547">
        <v>45310</v>
      </c>
      <c r="U25" s="3547">
        <v>45311</v>
      </c>
      <c r="V25" s="3550">
        <v>45313</v>
      </c>
      <c r="Y25" s="3516" t="s">
        <v>1563</v>
      </c>
      <c r="Z25" s="3518" t="s">
        <v>1564</v>
      </c>
      <c r="AA25" s="3516" t="s">
        <v>1565</v>
      </c>
      <c r="AB25" s="3518" t="s">
        <v>1566</v>
      </c>
      <c r="AC25" s="3516" t="s">
        <v>549</v>
      </c>
      <c r="AD25" s="3518" t="s">
        <v>1567</v>
      </c>
      <c r="AE25" s="3516" t="s">
        <v>1568</v>
      </c>
      <c r="AF25" s="3518" t="s">
        <v>1569</v>
      </c>
      <c r="AG25" s="3534"/>
      <c r="AH25" s="3529"/>
      <c r="AI25" s="3538"/>
      <c r="AJ25" s="3529"/>
    </row>
    <row r="26" spans="1:36" s="1615" customFormat="1" ht="11.25" customHeight="1">
      <c r="A26" s="3554"/>
      <c r="B26" s="3556"/>
      <c r="C26" s="2683"/>
      <c r="D26" s="2684"/>
      <c r="E26" s="2685"/>
      <c r="F26" s="2686"/>
      <c r="G26" s="3619"/>
      <c r="H26" s="3598"/>
      <c r="I26" s="3622"/>
      <c r="J26" s="3619"/>
      <c r="K26" s="3598"/>
      <c r="L26" s="3602"/>
      <c r="M26" s="3603"/>
      <c r="N26" s="2678"/>
      <c r="O26" s="3609"/>
      <c r="P26" s="3610"/>
      <c r="Q26" s="3611"/>
      <c r="R26" s="3613"/>
      <c r="S26" s="3616"/>
      <c r="T26" s="3548"/>
      <c r="U26" s="3548"/>
      <c r="V26" s="3551"/>
      <c r="Y26" s="3517"/>
      <c r="Z26" s="3519"/>
      <c r="AA26" s="3517"/>
      <c r="AB26" s="3519"/>
      <c r="AC26" s="3517"/>
      <c r="AD26" s="3519"/>
      <c r="AE26" s="3517"/>
      <c r="AF26" s="3519"/>
      <c r="AG26" s="3534"/>
      <c r="AH26" s="3529"/>
      <c r="AI26" s="3529"/>
      <c r="AJ26" s="3529"/>
    </row>
    <row r="27" spans="1:36" s="1615" customFormat="1" ht="12.75" customHeight="1">
      <c r="A27" s="2692" t="s">
        <v>1086</v>
      </c>
      <c r="B27" s="2691"/>
      <c r="C27" s="2687"/>
      <c r="D27" s="2688"/>
      <c r="E27" s="2689"/>
      <c r="F27" s="2690"/>
      <c r="G27" s="3620"/>
      <c r="H27" s="3599"/>
      <c r="I27" s="3623"/>
      <c r="J27" s="3620"/>
      <c r="K27" s="3599"/>
      <c r="L27" s="3604"/>
      <c r="M27" s="3605"/>
      <c r="N27" s="2679"/>
      <c r="O27" s="2680">
        <v>45273</v>
      </c>
      <c r="P27" s="2681" t="s">
        <v>390</v>
      </c>
      <c r="Q27" s="2682">
        <v>45274</v>
      </c>
      <c r="R27" s="3614"/>
      <c r="S27" s="3617"/>
      <c r="T27" s="3549"/>
      <c r="U27" s="3549"/>
      <c r="V27" s="3552"/>
      <c r="Y27" s="3524" t="s">
        <v>1570</v>
      </c>
      <c r="Z27" s="3523" t="s">
        <v>1571</v>
      </c>
      <c r="AA27" s="3524"/>
      <c r="AB27" s="3523"/>
      <c r="AC27" s="3524" t="s">
        <v>550</v>
      </c>
      <c r="AD27" s="3523" t="s">
        <v>1572</v>
      </c>
      <c r="AE27" s="3524"/>
      <c r="AF27" s="3523"/>
      <c r="AG27" s="3534"/>
      <c r="AH27" s="3529"/>
      <c r="AI27" s="3529"/>
      <c r="AJ27" s="3529"/>
    </row>
    <row r="28" spans="1:36" s="1026" customFormat="1" ht="12.75" customHeight="1">
      <c r="A28" s="3553" t="s">
        <v>1895</v>
      </c>
      <c r="B28" s="3555" t="s">
        <v>1896</v>
      </c>
      <c r="C28" s="2693"/>
      <c r="D28" s="2694"/>
      <c r="E28" s="2695"/>
      <c r="F28" s="2696" t="s">
        <v>1752</v>
      </c>
      <c r="G28" s="3618">
        <v>45272</v>
      </c>
      <c r="H28" s="3597" t="s">
        <v>390</v>
      </c>
      <c r="I28" s="3621">
        <v>45273</v>
      </c>
      <c r="J28" s="3618">
        <v>45265</v>
      </c>
      <c r="K28" s="3597">
        <v>45266</v>
      </c>
      <c r="L28" s="3600">
        <v>45267</v>
      </c>
      <c r="M28" s="3601"/>
      <c r="N28" s="2678"/>
      <c r="O28" s="3606">
        <v>45276</v>
      </c>
      <c r="P28" s="3607"/>
      <c r="Q28" s="3608"/>
      <c r="R28" s="3612">
        <v>45313</v>
      </c>
      <c r="S28" s="3615">
        <v>45321</v>
      </c>
      <c r="T28" s="3547">
        <v>45322</v>
      </c>
      <c r="U28" s="3547">
        <v>45323</v>
      </c>
      <c r="V28" s="3550">
        <v>45325</v>
      </c>
      <c r="W28" s="1677"/>
      <c r="X28" s="1677"/>
      <c r="Y28" s="3315"/>
      <c r="Z28" s="3317"/>
      <c r="AA28" s="3315"/>
      <c r="AB28" s="3317"/>
      <c r="AC28" s="3315"/>
      <c r="AD28" s="3317"/>
      <c r="AE28" s="3315"/>
      <c r="AF28" s="3317"/>
      <c r="AG28" s="3534"/>
      <c r="AH28" s="3529"/>
      <c r="AI28" s="3529"/>
      <c r="AJ28" s="3537"/>
    </row>
    <row r="29" spans="1:36" s="1026" customFormat="1" ht="12.75" customHeight="1">
      <c r="A29" s="3554"/>
      <c r="B29" s="3556"/>
      <c r="C29" s="2693"/>
      <c r="D29" s="2694"/>
      <c r="E29" s="2695"/>
      <c r="F29" s="2696"/>
      <c r="G29" s="3619"/>
      <c r="H29" s="3598"/>
      <c r="I29" s="3622"/>
      <c r="J29" s="3619"/>
      <c r="K29" s="3598"/>
      <c r="L29" s="3602"/>
      <c r="M29" s="3603"/>
      <c r="N29" s="2678"/>
      <c r="O29" s="3609"/>
      <c r="P29" s="3610"/>
      <c r="Q29" s="3611"/>
      <c r="R29" s="3613"/>
      <c r="S29" s="3616"/>
      <c r="T29" s="3548"/>
      <c r="U29" s="3548"/>
      <c r="V29" s="3551"/>
      <c r="W29" s="1677"/>
      <c r="X29" s="1677"/>
      <c r="Y29" s="3516" t="s">
        <v>1573</v>
      </c>
      <c r="Z29" s="3518" t="s">
        <v>1574</v>
      </c>
      <c r="AA29" s="3516"/>
      <c r="AB29" s="3518"/>
      <c r="AC29" s="3516" t="s">
        <v>1575</v>
      </c>
      <c r="AD29" s="3518" t="s">
        <v>1574</v>
      </c>
      <c r="AE29" s="3516"/>
      <c r="AF29" s="3518"/>
      <c r="AG29" s="3534"/>
      <c r="AH29" s="3529"/>
      <c r="AI29" s="3529"/>
      <c r="AJ29" s="3537"/>
    </row>
    <row r="30" spans="1:36" s="1026" customFormat="1" ht="12.75" customHeight="1">
      <c r="A30" s="2692" t="s">
        <v>1086</v>
      </c>
      <c r="B30" s="2697"/>
      <c r="C30" s="2698"/>
      <c r="D30" s="2699"/>
      <c r="E30" s="2700"/>
      <c r="F30" s="2701"/>
      <c r="G30" s="3620"/>
      <c r="H30" s="3599"/>
      <c r="I30" s="3623"/>
      <c r="J30" s="3620"/>
      <c r="K30" s="3599"/>
      <c r="L30" s="3604"/>
      <c r="M30" s="3605"/>
      <c r="N30" s="2679"/>
      <c r="O30" s="2680">
        <v>45280</v>
      </c>
      <c r="P30" s="2681" t="s">
        <v>390</v>
      </c>
      <c r="Q30" s="2682">
        <v>45281</v>
      </c>
      <c r="R30" s="3614"/>
      <c r="S30" s="3617"/>
      <c r="T30" s="3549"/>
      <c r="U30" s="3549"/>
      <c r="V30" s="3552"/>
      <c r="W30" s="1677"/>
      <c r="X30" s="1677"/>
      <c r="Y30" s="3517"/>
      <c r="Z30" s="3519"/>
      <c r="AA30" s="3517"/>
      <c r="AB30" s="3519"/>
      <c r="AC30" s="3517"/>
      <c r="AD30" s="3519"/>
      <c r="AE30" s="3517"/>
      <c r="AF30" s="3519"/>
      <c r="AG30" s="3534"/>
      <c r="AH30" s="3529"/>
      <c r="AI30" s="3529"/>
      <c r="AJ30" s="3529"/>
    </row>
    <row r="31" spans="1:36" s="1677" customFormat="1" ht="12.75" customHeight="1">
      <c r="A31" s="3553" t="s">
        <v>1751</v>
      </c>
      <c r="B31" s="3555" t="s">
        <v>1897</v>
      </c>
      <c r="C31" s="2683"/>
      <c r="D31" s="2684"/>
      <c r="E31" s="2685"/>
      <c r="F31" s="2686"/>
      <c r="G31" s="3618">
        <v>45279</v>
      </c>
      <c r="H31" s="3597" t="s">
        <v>390</v>
      </c>
      <c r="I31" s="3621">
        <v>45280</v>
      </c>
      <c r="J31" s="3618">
        <v>45272</v>
      </c>
      <c r="K31" s="3597">
        <v>45273</v>
      </c>
      <c r="L31" s="3600">
        <v>45274</v>
      </c>
      <c r="M31" s="3601"/>
      <c r="N31" s="2678"/>
      <c r="O31" s="3606">
        <v>45283</v>
      </c>
      <c r="P31" s="3607"/>
      <c r="Q31" s="3608"/>
      <c r="R31" s="3612">
        <v>45318</v>
      </c>
      <c r="S31" s="3615">
        <v>45326</v>
      </c>
      <c r="T31" s="3547">
        <v>45327</v>
      </c>
      <c r="U31" s="3547">
        <v>45328</v>
      </c>
      <c r="V31" s="3550">
        <v>45330</v>
      </c>
      <c r="Y31" s="3524" t="s">
        <v>1576</v>
      </c>
      <c r="Z31" s="3523" t="s">
        <v>1577</v>
      </c>
      <c r="AA31" s="3524"/>
      <c r="AB31" s="3523"/>
      <c r="AC31" s="3524" t="s">
        <v>1578</v>
      </c>
      <c r="AD31" s="3523" t="s">
        <v>1579</v>
      </c>
      <c r="AE31" s="3524"/>
      <c r="AF31" s="3523"/>
      <c r="AG31" s="3534"/>
      <c r="AH31" s="3529"/>
      <c r="AI31" s="3529"/>
      <c r="AJ31" s="3529"/>
    </row>
    <row r="32" spans="1:36" s="1677" customFormat="1" ht="12.75" customHeight="1">
      <c r="A32" s="3554"/>
      <c r="B32" s="3556"/>
      <c r="C32" s="2683"/>
      <c r="D32" s="2684"/>
      <c r="E32" s="2685"/>
      <c r="F32" s="2686"/>
      <c r="G32" s="3619"/>
      <c r="H32" s="3598"/>
      <c r="I32" s="3622"/>
      <c r="J32" s="3619"/>
      <c r="K32" s="3598"/>
      <c r="L32" s="3602"/>
      <c r="M32" s="3603"/>
      <c r="N32" s="2678"/>
      <c r="O32" s="3609"/>
      <c r="P32" s="3610"/>
      <c r="Q32" s="3611"/>
      <c r="R32" s="3613"/>
      <c r="S32" s="3616"/>
      <c r="T32" s="3548"/>
      <c r="U32" s="3548"/>
      <c r="V32" s="3551"/>
      <c r="Y32" s="3315"/>
      <c r="Z32" s="3317"/>
      <c r="AA32" s="3315"/>
      <c r="AB32" s="3317"/>
      <c r="AC32" s="3315"/>
      <c r="AD32" s="3317"/>
      <c r="AE32" s="3315"/>
      <c r="AF32" s="3317"/>
      <c r="AG32" s="3534"/>
      <c r="AH32" s="3529"/>
      <c r="AI32" s="3529"/>
      <c r="AJ32" s="3529"/>
    </row>
    <row r="33" spans="1:36" s="1677" customFormat="1" ht="12.75" customHeight="1">
      <c r="A33" s="2692" t="s">
        <v>1086</v>
      </c>
      <c r="B33" s="2691"/>
      <c r="C33" s="2687"/>
      <c r="D33" s="2688"/>
      <c r="E33" s="2689"/>
      <c r="F33" s="2690"/>
      <c r="G33" s="3620"/>
      <c r="H33" s="3599"/>
      <c r="I33" s="3623"/>
      <c r="J33" s="3620"/>
      <c r="K33" s="3599"/>
      <c r="L33" s="3604"/>
      <c r="M33" s="3605"/>
      <c r="N33" s="2679"/>
      <c r="O33" s="2680">
        <v>45287</v>
      </c>
      <c r="P33" s="2681" t="s">
        <v>390</v>
      </c>
      <c r="Q33" s="2682">
        <v>45288</v>
      </c>
      <c r="R33" s="3614"/>
      <c r="S33" s="3617"/>
      <c r="T33" s="3549"/>
      <c r="U33" s="3549"/>
      <c r="V33" s="3552"/>
      <c r="Y33" s="3516" t="s">
        <v>1580</v>
      </c>
      <c r="Z33" s="3518" t="s">
        <v>1581</v>
      </c>
      <c r="AA33" s="3516"/>
      <c r="AB33" s="3518"/>
      <c r="AC33" s="3516" t="s">
        <v>1582</v>
      </c>
      <c r="AD33" s="3518" t="s">
        <v>1583</v>
      </c>
      <c r="AE33" s="3516"/>
      <c r="AF33" s="3518"/>
      <c r="AG33" s="3534"/>
      <c r="AH33" s="3529"/>
      <c r="AI33" s="3529"/>
      <c r="AJ33" s="3529"/>
    </row>
    <row r="34" spans="1:36" s="1615" customFormat="1" ht="12.75" customHeight="1">
      <c r="A34" s="3553" t="s">
        <v>1898</v>
      </c>
      <c r="B34" s="3555" t="s">
        <v>1899</v>
      </c>
      <c r="C34" s="2683"/>
      <c r="D34" s="2684"/>
      <c r="E34" s="2685"/>
      <c r="F34" s="2686"/>
      <c r="G34" s="3618">
        <v>45286</v>
      </c>
      <c r="H34" s="3597" t="s">
        <v>390</v>
      </c>
      <c r="I34" s="3621">
        <v>45287</v>
      </c>
      <c r="J34" s="3618">
        <v>45279</v>
      </c>
      <c r="K34" s="3597">
        <v>45280</v>
      </c>
      <c r="L34" s="3600">
        <v>45281</v>
      </c>
      <c r="M34" s="3601"/>
      <c r="N34" s="2678"/>
      <c r="O34" s="3606">
        <v>45290</v>
      </c>
      <c r="P34" s="3607"/>
      <c r="Q34" s="3608"/>
      <c r="R34" s="3612">
        <v>45325</v>
      </c>
      <c r="S34" s="3615">
        <v>45333</v>
      </c>
      <c r="T34" s="3547">
        <v>45334</v>
      </c>
      <c r="U34" s="3547">
        <v>45335</v>
      </c>
      <c r="V34" s="3550">
        <v>45337</v>
      </c>
      <c r="Y34" s="3517"/>
      <c r="Z34" s="3519"/>
      <c r="AA34" s="3517"/>
      <c r="AB34" s="3519"/>
      <c r="AC34" s="3517"/>
      <c r="AD34" s="3519"/>
      <c r="AE34" s="3517"/>
      <c r="AF34" s="3519"/>
      <c r="AG34" s="3534"/>
      <c r="AH34" s="3529"/>
      <c r="AI34" s="3529"/>
      <c r="AJ34" s="3529"/>
    </row>
    <row r="35" spans="1:36" s="1615" customFormat="1" ht="12.75" customHeight="1">
      <c r="A35" s="3554"/>
      <c r="B35" s="3556"/>
      <c r="C35" s="2683"/>
      <c r="D35" s="2684"/>
      <c r="E35" s="2685"/>
      <c r="F35" s="2686"/>
      <c r="G35" s="3619"/>
      <c r="H35" s="3598"/>
      <c r="I35" s="3622"/>
      <c r="J35" s="3619"/>
      <c r="K35" s="3598"/>
      <c r="L35" s="3602"/>
      <c r="M35" s="3603"/>
      <c r="N35" s="2678"/>
      <c r="O35" s="3609"/>
      <c r="P35" s="3610"/>
      <c r="Q35" s="3611"/>
      <c r="R35" s="3613"/>
      <c r="S35" s="3616"/>
      <c r="T35" s="3548"/>
      <c r="U35" s="3548"/>
      <c r="V35" s="3551"/>
      <c r="Y35" s="3524"/>
      <c r="Z35" s="3523"/>
      <c r="AA35" s="3524"/>
      <c r="AB35" s="3523"/>
      <c r="AC35" s="3524" t="s">
        <v>1584</v>
      </c>
      <c r="AD35" s="3523" t="s">
        <v>1585</v>
      </c>
      <c r="AE35" s="3524"/>
      <c r="AF35" s="3523"/>
      <c r="AG35" s="3534"/>
      <c r="AH35" s="3529"/>
      <c r="AI35" s="3529"/>
      <c r="AJ35" s="3529"/>
    </row>
    <row r="36" spans="1:36" s="1615" customFormat="1" ht="12.75" customHeight="1">
      <c r="A36" s="2692" t="s">
        <v>1086</v>
      </c>
      <c r="B36" s="2691"/>
      <c r="C36" s="2687"/>
      <c r="D36" s="2688"/>
      <c r="E36" s="2689"/>
      <c r="F36" s="2690"/>
      <c r="G36" s="3620"/>
      <c r="H36" s="3599"/>
      <c r="I36" s="3623"/>
      <c r="J36" s="3620"/>
      <c r="K36" s="3599"/>
      <c r="L36" s="3604"/>
      <c r="M36" s="3605"/>
      <c r="N36" s="2679"/>
      <c r="O36" s="2680">
        <v>45296</v>
      </c>
      <c r="P36" s="2681" t="s">
        <v>390</v>
      </c>
      <c r="Q36" s="2682">
        <v>45297</v>
      </c>
      <c r="R36" s="3614"/>
      <c r="S36" s="3617"/>
      <c r="T36" s="3549"/>
      <c r="U36" s="3549"/>
      <c r="V36" s="3552"/>
      <c r="Y36" s="3315"/>
      <c r="Z36" s="3317"/>
      <c r="AA36" s="3315"/>
      <c r="AB36" s="3317"/>
      <c r="AC36" s="3315"/>
      <c r="AD36" s="3317"/>
      <c r="AE36" s="3315"/>
      <c r="AF36" s="3317"/>
      <c r="AG36" s="1843"/>
      <c r="AH36" s="1843"/>
      <c r="AI36" s="1843"/>
      <c r="AJ36" s="1843"/>
    </row>
    <row r="37" spans="1:36" s="1615" customFormat="1" ht="12.75" customHeight="1">
      <c r="A37" s="3553"/>
      <c r="B37" s="3555"/>
      <c r="C37" s="2683"/>
      <c r="D37" s="2684"/>
      <c r="E37" s="2685"/>
      <c r="F37" s="2686"/>
      <c r="G37" s="3618"/>
      <c r="H37" s="3597"/>
      <c r="I37" s="3621"/>
      <c r="J37" s="3618"/>
      <c r="K37" s="3597"/>
      <c r="L37" s="3600"/>
      <c r="M37" s="3601"/>
      <c r="N37" s="2678"/>
      <c r="O37" s="3606"/>
      <c r="P37" s="3607"/>
      <c r="Q37" s="3608"/>
      <c r="R37" s="3612"/>
      <c r="S37" s="3615"/>
      <c r="T37" s="3547"/>
      <c r="U37" s="3547"/>
      <c r="V37" s="3550"/>
      <c r="Y37" s="1847"/>
      <c r="Z37" s="1846"/>
      <c r="AA37" s="1847"/>
      <c r="AB37" s="1846"/>
      <c r="AC37" s="3516" t="s">
        <v>551</v>
      </c>
      <c r="AD37" s="3518" t="s">
        <v>1585</v>
      </c>
      <c r="AE37" s="1819"/>
      <c r="AF37" s="1846"/>
      <c r="AG37" s="1843"/>
      <c r="AH37" s="1843"/>
      <c r="AI37" s="1843"/>
      <c r="AJ37" s="1843"/>
    </row>
    <row r="38" spans="1:36" s="1615" customFormat="1" ht="12.75" customHeight="1">
      <c r="A38" s="3554"/>
      <c r="B38" s="3556"/>
      <c r="C38" s="2683"/>
      <c r="D38" s="2684"/>
      <c r="E38" s="2685"/>
      <c r="F38" s="2686"/>
      <c r="G38" s="3619"/>
      <c r="H38" s="3598"/>
      <c r="I38" s="3622"/>
      <c r="J38" s="3619"/>
      <c r="K38" s="3598"/>
      <c r="L38" s="3602"/>
      <c r="M38" s="3603"/>
      <c r="N38" s="2678"/>
      <c r="O38" s="3609"/>
      <c r="P38" s="3610"/>
      <c r="Q38" s="3611"/>
      <c r="R38" s="3613"/>
      <c r="S38" s="3616"/>
      <c r="T38" s="3548"/>
      <c r="U38" s="3548"/>
      <c r="V38" s="3551"/>
      <c r="Y38" s="1844"/>
      <c r="Z38" s="1845"/>
      <c r="AA38" s="1844"/>
      <c r="AB38" s="1845"/>
      <c r="AC38" s="3517"/>
      <c r="AD38" s="3519"/>
      <c r="AE38" s="1820"/>
      <c r="AF38" s="1845"/>
      <c r="AG38" s="3534"/>
      <c r="AH38" s="3529"/>
      <c r="AI38" s="3529"/>
      <c r="AJ38" s="3529"/>
    </row>
    <row r="39" spans="1:36" s="1615" customFormat="1" ht="12.75" customHeight="1">
      <c r="A39" s="2692"/>
      <c r="B39" s="2691"/>
      <c r="C39" s="2687"/>
      <c r="D39" s="2688"/>
      <c r="E39" s="2689"/>
      <c r="F39" s="2690"/>
      <c r="G39" s="3620"/>
      <c r="H39" s="3599"/>
      <c r="I39" s="3623"/>
      <c r="J39" s="3620"/>
      <c r="K39" s="3599"/>
      <c r="L39" s="3604"/>
      <c r="M39" s="3605"/>
      <c r="N39" s="2679"/>
      <c r="O39" s="2680"/>
      <c r="P39" s="2681"/>
      <c r="Q39" s="2682"/>
      <c r="R39" s="3614"/>
      <c r="S39" s="3617"/>
      <c r="T39" s="3549"/>
      <c r="U39" s="3549"/>
      <c r="V39" s="3552"/>
      <c r="Y39" s="3524"/>
      <c r="Z39" s="3523"/>
      <c r="AA39" s="3524"/>
      <c r="AB39" s="3523"/>
      <c r="AC39" s="3524" t="s">
        <v>1586</v>
      </c>
      <c r="AD39" s="3523" t="s">
        <v>1587</v>
      </c>
      <c r="AE39" s="3524"/>
      <c r="AF39" s="3523"/>
      <c r="AG39" s="3534"/>
      <c r="AH39" s="3529"/>
      <c r="AI39" s="3529"/>
      <c r="AJ39" s="3529"/>
    </row>
    <row r="40" spans="1:36" s="1615" customFormat="1" ht="18" customHeight="1">
      <c r="A40" s="3557" t="s">
        <v>956</v>
      </c>
      <c r="B40" s="3557"/>
      <c r="C40" s="3557"/>
      <c r="D40" s="3557"/>
      <c r="E40" s="3557"/>
      <c r="F40" s="3557"/>
      <c r="G40" s="3557"/>
      <c r="H40" s="2184" t="s">
        <v>1122</v>
      </c>
      <c r="I40" s="2181"/>
      <c r="J40" s="2181"/>
      <c r="K40" s="2181"/>
      <c r="L40" s="2181"/>
      <c r="M40" s="2181"/>
      <c r="N40" s="2182"/>
      <c r="O40" s="2183"/>
      <c r="P40" s="2182"/>
      <c r="Q40" s="2185"/>
      <c r="R40" s="2186"/>
      <c r="S40" s="2187"/>
      <c r="T40" s="2178"/>
      <c r="U40" s="2177"/>
      <c r="V40" s="2177"/>
      <c r="Y40" s="3315"/>
      <c r="Z40" s="3317"/>
      <c r="AA40" s="3315"/>
      <c r="AB40" s="3317"/>
      <c r="AC40" s="3315"/>
      <c r="AD40" s="3317"/>
      <c r="AE40" s="3315"/>
      <c r="AF40" s="3317"/>
      <c r="AG40" s="3534"/>
      <c r="AH40" s="3529"/>
      <c r="AI40" s="3529"/>
      <c r="AJ40" s="3529"/>
    </row>
    <row r="41" spans="1:36" s="1615" customFormat="1" ht="15" customHeight="1">
      <c r="A41" s="2193" t="s">
        <v>1733</v>
      </c>
      <c r="B41" s="2188"/>
      <c r="C41" s="2188"/>
      <c r="D41" s="2188"/>
      <c r="E41" s="2188"/>
      <c r="F41" s="2188"/>
      <c r="G41" s="2188"/>
      <c r="H41" s="2189"/>
      <c r="I41" s="2190"/>
      <c r="J41" s="2190"/>
      <c r="K41" s="2190"/>
      <c r="L41" s="2190"/>
      <c r="M41" s="2190"/>
      <c r="N41" s="2191"/>
      <c r="O41" s="2192"/>
      <c r="P41" s="2191"/>
      <c r="Q41" s="2179"/>
      <c r="R41" s="2180"/>
      <c r="S41" s="2178"/>
      <c r="T41" s="2178"/>
      <c r="U41" s="2177"/>
      <c r="V41" s="2177"/>
      <c r="Y41" s="3516"/>
      <c r="Z41" s="3518"/>
      <c r="AA41" s="3516"/>
      <c r="AB41" s="3518"/>
      <c r="AC41" s="3516" t="s">
        <v>552</v>
      </c>
      <c r="AD41" s="3518" t="s">
        <v>1588</v>
      </c>
      <c r="AE41" s="3516"/>
      <c r="AF41" s="3518"/>
      <c r="AG41" s="3534"/>
      <c r="AH41" s="3529"/>
      <c r="AI41" s="3529"/>
      <c r="AJ41" s="3529"/>
    </row>
    <row r="42" spans="1:36" s="1615" customFormat="1" ht="12.75" customHeight="1">
      <c r="A42" s="2278"/>
      <c r="B42" s="2017"/>
      <c r="C42" s="2017"/>
      <c r="D42" s="2017"/>
      <c r="E42" s="2017"/>
      <c r="F42" s="2017"/>
      <c r="G42" s="2017"/>
      <c r="H42" s="1774"/>
      <c r="I42" s="1775"/>
      <c r="J42" s="1776"/>
      <c r="K42" s="1776"/>
      <c r="L42" s="1776"/>
      <c r="M42" s="1776"/>
      <c r="N42" s="1776"/>
      <c r="O42" s="1776"/>
      <c r="P42" s="1777"/>
      <c r="Q42" s="1776"/>
      <c r="R42" s="1677"/>
      <c r="S42" s="1677"/>
      <c r="Y42" s="3517"/>
      <c r="Z42" s="3519"/>
      <c r="AA42" s="3517"/>
      <c r="AB42" s="3519"/>
      <c r="AC42" s="3517"/>
      <c r="AD42" s="3519"/>
      <c r="AE42" s="3517"/>
      <c r="AF42" s="3519"/>
      <c r="AG42" s="3534"/>
      <c r="AH42" s="3529"/>
      <c r="AI42" s="1843"/>
      <c r="AJ42" s="1843"/>
    </row>
    <row r="43" spans="1:36" s="1615" customFormat="1" ht="12.75" customHeight="1">
      <c r="A43" s="3522" t="s">
        <v>1658</v>
      </c>
      <c r="B43" s="3522"/>
      <c r="C43" s="3522"/>
      <c r="D43" s="3522"/>
      <c r="E43" s="3522"/>
      <c r="F43" s="3522"/>
      <c r="G43" s="3522"/>
      <c r="H43" s="3522"/>
      <c r="I43" s="3522"/>
      <c r="J43" s="3522"/>
      <c r="K43" s="3522"/>
      <c r="L43" s="3522"/>
      <c r="M43" s="3522"/>
      <c r="N43" s="3522"/>
      <c r="O43" s="3522"/>
      <c r="P43" s="3522"/>
      <c r="Q43" s="3522"/>
      <c r="R43" s="3522"/>
      <c r="Y43" s="3524"/>
      <c r="Z43" s="3523"/>
      <c r="AA43" s="3524"/>
      <c r="AB43" s="3523"/>
      <c r="AC43" s="3524" t="s">
        <v>553</v>
      </c>
      <c r="AD43" s="3523" t="s">
        <v>1589</v>
      </c>
      <c r="AE43" s="3524"/>
      <c r="AF43" s="3523"/>
      <c r="AG43" s="3534"/>
      <c r="AH43" s="3529"/>
      <c r="AI43" s="1843"/>
      <c r="AJ43" s="1843"/>
    </row>
    <row r="44" spans="1:36" s="2046" customFormat="1" ht="12.75" customHeight="1">
      <c r="A44" s="2049"/>
      <c r="B44" s="2049"/>
      <c r="C44" s="2049"/>
      <c r="D44" s="2049"/>
      <c r="E44" s="2049"/>
      <c r="F44" s="2049"/>
      <c r="G44" s="2049"/>
      <c r="H44" s="2049"/>
      <c r="I44" s="2049"/>
      <c r="J44" s="2049"/>
      <c r="K44" s="2049"/>
      <c r="L44" s="2049"/>
      <c r="M44" s="2049"/>
      <c r="N44" s="2049"/>
      <c r="O44" s="2049"/>
      <c r="P44" s="2049"/>
      <c r="Q44" s="2049"/>
      <c r="R44" s="2049"/>
      <c r="Y44" s="3535"/>
      <c r="Z44" s="3536"/>
      <c r="AA44" s="3535"/>
      <c r="AB44" s="3536"/>
      <c r="AC44" s="3535"/>
      <c r="AD44" s="3536"/>
      <c r="AE44" s="3535"/>
      <c r="AF44" s="3536"/>
      <c r="AG44" s="2048"/>
      <c r="AH44" s="2047"/>
      <c r="AI44" s="2047"/>
      <c r="AJ44" s="2047"/>
    </row>
    <row r="45" spans="1:36" s="1615" customFormat="1" ht="12.75" customHeight="1">
      <c r="A45" s="1557" t="s">
        <v>7</v>
      </c>
      <c r="B45" s="1835"/>
      <c r="C45" s="1835"/>
      <c r="D45" s="1835"/>
      <c r="E45" s="1835"/>
      <c r="F45" s="1835"/>
      <c r="G45" s="1835"/>
      <c r="H45" s="1835"/>
      <c r="I45" s="1835"/>
      <c r="J45" s="1644"/>
      <c r="K45" s="1644"/>
      <c r="L45" s="1648"/>
      <c r="M45" s="1644"/>
      <c r="N45" s="1644"/>
      <c r="O45" s="1644"/>
      <c r="P45" s="1644"/>
      <c r="Q45" s="1644"/>
      <c r="R45" s="1644"/>
      <c r="Y45" s="3315"/>
      <c r="Z45" s="3317"/>
      <c r="AA45" s="3315"/>
      <c r="AB45" s="3317"/>
      <c r="AC45" s="3315"/>
      <c r="AD45" s="3317"/>
      <c r="AE45" s="3315"/>
      <c r="AF45" s="3317"/>
      <c r="AG45" s="3534"/>
      <c r="AH45" s="3529"/>
      <c r="AI45" s="3529"/>
      <c r="AJ45" s="3529"/>
    </row>
    <row r="46" spans="1:36" s="1615" customFormat="1" ht="12.75" customHeight="1">
      <c r="A46" s="1649" t="s">
        <v>1590</v>
      </c>
      <c r="B46" s="1649"/>
      <c r="C46" s="1649"/>
      <c r="D46" s="1649"/>
      <c r="E46" s="1649"/>
      <c r="F46" s="1649"/>
      <c r="G46" s="1649"/>
      <c r="H46" s="1649"/>
      <c r="I46" s="1649"/>
      <c r="J46" s="1649"/>
      <c r="K46" s="1644"/>
      <c r="L46" s="1648"/>
      <c r="M46" s="1644"/>
      <c r="N46" s="1644"/>
      <c r="O46" s="1644"/>
      <c r="P46" s="1644"/>
      <c r="Q46" s="1644"/>
      <c r="R46" s="1644"/>
      <c r="Y46" s="3516"/>
      <c r="Z46" s="3518"/>
      <c r="AA46" s="3516"/>
      <c r="AB46" s="3518"/>
      <c r="AC46" s="3516" t="s">
        <v>554</v>
      </c>
      <c r="AD46" s="3518" t="s">
        <v>1589</v>
      </c>
      <c r="AE46" s="3516"/>
      <c r="AF46" s="3518"/>
      <c r="AG46" s="3534"/>
      <c r="AH46" s="3529"/>
      <c r="AI46" s="3529"/>
      <c r="AJ46" s="3529"/>
    </row>
    <row r="47" spans="1:36" s="1615" customFormat="1" ht="12.75" customHeight="1">
      <c r="A47" s="1557" t="s">
        <v>1591</v>
      </c>
      <c r="B47" s="1649"/>
      <c r="C47" s="1649"/>
      <c r="D47" s="1649"/>
      <c r="E47" s="1649"/>
      <c r="F47" s="1649"/>
      <c r="G47" s="1649"/>
      <c r="H47" s="1649"/>
      <c r="I47" s="1649"/>
      <c r="J47" s="1649"/>
      <c r="K47" s="1644"/>
      <c r="L47" s="1648"/>
      <c r="M47" s="1644"/>
      <c r="N47" s="1644"/>
      <c r="O47" s="1644"/>
      <c r="P47" s="1644"/>
      <c r="Q47" s="1644"/>
      <c r="R47" s="1644"/>
      <c r="Y47" s="3517"/>
      <c r="Z47" s="3519"/>
      <c r="AA47" s="3517"/>
      <c r="AB47" s="3519"/>
      <c r="AC47" s="3517"/>
      <c r="AD47" s="3519"/>
      <c r="AE47" s="3517"/>
      <c r="AF47" s="3519"/>
      <c r="AG47" s="3534"/>
      <c r="AH47" s="1843"/>
      <c r="AI47" s="1843"/>
      <c r="AJ47" s="1843"/>
    </row>
    <row r="48" spans="1:36" s="1615" customFormat="1" ht="12.75" customHeight="1">
      <c r="A48" s="1559" t="s">
        <v>8</v>
      </c>
      <c r="B48" s="1649"/>
      <c r="C48" s="1649"/>
      <c r="D48" s="1649"/>
      <c r="E48" s="1649"/>
      <c r="F48" s="1649"/>
      <c r="G48" s="1649"/>
      <c r="H48" s="1649"/>
      <c r="I48" s="1649"/>
      <c r="J48" s="1649"/>
      <c r="K48" s="1649"/>
      <c r="L48" s="1649"/>
      <c r="M48" s="1649"/>
      <c r="N48" s="1649"/>
      <c r="O48" s="1649"/>
      <c r="P48" s="1649"/>
      <c r="Q48" s="1649"/>
      <c r="R48" s="1649"/>
      <c r="Y48" s="3524"/>
      <c r="Z48" s="3523"/>
      <c r="AA48" s="3524"/>
      <c r="AB48" s="3523"/>
      <c r="AC48" s="3524" t="s">
        <v>555</v>
      </c>
      <c r="AD48" s="3523" t="s">
        <v>1592</v>
      </c>
      <c r="AE48" s="3524"/>
      <c r="AF48" s="3523"/>
      <c r="AG48" s="3534"/>
      <c r="AH48" s="1843"/>
      <c r="AI48" s="1843"/>
      <c r="AJ48" s="1843"/>
    </row>
    <row r="49" spans="1:36" s="1615" customFormat="1" ht="12.75" customHeight="1">
      <c r="A49" s="1650"/>
      <c r="B49" s="1650"/>
      <c r="C49" s="1650"/>
      <c r="D49" s="1650"/>
      <c r="E49" s="1650"/>
      <c r="F49" s="1650"/>
      <c r="G49" s="1650"/>
      <c r="H49" s="1650"/>
      <c r="I49" s="1650"/>
      <c r="J49" s="1650"/>
      <c r="K49" s="1650"/>
      <c r="L49" s="1650"/>
      <c r="M49" s="1650"/>
      <c r="N49" s="1650"/>
      <c r="O49" s="1650"/>
      <c r="P49" s="1650"/>
      <c r="Q49" s="1650"/>
      <c r="R49" s="1650"/>
      <c r="Y49" s="3315"/>
      <c r="Z49" s="3317"/>
      <c r="AA49" s="3315"/>
      <c r="AB49" s="3317"/>
      <c r="AC49" s="3315"/>
      <c r="AD49" s="3317"/>
      <c r="AE49" s="3315"/>
      <c r="AF49" s="3317"/>
      <c r="AG49" s="3534"/>
      <c r="AH49" s="3529"/>
      <c r="AI49" s="3529"/>
      <c r="AJ49" s="3529"/>
    </row>
    <row r="50" spans="1:36" s="1615" customFormat="1" ht="20.25" customHeight="1">
      <c r="A50" s="3520" t="s">
        <v>1045</v>
      </c>
      <c r="B50" s="3520"/>
      <c r="C50" s="3520"/>
      <c r="D50" s="3520"/>
      <c r="E50" s="3520"/>
      <c r="F50" s="3520"/>
      <c r="G50" s="3520"/>
      <c r="H50" s="3520"/>
      <c r="I50" s="3520"/>
      <c r="J50" s="3520"/>
      <c r="K50" s="1393"/>
      <c r="L50" s="405"/>
      <c r="M50" s="405"/>
      <c r="N50" s="405"/>
      <c r="O50" s="405"/>
      <c r="P50" s="405"/>
      <c r="Q50" s="405"/>
      <c r="R50" s="405"/>
      <c r="Y50" s="3516"/>
      <c r="Z50" s="3518"/>
      <c r="AA50" s="1847"/>
      <c r="AB50" s="3518"/>
      <c r="AC50" s="3516" t="s">
        <v>1593</v>
      </c>
      <c r="AD50" s="3518" t="s">
        <v>1589</v>
      </c>
      <c r="AE50" s="1847"/>
      <c r="AF50" s="3518"/>
      <c r="AG50" s="3534"/>
      <c r="AH50" s="3529"/>
      <c r="AI50" s="3529"/>
      <c r="AJ50" s="3529"/>
    </row>
    <row r="51" spans="1:36" s="1615" customFormat="1" ht="12.75" customHeight="1">
      <c r="A51" s="1394" t="s">
        <v>1594</v>
      </c>
      <c r="B51" s="3521" t="s">
        <v>1029</v>
      </c>
      <c r="C51" s="3521"/>
      <c r="D51" s="3521"/>
      <c r="E51" s="3521"/>
      <c r="F51" s="3521"/>
      <c r="G51" s="3521"/>
      <c r="H51" s="3521"/>
      <c r="I51" s="3521"/>
      <c r="J51" s="3521"/>
      <c r="K51" s="1395"/>
      <c r="L51" s="1654"/>
      <c r="M51" s="1654"/>
      <c r="N51" s="1654"/>
      <c r="O51" s="1654"/>
      <c r="P51" s="1654"/>
      <c r="Q51" s="1654"/>
      <c r="R51" s="1654"/>
      <c r="Y51" s="3517"/>
      <c r="Z51" s="3519"/>
      <c r="AA51" s="1844"/>
      <c r="AB51" s="3519"/>
      <c r="AC51" s="3517"/>
      <c r="AD51" s="3519"/>
      <c r="AE51" s="1844"/>
      <c r="AF51" s="3519"/>
      <c r="AG51" s="3534"/>
      <c r="AH51" s="1843"/>
      <c r="AI51" s="1843"/>
      <c r="AJ51" s="1843"/>
    </row>
    <row r="52" spans="1:36" s="1615" customFormat="1" ht="12.75" customHeight="1">
      <c r="B52" s="1645"/>
      <c r="C52" s="1651"/>
      <c r="D52" s="1644"/>
      <c r="E52" s="1644"/>
      <c r="F52" s="1644"/>
      <c r="G52" s="1644"/>
      <c r="H52" s="1644"/>
      <c r="I52" s="1644"/>
      <c r="J52" s="1651"/>
      <c r="K52" s="1652"/>
      <c r="L52" s="1653"/>
      <c r="M52" s="1657"/>
      <c r="N52" s="1657"/>
      <c r="O52" s="1655"/>
      <c r="P52" s="1655"/>
      <c r="Q52" s="1655"/>
      <c r="R52" s="1658"/>
      <c r="Y52" s="3524"/>
      <c r="Z52" s="3523"/>
      <c r="AA52" s="3524"/>
      <c r="AB52" s="3523"/>
      <c r="AC52" s="3524" t="s">
        <v>556</v>
      </c>
      <c r="AD52" s="3523" t="s">
        <v>1596</v>
      </c>
      <c r="AE52" s="3524"/>
      <c r="AF52" s="3523"/>
      <c r="AG52" s="3534"/>
      <c r="AH52" s="1843"/>
      <c r="AI52" s="1843"/>
      <c r="AJ52" s="1843"/>
    </row>
    <row r="53" spans="1:36" s="1615" customFormat="1" ht="12.75" customHeight="1">
      <c r="B53" s="1835"/>
      <c r="C53" s="1651"/>
      <c r="D53" s="1835"/>
      <c r="E53" s="1835"/>
      <c r="F53" s="1835"/>
      <c r="G53" s="1835"/>
      <c r="H53" s="1835"/>
      <c r="I53" s="1835"/>
      <c r="J53" s="1651"/>
      <c r="K53" s="1651"/>
      <c r="L53" s="1655"/>
      <c r="M53" s="1657" t="s">
        <v>1595</v>
      </c>
      <c r="Y53" s="3315"/>
      <c r="Z53" s="3317"/>
      <c r="AA53" s="3315"/>
      <c r="AB53" s="3317"/>
      <c r="AC53" s="3315"/>
      <c r="AD53" s="3317"/>
      <c r="AE53" s="3315"/>
      <c r="AF53" s="3317"/>
      <c r="AG53" s="1757"/>
      <c r="AH53" s="3529"/>
      <c r="AI53" s="3529"/>
      <c r="AJ53" s="3529"/>
    </row>
    <row r="54" spans="1:36" ht="12.75" customHeight="1">
      <c r="A54" s="3527" t="s">
        <v>1597</v>
      </c>
      <c r="B54" s="3528"/>
      <c r="C54" s="3527" t="s">
        <v>812</v>
      </c>
      <c r="D54" s="3528"/>
      <c r="E54" s="3527" t="s">
        <v>812</v>
      </c>
      <c r="F54" s="3528"/>
      <c r="G54" s="1821" t="s">
        <v>284</v>
      </c>
      <c r="H54" s="1822"/>
      <c r="I54" s="1823"/>
      <c r="J54" s="1823"/>
      <c r="K54" s="1823"/>
      <c r="L54" s="1823" t="s">
        <v>823</v>
      </c>
      <c r="M54" s="1822"/>
      <c r="N54" s="1822"/>
      <c r="O54" s="1824"/>
      <c r="P54" s="1824"/>
      <c r="Q54" s="1824"/>
      <c r="R54" s="1824"/>
      <c r="S54" s="1824"/>
      <c r="T54" s="1822"/>
      <c r="U54" s="1824"/>
      <c r="V54" s="1825"/>
      <c r="W54" s="1615"/>
      <c r="X54" s="1615"/>
      <c r="Y54" s="3516"/>
      <c r="Z54" s="3518"/>
      <c r="AA54" s="1847"/>
      <c r="AB54" s="3518"/>
      <c r="AC54" s="3516" t="s">
        <v>557</v>
      </c>
      <c r="AD54" s="3518" t="s">
        <v>1598</v>
      </c>
      <c r="AE54" s="1847"/>
      <c r="AF54" s="3518"/>
      <c r="AH54" s="3529"/>
      <c r="AI54" s="3529"/>
      <c r="AJ54" s="3529"/>
    </row>
    <row r="55" spans="1:36" ht="19.5" customHeight="1">
      <c r="A55" s="3406"/>
      <c r="B55" s="3407"/>
      <c r="C55" s="3406"/>
      <c r="D55" s="3407"/>
      <c r="E55" s="3406"/>
      <c r="F55" s="3407"/>
      <c r="G55" s="1826" t="s">
        <v>1599</v>
      </c>
      <c r="H55" s="1827"/>
      <c r="I55" s="1827"/>
      <c r="J55" s="1828"/>
      <c r="K55" s="1827" t="s">
        <v>1600</v>
      </c>
      <c r="L55" s="1827"/>
      <c r="M55" s="1828"/>
      <c r="N55" s="1827"/>
      <c r="O55" s="1829"/>
      <c r="P55" s="1829"/>
      <c r="Q55" s="1829"/>
      <c r="R55" s="1829"/>
      <c r="S55" s="1827" t="s">
        <v>1601</v>
      </c>
      <c r="T55" s="1827"/>
      <c r="U55" s="1829"/>
      <c r="V55" s="1830"/>
      <c r="Y55" s="3517"/>
      <c r="Z55" s="3519"/>
      <c r="AA55" s="1844"/>
      <c r="AB55" s="3519"/>
      <c r="AC55" s="3517"/>
      <c r="AD55" s="3519"/>
      <c r="AE55" s="1844"/>
      <c r="AF55" s="3519"/>
      <c r="AH55" s="1843"/>
      <c r="AI55" s="1843"/>
      <c r="AJ55" s="1843"/>
    </row>
    <row r="56" spans="1:36" s="1644" customFormat="1" ht="12.75" customHeight="1">
      <c r="A56" s="3527" t="s">
        <v>1602</v>
      </c>
      <c r="B56" s="3528"/>
      <c r="C56" s="3527" t="s">
        <v>1603</v>
      </c>
      <c r="D56" s="3528"/>
      <c r="E56" s="3527" t="s">
        <v>1603</v>
      </c>
      <c r="F56" s="3528"/>
      <c r="G56" s="1821" t="s">
        <v>262</v>
      </c>
      <c r="H56" s="1822"/>
      <c r="I56" s="1823"/>
      <c r="J56" s="1823"/>
      <c r="K56" s="1823"/>
      <c r="L56" s="1823" t="s">
        <v>263</v>
      </c>
      <c r="M56" s="1822"/>
      <c r="N56" s="1822"/>
      <c r="O56" s="1824"/>
      <c r="P56" s="1824"/>
      <c r="Q56" s="1824"/>
      <c r="R56" s="1824"/>
      <c r="S56" s="1822"/>
      <c r="T56" s="1822"/>
      <c r="U56" s="1824"/>
      <c r="V56" s="1825"/>
      <c r="W56" s="1757"/>
      <c r="X56" s="1757"/>
      <c r="Y56" s="3524"/>
      <c r="Z56" s="3523"/>
      <c r="AA56" s="3524"/>
      <c r="AB56" s="3523"/>
      <c r="AC56" s="3524" t="s">
        <v>1604</v>
      </c>
      <c r="AD56" s="3523" t="s">
        <v>1605</v>
      </c>
      <c r="AE56" s="3524"/>
      <c r="AF56" s="3523"/>
      <c r="AG56" s="1615"/>
      <c r="AH56" s="1843"/>
      <c r="AI56" s="1843"/>
      <c r="AJ56" s="1843"/>
    </row>
    <row r="57" spans="1:36" s="1644" customFormat="1" ht="12.75" customHeight="1">
      <c r="A57" s="3406"/>
      <c r="B57" s="3407"/>
      <c r="C57" s="3406"/>
      <c r="D57" s="3407"/>
      <c r="E57" s="3406"/>
      <c r="F57" s="3407"/>
      <c r="G57" s="1826" t="s">
        <v>1606</v>
      </c>
      <c r="H57" s="1827"/>
      <c r="I57" s="1827"/>
      <c r="J57" s="1828"/>
      <c r="K57" s="1827" t="s">
        <v>1607</v>
      </c>
      <c r="L57" s="1827"/>
      <c r="M57" s="1828"/>
      <c r="N57" s="1827"/>
      <c r="O57" s="1829"/>
      <c r="P57" s="1829"/>
      <c r="Q57" s="1829"/>
      <c r="R57" s="1829"/>
      <c r="S57" s="1827" t="s">
        <v>1608</v>
      </c>
      <c r="T57" s="1827"/>
      <c r="U57" s="1829"/>
      <c r="V57" s="1830"/>
      <c r="Y57" s="3315"/>
      <c r="Z57" s="3317"/>
      <c r="AA57" s="3315"/>
      <c r="AB57" s="3317"/>
      <c r="AC57" s="3315"/>
      <c r="AD57" s="3317"/>
      <c r="AE57" s="3315"/>
      <c r="AF57" s="3317"/>
      <c r="AH57" s="3529"/>
      <c r="AI57" s="3529"/>
      <c r="AJ57" s="3529"/>
    </row>
    <row r="58" spans="1:36" s="1644" customFormat="1" ht="12.75" customHeight="1">
      <c r="A58" s="3530" t="s">
        <v>1609</v>
      </c>
      <c r="B58" s="3531"/>
      <c r="C58" s="3531"/>
      <c r="D58" s="3531"/>
      <c r="E58" s="3531"/>
      <c r="F58" s="3532"/>
      <c r="G58" s="1821" t="s">
        <v>10</v>
      </c>
      <c r="H58" s="1823"/>
      <c r="I58" s="1823"/>
      <c r="J58" s="1822"/>
      <c r="K58" s="1822"/>
      <c r="L58" s="1823" t="s">
        <v>11</v>
      </c>
      <c r="M58" s="1822"/>
      <c r="N58" s="1824"/>
      <c r="O58" s="1824"/>
      <c r="P58" s="1824"/>
      <c r="Q58" s="1824"/>
      <c r="R58" s="1824"/>
      <c r="S58" s="1822"/>
      <c r="T58" s="1822"/>
      <c r="U58" s="1824"/>
      <c r="V58" s="1825"/>
      <c r="Y58" s="3516"/>
      <c r="Z58" s="3518"/>
      <c r="AA58" s="1847"/>
      <c r="AB58" s="3518"/>
      <c r="AC58" s="3516" t="s">
        <v>558</v>
      </c>
      <c r="AD58" s="3518" t="s">
        <v>1610</v>
      </c>
      <c r="AE58" s="1847"/>
      <c r="AF58" s="3518"/>
      <c r="AH58" s="3529"/>
      <c r="AI58" s="3529"/>
      <c r="AJ58" s="3529"/>
    </row>
    <row r="59" spans="1:36" s="1644" customFormat="1" ht="12.75" customHeight="1">
      <c r="A59" s="3393"/>
      <c r="B59" s="3533"/>
      <c r="C59" s="3533"/>
      <c r="D59" s="3533"/>
      <c r="E59" s="3533"/>
      <c r="F59" s="3394"/>
      <c r="G59" s="1826" t="s">
        <v>1611</v>
      </c>
      <c r="H59" s="1827"/>
      <c r="I59" s="1828"/>
      <c r="J59" s="1827"/>
      <c r="K59" s="1827" t="s">
        <v>1612</v>
      </c>
      <c r="L59" s="1828"/>
      <c r="M59" s="1827"/>
      <c r="N59" s="1829"/>
      <c r="O59" s="1829"/>
      <c r="P59" s="1829"/>
      <c r="Q59" s="1829"/>
      <c r="R59" s="1829"/>
      <c r="S59" s="1827" t="s">
        <v>1613</v>
      </c>
      <c r="T59" s="1827"/>
      <c r="U59" s="1829"/>
      <c r="V59" s="1830"/>
      <c r="Y59" s="3517"/>
      <c r="Z59" s="3519"/>
      <c r="AA59" s="1844"/>
      <c r="AB59" s="3519"/>
      <c r="AC59" s="3517"/>
      <c r="AD59" s="3519"/>
      <c r="AE59" s="1844"/>
      <c r="AF59" s="3519"/>
      <c r="AH59" s="1757"/>
      <c r="AI59" s="1757"/>
      <c r="AJ59" s="1757"/>
    </row>
    <row r="60" spans="1:36" s="1644" customFormat="1" ht="12.75" customHeight="1">
      <c r="A60" s="3526" t="s">
        <v>132</v>
      </c>
      <c r="B60" s="3526"/>
      <c r="C60" s="3526"/>
      <c r="D60" s="3526"/>
      <c r="E60" s="3526"/>
      <c r="F60" s="3526"/>
      <c r="G60" s="3526"/>
      <c r="H60" s="3526"/>
      <c r="I60" s="3526"/>
      <c r="J60" s="3526"/>
      <c r="K60" s="3526"/>
      <c r="L60" s="3526"/>
      <c r="M60" s="3526"/>
      <c r="N60" s="3526"/>
      <c r="O60" s="3526"/>
      <c r="P60" s="3526"/>
      <c r="Q60" s="3526"/>
      <c r="R60" s="3526"/>
      <c r="S60" s="3526"/>
      <c r="T60" s="3526"/>
      <c r="U60" s="3526"/>
      <c r="V60" s="3526"/>
      <c r="Y60" s="3524"/>
      <c r="Z60" s="3523"/>
      <c r="AA60" s="3524"/>
      <c r="AB60" s="3523"/>
      <c r="AC60" s="3524" t="s">
        <v>559</v>
      </c>
      <c r="AD60" s="3523" t="s">
        <v>1598</v>
      </c>
      <c r="AE60" s="3524"/>
      <c r="AF60" s="3523"/>
      <c r="AG60" s="1757"/>
      <c r="AH60" s="1757"/>
      <c r="AI60" s="1757"/>
      <c r="AJ60" s="1757"/>
    </row>
    <row r="61" spans="1:36" s="1644" customFormat="1" ht="12.75" customHeight="1">
      <c r="A61" s="3525" t="s">
        <v>1614</v>
      </c>
      <c r="B61" s="3376"/>
      <c r="C61" s="3376"/>
      <c r="D61" s="3376"/>
      <c r="E61" s="3376"/>
      <c r="F61" s="3376"/>
      <c r="G61" s="3376"/>
      <c r="H61" s="3376"/>
      <c r="I61" s="3376"/>
      <c r="J61" s="3376"/>
      <c r="K61" s="3376"/>
      <c r="L61" s="3376"/>
      <c r="M61" s="3376"/>
      <c r="N61" s="3376"/>
      <c r="O61" s="3376"/>
      <c r="P61" s="3376"/>
      <c r="Q61" s="3376"/>
      <c r="R61" s="3376"/>
      <c r="S61" s="3376"/>
      <c r="T61" s="3376"/>
      <c r="U61" s="3376"/>
      <c r="V61" s="3376"/>
      <c r="Y61" s="3315"/>
      <c r="Z61" s="3317"/>
      <c r="AA61" s="3315"/>
      <c r="AB61" s="3317"/>
      <c r="AC61" s="3315"/>
      <c r="AD61" s="3317"/>
      <c r="AE61" s="3315"/>
      <c r="AF61" s="3317"/>
      <c r="AG61" s="1757"/>
      <c r="AH61" s="1757"/>
      <c r="AI61" s="1757"/>
      <c r="AJ61" s="1757"/>
    </row>
    <row r="62" spans="1:36" s="1644" customFormat="1" ht="12.75" customHeight="1">
      <c r="Y62" s="1757"/>
      <c r="Z62" s="1757"/>
      <c r="AA62" s="1757"/>
      <c r="AB62" s="1757"/>
      <c r="AC62" s="1757"/>
      <c r="AD62" s="1757"/>
      <c r="AE62" s="1757"/>
      <c r="AF62" s="1757"/>
      <c r="AG62" s="1757"/>
      <c r="AH62" s="1615"/>
      <c r="AI62" s="1615"/>
      <c r="AJ62" s="1615"/>
    </row>
    <row r="63" spans="1:36" s="1644" customFormat="1" ht="12.75" customHeight="1">
      <c r="Y63" s="1757"/>
      <c r="Z63" s="1757"/>
      <c r="AA63" s="1757"/>
      <c r="AB63" s="1757"/>
      <c r="AC63" s="1757"/>
      <c r="AD63" s="1757"/>
      <c r="AE63" s="1757"/>
      <c r="AF63" s="1757"/>
      <c r="AG63" s="1757"/>
    </row>
    <row r="64" spans="1:36" s="1644" customFormat="1" ht="12.75" customHeight="1">
      <c r="A64" s="1757"/>
      <c r="B64" s="1757"/>
      <c r="C64" s="1836"/>
      <c r="D64" s="1836"/>
      <c r="E64" s="1836"/>
      <c r="F64" s="1836"/>
      <c r="G64" s="1836"/>
      <c r="H64" s="1836"/>
      <c r="I64" s="1836"/>
      <c r="J64" s="1836"/>
      <c r="K64" s="1836"/>
      <c r="L64" s="1836"/>
      <c r="M64" s="1836"/>
      <c r="N64" s="1757"/>
      <c r="O64" s="1757"/>
      <c r="P64" s="1757"/>
      <c r="Q64" s="1757"/>
      <c r="R64" s="1757"/>
      <c r="S64" s="1757"/>
      <c r="T64" s="1757"/>
      <c r="U64" s="1757"/>
      <c r="V64" s="1757"/>
      <c r="Y64" s="1757"/>
      <c r="Z64" s="1757"/>
      <c r="AA64" s="1757"/>
      <c r="AB64" s="1757"/>
      <c r="AC64" s="1757"/>
      <c r="AD64" s="1757"/>
      <c r="AE64" s="1757"/>
      <c r="AF64" s="1757"/>
      <c r="AG64" s="1757"/>
    </row>
    <row r="65" spans="1:36" s="1644" customFormat="1" ht="12.75" customHeight="1">
      <c r="A65" s="1757"/>
      <c r="B65" s="1757"/>
      <c r="C65" s="1836"/>
      <c r="D65" s="1836"/>
      <c r="E65" s="1836"/>
      <c r="F65" s="1836"/>
      <c r="G65" s="1836"/>
      <c r="H65" s="1836"/>
      <c r="I65" s="1836"/>
      <c r="J65" s="1836"/>
      <c r="K65" s="1836"/>
      <c r="L65" s="1836"/>
      <c r="M65" s="1836"/>
      <c r="N65" s="1757"/>
      <c r="O65" s="1757"/>
      <c r="P65" s="1757"/>
      <c r="Q65" s="1757"/>
      <c r="R65" s="1757"/>
      <c r="S65" s="1757"/>
      <c r="T65" s="1757"/>
      <c r="U65" s="1757"/>
      <c r="V65" s="1757"/>
      <c r="W65" s="1757"/>
      <c r="X65" s="1757"/>
      <c r="Y65" s="1757"/>
      <c r="Z65" s="1757"/>
      <c r="AA65" s="1757"/>
      <c r="AB65" s="1757"/>
      <c r="AC65" s="1757"/>
      <c r="AD65" s="1757"/>
      <c r="AE65" s="1757"/>
      <c r="AF65" s="1757"/>
      <c r="AG65" s="1757"/>
    </row>
    <row r="66" spans="1:36" s="1644" customFormat="1" ht="12.75" customHeight="1">
      <c r="A66" s="1757"/>
      <c r="B66" s="1757"/>
      <c r="C66" s="1836"/>
      <c r="D66" s="1836"/>
      <c r="E66" s="1836"/>
      <c r="F66" s="1836"/>
      <c r="G66" s="1836"/>
      <c r="H66" s="1836"/>
      <c r="I66" s="1836"/>
      <c r="J66" s="1836"/>
      <c r="K66" s="1836"/>
      <c r="L66" s="1836"/>
      <c r="M66" s="1836"/>
      <c r="N66" s="1757"/>
      <c r="O66" s="1757"/>
      <c r="P66" s="1757"/>
      <c r="Q66" s="1757"/>
      <c r="R66" s="1757"/>
      <c r="S66" s="1757"/>
      <c r="T66" s="1757"/>
      <c r="U66" s="1757"/>
      <c r="V66" s="1757"/>
      <c r="W66" s="1757"/>
      <c r="X66" s="1757"/>
      <c r="Y66" s="1757"/>
      <c r="Z66" s="1757"/>
      <c r="AA66" s="1757"/>
      <c r="AB66" s="1757"/>
      <c r="AC66" s="1757"/>
      <c r="AD66" s="1757"/>
      <c r="AE66" s="1757"/>
      <c r="AF66" s="1757"/>
      <c r="AG66" s="1757"/>
      <c r="AH66" s="1757"/>
      <c r="AI66" s="1757"/>
      <c r="AJ66" s="1757"/>
    </row>
    <row r="67" spans="1:36" ht="12.75" customHeight="1"/>
    <row r="68" spans="1:36" ht="18.75" customHeight="1"/>
    <row r="69" spans="1:36" ht="18.75" customHeight="1"/>
    <row r="70" spans="1:36" ht="18.75" customHeight="1"/>
    <row r="71" spans="1:36" ht="18.75" customHeight="1">
      <c r="Y71" s="1644"/>
      <c r="Z71" s="1644"/>
      <c r="AA71" s="1644"/>
      <c r="AB71" s="1644"/>
      <c r="AC71" s="1644"/>
      <c r="AD71" s="1644"/>
      <c r="AE71" s="1644"/>
      <c r="AF71" s="1644"/>
      <c r="AG71" s="1644"/>
    </row>
    <row r="72" spans="1:36" ht="16.5" customHeight="1"/>
    <row r="73" spans="1:36" ht="16.5" customHeight="1"/>
    <row r="74" spans="1:36" s="1644" customFormat="1" ht="13.5" customHeight="1">
      <c r="A74" s="1757"/>
      <c r="B74" s="1757"/>
      <c r="C74" s="1836"/>
      <c r="D74" s="1836"/>
      <c r="E74" s="1836"/>
      <c r="F74" s="1836"/>
      <c r="G74" s="1836"/>
      <c r="H74" s="1836"/>
      <c r="I74" s="1836"/>
      <c r="J74" s="1836"/>
      <c r="K74" s="1836"/>
      <c r="L74" s="1836"/>
      <c r="M74" s="1836"/>
      <c r="N74" s="1757"/>
      <c r="O74" s="1757"/>
      <c r="P74" s="1757"/>
      <c r="Q74" s="1757"/>
      <c r="R74" s="1757"/>
      <c r="S74" s="1757"/>
      <c r="T74" s="1757"/>
      <c r="U74" s="1757"/>
      <c r="V74" s="1757"/>
      <c r="W74" s="1757"/>
      <c r="X74" s="1757"/>
      <c r="Y74" s="1757"/>
      <c r="Z74" s="1757"/>
      <c r="AA74" s="1757"/>
      <c r="AB74" s="1757"/>
      <c r="AC74" s="1757"/>
      <c r="AD74" s="1757"/>
      <c r="AE74" s="1757"/>
      <c r="AF74" s="1757"/>
      <c r="AG74" s="1757"/>
      <c r="AH74" s="1757"/>
      <c r="AI74" s="1757"/>
      <c r="AJ74" s="1757"/>
    </row>
    <row r="75" spans="1:36" ht="13.5" customHeight="1"/>
    <row r="77" spans="1:36">
      <c r="AH77" s="1644"/>
      <c r="AI77" s="1644"/>
      <c r="AJ77" s="1644"/>
    </row>
  </sheetData>
  <sheetProtection selectLockedCells="1" selectUnlockedCells="1"/>
  <mergeCells count="345">
    <mergeCell ref="G22:G24"/>
    <mergeCell ref="H22:H24"/>
    <mergeCell ref="I22:I24"/>
    <mergeCell ref="J22:J24"/>
    <mergeCell ref="G19:G21"/>
    <mergeCell ref="H19:H21"/>
    <mergeCell ref="I19:I21"/>
    <mergeCell ref="J19:J21"/>
    <mergeCell ref="A25:A26"/>
    <mergeCell ref="B25:B26"/>
    <mergeCell ref="G25:G27"/>
    <mergeCell ref="H25:H27"/>
    <mergeCell ref="I25:I27"/>
    <mergeCell ref="U25:U27"/>
    <mergeCell ref="V25:V27"/>
    <mergeCell ref="J25:J27"/>
    <mergeCell ref="K25:K27"/>
    <mergeCell ref="L25:M27"/>
    <mergeCell ref="O25:Q26"/>
    <mergeCell ref="R25:R27"/>
    <mergeCell ref="S25:S27"/>
    <mergeCell ref="U22:U24"/>
    <mergeCell ref="V22:V24"/>
    <mergeCell ref="K22:K24"/>
    <mergeCell ref="L22:M24"/>
    <mergeCell ref="O22:Q23"/>
    <mergeCell ref="R22:R24"/>
    <mergeCell ref="S22:S24"/>
    <mergeCell ref="T22:T24"/>
    <mergeCell ref="V28:V30"/>
    <mergeCell ref="K28:K30"/>
    <mergeCell ref="L28:M30"/>
    <mergeCell ref="O28:Q29"/>
    <mergeCell ref="R28:R30"/>
    <mergeCell ref="S28:S30"/>
    <mergeCell ref="T28:T30"/>
    <mergeCell ref="A28:A29"/>
    <mergeCell ref="B28:B29"/>
    <mergeCell ref="G28:G30"/>
    <mergeCell ref="H28:H30"/>
    <mergeCell ref="I28:I30"/>
    <mergeCell ref="J28:J30"/>
    <mergeCell ref="U28:U30"/>
    <mergeCell ref="V31:V33"/>
    <mergeCell ref="A31:A32"/>
    <mergeCell ref="B31:B32"/>
    <mergeCell ref="G31:G33"/>
    <mergeCell ref="H31:H33"/>
    <mergeCell ref="I31:I33"/>
    <mergeCell ref="J31:J33"/>
    <mergeCell ref="K31:K33"/>
    <mergeCell ref="L31:M33"/>
    <mergeCell ref="T31:T33"/>
    <mergeCell ref="U31:U33"/>
    <mergeCell ref="U34:U36"/>
    <mergeCell ref="V34:V36"/>
    <mergeCell ref="K34:K36"/>
    <mergeCell ref="L34:M36"/>
    <mergeCell ref="O34:Q35"/>
    <mergeCell ref="R34:R36"/>
    <mergeCell ref="S34:S36"/>
    <mergeCell ref="T34:T36"/>
    <mergeCell ref="U37:U39"/>
    <mergeCell ref="V37:V39"/>
    <mergeCell ref="K37:K39"/>
    <mergeCell ref="L37:M39"/>
    <mergeCell ref="O37:Q38"/>
    <mergeCell ref="R37:R39"/>
    <mergeCell ref="S37:S39"/>
    <mergeCell ref="T37:T39"/>
    <mergeCell ref="K19:K21"/>
    <mergeCell ref="L19:M21"/>
    <mergeCell ref="O19:Q20"/>
    <mergeCell ref="R19:R21"/>
    <mergeCell ref="S19:S21"/>
    <mergeCell ref="T19:T21"/>
    <mergeCell ref="A19:A20"/>
    <mergeCell ref="B19:B20"/>
    <mergeCell ref="G37:G39"/>
    <mergeCell ref="H37:H39"/>
    <mergeCell ref="I37:I39"/>
    <mergeCell ref="J37:J39"/>
    <mergeCell ref="A34:A35"/>
    <mergeCell ref="B34:B35"/>
    <mergeCell ref="G34:G36"/>
    <mergeCell ref="H34:H36"/>
    <mergeCell ref="I34:I36"/>
    <mergeCell ref="J34:J36"/>
    <mergeCell ref="O31:Q32"/>
    <mergeCell ref="R31:R33"/>
    <mergeCell ref="S31:S33"/>
    <mergeCell ref="T25:T27"/>
    <mergeCell ref="A22:A23"/>
    <mergeCell ref="B22:B23"/>
    <mergeCell ref="A37:A38"/>
    <mergeCell ref="B37:B38"/>
    <mergeCell ref="A40:G40"/>
    <mergeCell ref="S6:T6"/>
    <mergeCell ref="A7:V8"/>
    <mergeCell ref="Y7:AF8"/>
    <mergeCell ref="U14:V14"/>
    <mergeCell ref="A16:A18"/>
    <mergeCell ref="B16:B18"/>
    <mergeCell ref="D16:F16"/>
    <mergeCell ref="G16:I16"/>
    <mergeCell ref="J16:M16"/>
    <mergeCell ref="T17:T18"/>
    <mergeCell ref="U17:U18"/>
    <mergeCell ref="V17:V18"/>
    <mergeCell ref="N16:N17"/>
    <mergeCell ref="O16:V16"/>
    <mergeCell ref="D17:F17"/>
    <mergeCell ref="G17:I18"/>
    <mergeCell ref="J17:J18"/>
    <mergeCell ref="K17:K18"/>
    <mergeCell ref="L17:M18"/>
    <mergeCell ref="O17:Q18"/>
    <mergeCell ref="R17:R18"/>
    <mergeCell ref="S17:S18"/>
    <mergeCell ref="A12:U12"/>
    <mergeCell ref="AI20:AJ21"/>
    <mergeCell ref="Y21:Y22"/>
    <mergeCell ref="Z21:Z22"/>
    <mergeCell ref="AA21:AA22"/>
    <mergeCell ref="AB21:AB22"/>
    <mergeCell ref="AC21:AC22"/>
    <mergeCell ref="AD21:AD22"/>
    <mergeCell ref="AE21:AE22"/>
    <mergeCell ref="AF21:AF22"/>
    <mergeCell ref="AC19:AC20"/>
    <mergeCell ref="AD19:AD20"/>
    <mergeCell ref="AE19:AE20"/>
    <mergeCell ref="AF19:AF20"/>
    <mergeCell ref="AG20:AG21"/>
    <mergeCell ref="AH20:AH21"/>
    <mergeCell ref="AG18:AG19"/>
    <mergeCell ref="Y19:Y20"/>
    <mergeCell ref="Z19:Z20"/>
    <mergeCell ref="AA19:AA20"/>
    <mergeCell ref="AB19:AB20"/>
    <mergeCell ref="U19:U21"/>
    <mergeCell ref="V19:V21"/>
    <mergeCell ref="AF23:AF24"/>
    <mergeCell ref="AG24:AG25"/>
    <mergeCell ref="AH24:AH25"/>
    <mergeCell ref="AI24:AI25"/>
    <mergeCell ref="AJ24:AJ25"/>
    <mergeCell ref="AG22:AG23"/>
    <mergeCell ref="Y23:Y24"/>
    <mergeCell ref="Z23:Z24"/>
    <mergeCell ref="AA23:AA24"/>
    <mergeCell ref="AB23:AB24"/>
    <mergeCell ref="AC23:AC24"/>
    <mergeCell ref="AD23:AD24"/>
    <mergeCell ref="AE23:AE24"/>
    <mergeCell ref="AA25:AA26"/>
    <mergeCell ref="Y29:Y30"/>
    <mergeCell ref="Z29:Z30"/>
    <mergeCell ref="AA29:AA30"/>
    <mergeCell ref="AB29:AB30"/>
    <mergeCell ref="AH26:AH27"/>
    <mergeCell ref="AI26:AI27"/>
    <mergeCell ref="AJ26:AJ27"/>
    <mergeCell ref="Y27:Y28"/>
    <mergeCell ref="Z27:Z28"/>
    <mergeCell ref="AA27:AA28"/>
    <mergeCell ref="AB27:AB28"/>
    <mergeCell ref="AC27:AC28"/>
    <mergeCell ref="AD27:AD28"/>
    <mergeCell ref="AE27:AE28"/>
    <mergeCell ref="AB25:AB26"/>
    <mergeCell ref="AC25:AC26"/>
    <mergeCell ref="AD25:AD26"/>
    <mergeCell ref="AE25:AE26"/>
    <mergeCell ref="AF25:AF26"/>
    <mergeCell ref="AG26:AG27"/>
    <mergeCell ref="AF27:AF28"/>
    <mergeCell ref="Y25:Y26"/>
    <mergeCell ref="Z25:Z26"/>
    <mergeCell ref="AI30:AI31"/>
    <mergeCell ref="AJ30:AJ31"/>
    <mergeCell ref="AC29:AC30"/>
    <mergeCell ref="AD29:AD30"/>
    <mergeCell ref="AE29:AE30"/>
    <mergeCell ref="AF29:AF30"/>
    <mergeCell ref="AG30:AG31"/>
    <mergeCell ref="AH30:AH31"/>
    <mergeCell ref="AE31:AE32"/>
    <mergeCell ref="AF31:AF32"/>
    <mergeCell ref="AG28:AG29"/>
    <mergeCell ref="AH28:AH29"/>
    <mergeCell ref="AI28:AI29"/>
    <mergeCell ref="AJ28:AJ29"/>
    <mergeCell ref="AI32:AI33"/>
    <mergeCell ref="AJ32:AJ33"/>
    <mergeCell ref="AG32:AG33"/>
    <mergeCell ref="AH32:AH33"/>
    <mergeCell ref="AD33:AD34"/>
    <mergeCell ref="AE33:AE34"/>
    <mergeCell ref="AF33:AF34"/>
    <mergeCell ref="AG34:AG35"/>
    <mergeCell ref="AH34:AH35"/>
    <mergeCell ref="AI34:AI35"/>
    <mergeCell ref="AJ34:AJ35"/>
    <mergeCell ref="Y31:Y32"/>
    <mergeCell ref="Z31:Z32"/>
    <mergeCell ref="AA31:AA32"/>
    <mergeCell ref="AB31:AB32"/>
    <mergeCell ref="AC31:AC32"/>
    <mergeCell ref="AD31:AD32"/>
    <mergeCell ref="Y35:Y36"/>
    <mergeCell ref="Z35:Z36"/>
    <mergeCell ref="Y33:Y34"/>
    <mergeCell ref="Z33:Z34"/>
    <mergeCell ref="AA33:AA34"/>
    <mergeCell ref="AB33:AB34"/>
    <mergeCell ref="AC33:AC34"/>
    <mergeCell ref="AI38:AI39"/>
    <mergeCell ref="AD35:AD36"/>
    <mergeCell ref="AE35:AE36"/>
    <mergeCell ref="AF35:AF36"/>
    <mergeCell ref="AJ38:AJ39"/>
    <mergeCell ref="Y39:Y40"/>
    <mergeCell ref="Z39:Z40"/>
    <mergeCell ref="AA39:AA40"/>
    <mergeCell ref="AB39:AB40"/>
    <mergeCell ref="AC39:AC40"/>
    <mergeCell ref="AD39:AD40"/>
    <mergeCell ref="AE39:AE40"/>
    <mergeCell ref="AF39:AF40"/>
    <mergeCell ref="AG38:AG39"/>
    <mergeCell ref="AH38:AH39"/>
    <mergeCell ref="AC37:AC38"/>
    <mergeCell ref="AD37:AD38"/>
    <mergeCell ref="AA35:AA36"/>
    <mergeCell ref="AB35:AB36"/>
    <mergeCell ref="AC35:AC36"/>
    <mergeCell ref="AG42:AG43"/>
    <mergeCell ref="AG40:AG41"/>
    <mergeCell ref="AH40:AH41"/>
    <mergeCell ref="AI40:AI41"/>
    <mergeCell ref="AJ40:AJ41"/>
    <mergeCell ref="Y41:Y42"/>
    <mergeCell ref="Z41:Z42"/>
    <mergeCell ref="AA41:AA42"/>
    <mergeCell ref="AB41:AB42"/>
    <mergeCell ref="AH42:AH43"/>
    <mergeCell ref="Y43:Y45"/>
    <mergeCell ref="Z43:Z45"/>
    <mergeCell ref="AA43:AA45"/>
    <mergeCell ref="AB43:AB45"/>
    <mergeCell ref="AC43:AC45"/>
    <mergeCell ref="AD43:AD45"/>
    <mergeCell ref="AE43:AE45"/>
    <mergeCell ref="AF43:AF45"/>
    <mergeCell ref="AG45:AG46"/>
    <mergeCell ref="AC41:AC42"/>
    <mergeCell ref="AD41:AD42"/>
    <mergeCell ref="AH45:AH46"/>
    <mergeCell ref="AI45:AI46"/>
    <mergeCell ref="AJ45:AJ46"/>
    <mergeCell ref="AG47:AG48"/>
    <mergeCell ref="Y48:Y49"/>
    <mergeCell ref="Z48:Z49"/>
    <mergeCell ref="AA48:AA49"/>
    <mergeCell ref="AB48:AB49"/>
    <mergeCell ref="AC48:AC49"/>
    <mergeCell ref="AD48:AD49"/>
    <mergeCell ref="AE48:AE49"/>
    <mergeCell ref="AF48:AF49"/>
    <mergeCell ref="AH49:AH50"/>
    <mergeCell ref="AI49:AI50"/>
    <mergeCell ref="AJ49:AJ50"/>
    <mergeCell ref="AG51:AG52"/>
    <mergeCell ref="Y52:Y53"/>
    <mergeCell ref="Z52:Z53"/>
    <mergeCell ref="AA52:AA53"/>
    <mergeCell ref="AB52:AB53"/>
    <mergeCell ref="AC52:AC53"/>
    <mergeCell ref="AD52:AD53"/>
    <mergeCell ref="AE52:AE53"/>
    <mergeCell ref="AG49:AG50"/>
    <mergeCell ref="AF52:AF53"/>
    <mergeCell ref="AH53:AH54"/>
    <mergeCell ref="AI53:AI54"/>
    <mergeCell ref="AJ53:AJ54"/>
    <mergeCell ref="Y54:Y55"/>
    <mergeCell ref="Z54:Z55"/>
    <mergeCell ref="AB54:AB55"/>
    <mergeCell ref="AC54:AC55"/>
    <mergeCell ref="AD54:AD55"/>
    <mergeCell ref="AF54:AF55"/>
    <mergeCell ref="A54:B55"/>
    <mergeCell ref="C54:D55"/>
    <mergeCell ref="AJ57:AJ58"/>
    <mergeCell ref="A58:F59"/>
    <mergeCell ref="Y58:Y59"/>
    <mergeCell ref="Z58:Z59"/>
    <mergeCell ref="AB58:AB59"/>
    <mergeCell ref="AC58:AC59"/>
    <mergeCell ref="AD58:AD59"/>
    <mergeCell ref="AF58:AF59"/>
    <mergeCell ref="AC56:AC57"/>
    <mergeCell ref="AD56:AD57"/>
    <mergeCell ref="AE56:AE57"/>
    <mergeCell ref="AF56:AF57"/>
    <mergeCell ref="AH57:AH58"/>
    <mergeCell ref="AI57:AI58"/>
    <mergeCell ref="A56:B57"/>
    <mergeCell ref="C56:D57"/>
    <mergeCell ref="E56:F57"/>
    <mergeCell ref="Y56:Y57"/>
    <mergeCell ref="Z56:Z57"/>
    <mergeCell ref="AA56:AA57"/>
    <mergeCell ref="AB56:AB57"/>
    <mergeCell ref="E54:F55"/>
    <mergeCell ref="AD60:AD61"/>
    <mergeCell ref="AE60:AE61"/>
    <mergeCell ref="AF60:AF61"/>
    <mergeCell ref="A61:V61"/>
    <mergeCell ref="A60:V60"/>
    <mergeCell ref="Y60:Y61"/>
    <mergeCell ref="Z60:Z61"/>
    <mergeCell ref="AA60:AA61"/>
    <mergeCell ref="AB60:AB61"/>
    <mergeCell ref="AC60:AC61"/>
    <mergeCell ref="AE41:AE42"/>
    <mergeCell ref="AF41:AF42"/>
    <mergeCell ref="A50:J50"/>
    <mergeCell ref="Y50:Y51"/>
    <mergeCell ref="Z50:Z51"/>
    <mergeCell ref="AB50:AB51"/>
    <mergeCell ref="AC50:AC51"/>
    <mergeCell ref="AD50:AD51"/>
    <mergeCell ref="AF50:AF51"/>
    <mergeCell ref="B51:J51"/>
    <mergeCell ref="A43:R43"/>
    <mergeCell ref="Y46:Y47"/>
    <mergeCell ref="Z46:Z47"/>
    <mergeCell ref="AA46:AA47"/>
    <mergeCell ref="AB46:AB47"/>
    <mergeCell ref="AC46:AC47"/>
    <mergeCell ref="AD46:AD47"/>
    <mergeCell ref="AE46:AE47"/>
    <mergeCell ref="AF46:AF47"/>
  </mergeCells>
  <phoneticPr fontId="18"/>
  <hyperlinks>
    <hyperlink ref="B51" r:id="rId1" display="mailto:drjpn@vanguardlogistics.com" xr:uid="{00000000-0004-0000-1C00-000000000000}"/>
    <hyperlink ref="A61" r:id="rId2" xr:uid="{00000000-0004-0000-1C00-000001000000}"/>
  </hyperlinks>
  <pageMargins left="1.0236220472440944" right="0.47244094488188981" top="0.70866141732283472" bottom="0.51181102362204722" header="0.51181102362204722" footer="0.31496062992125984"/>
  <pageSetup paperSize="9" scale="68" fitToWidth="2" orientation="landscape" r:id="rId3"/>
  <headerFooter alignWithMargins="0"/>
  <colBreaks count="1" manualBreakCount="1">
    <brk id="22" max="61" man="1"/>
  </colBreaks>
  <drawing r:id="rId4"/>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indexed="45"/>
  </sheetPr>
  <dimension ref="A1:BM91"/>
  <sheetViews>
    <sheetView view="pageBreakPreview" zoomScale="55" zoomScaleNormal="75" zoomScaleSheetLayoutView="55" workbookViewId="0">
      <selection activeCell="T3" sqref="T3"/>
    </sheetView>
  </sheetViews>
  <sheetFormatPr defaultRowHeight="13.2"/>
  <cols>
    <col min="1" max="1" width="36" style="926" customWidth="1"/>
    <col min="2" max="2" width="6.6640625" style="926" customWidth="1"/>
    <col min="3" max="3" width="7.88671875" style="1276" customWidth="1"/>
    <col min="4" max="4" width="3.44140625" style="1276" customWidth="1"/>
    <col min="5" max="5" width="7.88671875" style="1276" customWidth="1"/>
    <col min="6" max="6" width="15" style="1276" hidden="1" customWidth="1"/>
    <col min="7" max="8" width="10.6640625" style="1276" hidden="1" customWidth="1"/>
    <col min="9" max="10" width="10.6640625" style="1276" customWidth="1"/>
    <col min="11" max="11" width="10.6640625" style="926" customWidth="1"/>
    <col min="12" max="12" width="7.88671875" style="926" hidden="1" customWidth="1"/>
    <col min="13" max="13" width="3.6640625" style="926" hidden="1" customWidth="1"/>
    <col min="14" max="14" width="7.88671875" style="926" hidden="1" customWidth="1"/>
    <col min="15" max="15" width="10.6640625" style="926" customWidth="1"/>
    <col min="16" max="16" width="10.6640625" style="926" hidden="1" customWidth="1"/>
    <col min="17" max="21" width="10.6640625" style="926" customWidth="1"/>
    <col min="22" max="22" width="9" style="926"/>
    <col min="23" max="24" width="9.109375" style="926" customWidth="1"/>
    <col min="25" max="25" width="20.6640625" style="926" customWidth="1"/>
    <col min="26" max="26" width="8.6640625" style="926" customWidth="1"/>
    <col min="27" max="27" width="7.88671875" style="926" customWidth="1"/>
    <col min="28" max="28" width="3.6640625" style="926" customWidth="1"/>
    <col min="29" max="29" width="7.88671875" style="926" customWidth="1"/>
    <col min="30" max="32" width="10.88671875" style="926" customWidth="1"/>
    <col min="33" max="33" width="7.88671875" style="926" customWidth="1"/>
    <col min="34" max="34" width="3.44140625" style="926" customWidth="1"/>
    <col min="35" max="35" width="7.88671875" style="926" customWidth="1"/>
    <col min="36" max="36" width="8.6640625" style="926" customWidth="1"/>
    <col min="37" max="43" width="10.6640625" style="926" customWidth="1"/>
    <col min="44" max="44" width="20.6640625" style="926" customWidth="1"/>
    <col min="45" max="45" width="8.44140625" style="926" customWidth="1"/>
    <col min="46" max="46" width="20.6640625" style="926" customWidth="1"/>
    <col min="47" max="47" width="8.44140625" style="926" customWidth="1"/>
    <col min="48" max="48" width="20.6640625" style="926" customWidth="1"/>
    <col min="49" max="49" width="8.44140625" style="926" customWidth="1"/>
    <col min="50" max="50" width="20.6640625" style="926" customWidth="1"/>
    <col min="51" max="51" width="8.44140625" style="926" customWidth="1"/>
    <col min="52" max="52" width="20.6640625" style="926" customWidth="1"/>
    <col min="53" max="53" width="8.44140625" style="926" customWidth="1"/>
    <col min="54" max="54" width="20.6640625" style="926" customWidth="1"/>
    <col min="55" max="55" width="8.44140625" style="926" customWidth="1"/>
    <col min="56" max="56" width="20.6640625" style="926" customWidth="1"/>
    <col min="57" max="57" width="8.44140625" style="926" customWidth="1"/>
    <col min="58" max="259" width="9" style="926"/>
    <col min="260" max="260" width="36" style="926" customWidth="1"/>
    <col min="261" max="261" width="6.6640625" style="926" customWidth="1"/>
    <col min="262" max="262" width="18.109375" style="926" customWidth="1"/>
    <col min="263" max="263" width="10.6640625" style="926" customWidth="1"/>
    <col min="264" max="264" width="2.88671875" style="926" customWidth="1"/>
    <col min="265" max="265" width="6.109375" style="926" customWidth="1"/>
    <col min="266" max="267" width="10.6640625" style="926" customWidth="1"/>
    <col min="268" max="269" width="5.6640625" style="926" customWidth="1"/>
    <col min="270" max="270" width="10.33203125" style="926" customWidth="1"/>
    <col min="271" max="271" width="0" style="926" hidden="1" customWidth="1"/>
    <col min="272" max="278" width="10.6640625" style="926" customWidth="1"/>
    <col min="279" max="279" width="9" style="926"/>
    <col min="280" max="280" width="9.109375" style="926" customWidth="1"/>
    <col min="281" max="281" width="20.6640625" style="926" customWidth="1"/>
    <col min="282" max="282" width="8.6640625" style="926" customWidth="1"/>
    <col min="283" max="283" width="20.6640625" style="926" customWidth="1"/>
    <col min="284" max="284" width="8.6640625" style="926" customWidth="1"/>
    <col min="285" max="285" width="20.6640625" style="926" customWidth="1"/>
    <col min="286" max="286" width="8.6640625" style="926" customWidth="1"/>
    <col min="287" max="287" width="20.6640625" style="926" customWidth="1"/>
    <col min="288" max="288" width="8.6640625" style="926" customWidth="1"/>
    <col min="289" max="289" width="20.6640625" style="926" customWidth="1"/>
    <col min="290" max="290" width="8.6640625" style="926" customWidth="1"/>
    <col min="291" max="291" width="20.6640625" style="926" customWidth="1"/>
    <col min="292" max="292" width="8.6640625" style="926" customWidth="1"/>
    <col min="293" max="293" width="20.6640625" style="926" customWidth="1"/>
    <col min="294" max="294" width="8.6640625" style="926" customWidth="1"/>
    <col min="295" max="295" width="9" style="926"/>
    <col min="296" max="296" width="9.109375" style="926" customWidth="1"/>
    <col min="297" max="297" width="9" style="926"/>
    <col min="298" max="298" width="2.44140625" style="926" customWidth="1"/>
    <col min="299" max="515" width="9" style="926"/>
    <col min="516" max="516" width="36" style="926" customWidth="1"/>
    <col min="517" max="517" width="6.6640625" style="926" customWidth="1"/>
    <col min="518" max="518" width="18.109375" style="926" customWidth="1"/>
    <col min="519" max="519" width="10.6640625" style="926" customWidth="1"/>
    <col min="520" max="520" width="2.88671875" style="926" customWidth="1"/>
    <col min="521" max="521" width="6.109375" style="926" customWidth="1"/>
    <col min="522" max="523" width="10.6640625" style="926" customWidth="1"/>
    <col min="524" max="525" width="5.6640625" style="926" customWidth="1"/>
    <col min="526" max="526" width="10.33203125" style="926" customWidth="1"/>
    <col min="527" max="527" width="0" style="926" hidden="1" customWidth="1"/>
    <col min="528" max="534" width="10.6640625" style="926" customWidth="1"/>
    <col min="535" max="535" width="9" style="926"/>
    <col min="536" max="536" width="9.109375" style="926" customWidth="1"/>
    <col min="537" max="537" width="20.6640625" style="926" customWidth="1"/>
    <col min="538" max="538" width="8.6640625" style="926" customWidth="1"/>
    <col min="539" max="539" width="20.6640625" style="926" customWidth="1"/>
    <col min="540" max="540" width="8.6640625" style="926" customWidth="1"/>
    <col min="541" max="541" width="20.6640625" style="926" customWidth="1"/>
    <col min="542" max="542" width="8.6640625" style="926" customWidth="1"/>
    <col min="543" max="543" width="20.6640625" style="926" customWidth="1"/>
    <col min="544" max="544" width="8.6640625" style="926" customWidth="1"/>
    <col min="545" max="545" width="20.6640625" style="926" customWidth="1"/>
    <col min="546" max="546" width="8.6640625" style="926" customWidth="1"/>
    <col min="547" max="547" width="20.6640625" style="926" customWidth="1"/>
    <col min="548" max="548" width="8.6640625" style="926" customWidth="1"/>
    <col min="549" max="549" width="20.6640625" style="926" customWidth="1"/>
    <col min="550" max="550" width="8.6640625" style="926" customWidth="1"/>
    <col min="551" max="551" width="9" style="926"/>
    <col min="552" max="552" width="9.109375" style="926" customWidth="1"/>
    <col min="553" max="553" width="9" style="926"/>
    <col min="554" max="554" width="2.44140625" style="926" customWidth="1"/>
    <col min="555" max="771" width="9" style="926"/>
    <col min="772" max="772" width="36" style="926" customWidth="1"/>
    <col min="773" max="773" width="6.6640625" style="926" customWidth="1"/>
    <col min="774" max="774" width="18.109375" style="926" customWidth="1"/>
    <col min="775" max="775" width="10.6640625" style="926" customWidth="1"/>
    <col min="776" max="776" width="2.88671875" style="926" customWidth="1"/>
    <col min="777" max="777" width="6.109375" style="926" customWidth="1"/>
    <col min="778" max="779" width="10.6640625" style="926" customWidth="1"/>
    <col min="780" max="781" width="5.6640625" style="926" customWidth="1"/>
    <col min="782" max="782" width="10.33203125" style="926" customWidth="1"/>
    <col min="783" max="783" width="0" style="926" hidden="1" customWidth="1"/>
    <col min="784" max="790" width="10.6640625" style="926" customWidth="1"/>
    <col min="791" max="791" width="9" style="926"/>
    <col min="792" max="792" width="9.109375" style="926" customWidth="1"/>
    <col min="793" max="793" width="20.6640625" style="926" customWidth="1"/>
    <col min="794" max="794" width="8.6640625" style="926" customWidth="1"/>
    <col min="795" max="795" width="20.6640625" style="926" customWidth="1"/>
    <col min="796" max="796" width="8.6640625" style="926" customWidth="1"/>
    <col min="797" max="797" width="20.6640625" style="926" customWidth="1"/>
    <col min="798" max="798" width="8.6640625" style="926" customWidth="1"/>
    <col min="799" max="799" width="20.6640625" style="926" customWidth="1"/>
    <col min="800" max="800" width="8.6640625" style="926" customWidth="1"/>
    <col min="801" max="801" width="20.6640625" style="926" customWidth="1"/>
    <col min="802" max="802" width="8.6640625" style="926" customWidth="1"/>
    <col min="803" max="803" width="20.6640625" style="926" customWidth="1"/>
    <col min="804" max="804" width="8.6640625" style="926" customWidth="1"/>
    <col min="805" max="805" width="20.6640625" style="926" customWidth="1"/>
    <col min="806" max="806" width="8.6640625" style="926" customWidth="1"/>
    <col min="807" max="807" width="9" style="926"/>
    <col min="808" max="808" width="9.109375" style="926" customWidth="1"/>
    <col min="809" max="809" width="9" style="926"/>
    <col min="810" max="810" width="2.44140625" style="926" customWidth="1"/>
    <col min="811" max="1027" width="9" style="926"/>
    <col min="1028" max="1028" width="36" style="926" customWidth="1"/>
    <col min="1029" max="1029" width="6.6640625" style="926" customWidth="1"/>
    <col min="1030" max="1030" width="18.109375" style="926" customWidth="1"/>
    <col min="1031" max="1031" width="10.6640625" style="926" customWidth="1"/>
    <col min="1032" max="1032" width="2.88671875" style="926" customWidth="1"/>
    <col min="1033" max="1033" width="6.109375" style="926" customWidth="1"/>
    <col min="1034" max="1035" width="10.6640625" style="926" customWidth="1"/>
    <col min="1036" max="1037" width="5.6640625" style="926" customWidth="1"/>
    <col min="1038" max="1038" width="10.33203125" style="926" customWidth="1"/>
    <col min="1039" max="1039" width="0" style="926" hidden="1" customWidth="1"/>
    <col min="1040" max="1046" width="10.6640625" style="926" customWidth="1"/>
    <col min="1047" max="1047" width="9" style="926"/>
    <col min="1048" max="1048" width="9.109375" style="926" customWidth="1"/>
    <col min="1049" max="1049" width="20.6640625" style="926" customWidth="1"/>
    <col min="1050" max="1050" width="8.6640625" style="926" customWidth="1"/>
    <col min="1051" max="1051" width="20.6640625" style="926" customWidth="1"/>
    <col min="1052" max="1052" width="8.6640625" style="926" customWidth="1"/>
    <col min="1053" max="1053" width="20.6640625" style="926" customWidth="1"/>
    <col min="1054" max="1054" width="8.6640625" style="926" customWidth="1"/>
    <col min="1055" max="1055" width="20.6640625" style="926" customWidth="1"/>
    <col min="1056" max="1056" width="8.6640625" style="926" customWidth="1"/>
    <col min="1057" max="1057" width="20.6640625" style="926" customWidth="1"/>
    <col min="1058" max="1058" width="8.6640625" style="926" customWidth="1"/>
    <col min="1059" max="1059" width="20.6640625" style="926" customWidth="1"/>
    <col min="1060" max="1060" width="8.6640625" style="926" customWidth="1"/>
    <col min="1061" max="1061" width="20.6640625" style="926" customWidth="1"/>
    <col min="1062" max="1062" width="8.6640625" style="926" customWidth="1"/>
    <col min="1063" max="1063" width="9" style="926"/>
    <col min="1064" max="1064" width="9.109375" style="926" customWidth="1"/>
    <col min="1065" max="1065" width="9" style="926"/>
    <col min="1066" max="1066" width="2.44140625" style="926" customWidth="1"/>
    <col min="1067" max="1283" width="9" style="926"/>
    <col min="1284" max="1284" width="36" style="926" customWidth="1"/>
    <col min="1285" max="1285" width="6.6640625" style="926" customWidth="1"/>
    <col min="1286" max="1286" width="18.109375" style="926" customWidth="1"/>
    <col min="1287" max="1287" width="10.6640625" style="926" customWidth="1"/>
    <col min="1288" max="1288" width="2.88671875" style="926" customWidth="1"/>
    <col min="1289" max="1289" width="6.109375" style="926" customWidth="1"/>
    <col min="1290" max="1291" width="10.6640625" style="926" customWidth="1"/>
    <col min="1292" max="1293" width="5.6640625" style="926" customWidth="1"/>
    <col min="1294" max="1294" width="10.33203125" style="926" customWidth="1"/>
    <col min="1295" max="1295" width="0" style="926" hidden="1" customWidth="1"/>
    <col min="1296" max="1302" width="10.6640625" style="926" customWidth="1"/>
    <col min="1303" max="1303" width="9" style="926"/>
    <col min="1304" max="1304" width="9.109375" style="926" customWidth="1"/>
    <col min="1305" max="1305" width="20.6640625" style="926" customWidth="1"/>
    <col min="1306" max="1306" width="8.6640625" style="926" customWidth="1"/>
    <col min="1307" max="1307" width="20.6640625" style="926" customWidth="1"/>
    <col min="1308" max="1308" width="8.6640625" style="926" customWidth="1"/>
    <col min="1309" max="1309" width="20.6640625" style="926" customWidth="1"/>
    <col min="1310" max="1310" width="8.6640625" style="926" customWidth="1"/>
    <col min="1311" max="1311" width="20.6640625" style="926" customWidth="1"/>
    <col min="1312" max="1312" width="8.6640625" style="926" customWidth="1"/>
    <col min="1313" max="1313" width="20.6640625" style="926" customWidth="1"/>
    <col min="1314" max="1314" width="8.6640625" style="926" customWidth="1"/>
    <col min="1315" max="1315" width="20.6640625" style="926" customWidth="1"/>
    <col min="1316" max="1316" width="8.6640625" style="926" customWidth="1"/>
    <col min="1317" max="1317" width="20.6640625" style="926" customWidth="1"/>
    <col min="1318" max="1318" width="8.6640625" style="926" customWidth="1"/>
    <col min="1319" max="1319" width="9" style="926"/>
    <col min="1320" max="1320" width="9.109375" style="926" customWidth="1"/>
    <col min="1321" max="1321" width="9" style="926"/>
    <col min="1322" max="1322" width="2.44140625" style="926" customWidth="1"/>
    <col min="1323" max="1539" width="9" style="926"/>
    <col min="1540" max="1540" width="36" style="926" customWidth="1"/>
    <col min="1541" max="1541" width="6.6640625" style="926" customWidth="1"/>
    <col min="1542" max="1542" width="18.109375" style="926" customWidth="1"/>
    <col min="1543" max="1543" width="10.6640625" style="926" customWidth="1"/>
    <col min="1544" max="1544" width="2.88671875" style="926" customWidth="1"/>
    <col min="1545" max="1545" width="6.109375" style="926" customWidth="1"/>
    <col min="1546" max="1547" width="10.6640625" style="926" customWidth="1"/>
    <col min="1548" max="1549" width="5.6640625" style="926" customWidth="1"/>
    <col min="1550" max="1550" width="10.33203125" style="926" customWidth="1"/>
    <col min="1551" max="1551" width="0" style="926" hidden="1" customWidth="1"/>
    <col min="1552" max="1558" width="10.6640625" style="926" customWidth="1"/>
    <col min="1559" max="1559" width="9" style="926"/>
    <col min="1560" max="1560" width="9.109375" style="926" customWidth="1"/>
    <col min="1561" max="1561" width="20.6640625" style="926" customWidth="1"/>
    <col min="1562" max="1562" width="8.6640625" style="926" customWidth="1"/>
    <col min="1563" max="1563" width="20.6640625" style="926" customWidth="1"/>
    <col min="1564" max="1564" width="8.6640625" style="926" customWidth="1"/>
    <col min="1565" max="1565" width="20.6640625" style="926" customWidth="1"/>
    <col min="1566" max="1566" width="8.6640625" style="926" customWidth="1"/>
    <col min="1567" max="1567" width="20.6640625" style="926" customWidth="1"/>
    <col min="1568" max="1568" width="8.6640625" style="926" customWidth="1"/>
    <col min="1569" max="1569" width="20.6640625" style="926" customWidth="1"/>
    <col min="1570" max="1570" width="8.6640625" style="926" customWidth="1"/>
    <col min="1571" max="1571" width="20.6640625" style="926" customWidth="1"/>
    <col min="1572" max="1572" width="8.6640625" style="926" customWidth="1"/>
    <col min="1573" max="1573" width="20.6640625" style="926" customWidth="1"/>
    <col min="1574" max="1574" width="8.6640625" style="926" customWidth="1"/>
    <col min="1575" max="1575" width="9" style="926"/>
    <col min="1576" max="1576" width="9.109375" style="926" customWidth="1"/>
    <col min="1577" max="1577" width="9" style="926"/>
    <col min="1578" max="1578" width="2.44140625" style="926" customWidth="1"/>
    <col min="1579" max="1795" width="9" style="926"/>
    <col min="1796" max="1796" width="36" style="926" customWidth="1"/>
    <col min="1797" max="1797" width="6.6640625" style="926" customWidth="1"/>
    <col min="1798" max="1798" width="18.109375" style="926" customWidth="1"/>
    <col min="1799" max="1799" width="10.6640625" style="926" customWidth="1"/>
    <col min="1800" max="1800" width="2.88671875" style="926" customWidth="1"/>
    <col min="1801" max="1801" width="6.109375" style="926" customWidth="1"/>
    <col min="1802" max="1803" width="10.6640625" style="926" customWidth="1"/>
    <col min="1804" max="1805" width="5.6640625" style="926" customWidth="1"/>
    <col min="1806" max="1806" width="10.33203125" style="926" customWidth="1"/>
    <col min="1807" max="1807" width="0" style="926" hidden="1" customWidth="1"/>
    <col min="1808" max="1814" width="10.6640625" style="926" customWidth="1"/>
    <col min="1815" max="1815" width="9" style="926"/>
    <col min="1816" max="1816" width="9.109375" style="926" customWidth="1"/>
    <col min="1817" max="1817" width="20.6640625" style="926" customWidth="1"/>
    <col min="1818" max="1818" width="8.6640625" style="926" customWidth="1"/>
    <col min="1819" max="1819" width="20.6640625" style="926" customWidth="1"/>
    <col min="1820" max="1820" width="8.6640625" style="926" customWidth="1"/>
    <col min="1821" max="1821" width="20.6640625" style="926" customWidth="1"/>
    <col min="1822" max="1822" width="8.6640625" style="926" customWidth="1"/>
    <col min="1823" max="1823" width="20.6640625" style="926" customWidth="1"/>
    <col min="1824" max="1824" width="8.6640625" style="926" customWidth="1"/>
    <col min="1825" max="1825" width="20.6640625" style="926" customWidth="1"/>
    <col min="1826" max="1826" width="8.6640625" style="926" customWidth="1"/>
    <col min="1827" max="1827" width="20.6640625" style="926" customWidth="1"/>
    <col min="1828" max="1828" width="8.6640625" style="926" customWidth="1"/>
    <col min="1829" max="1829" width="20.6640625" style="926" customWidth="1"/>
    <col min="1830" max="1830" width="8.6640625" style="926" customWidth="1"/>
    <col min="1831" max="1831" width="9" style="926"/>
    <col min="1832" max="1832" width="9.109375" style="926" customWidth="1"/>
    <col min="1833" max="1833" width="9" style="926"/>
    <col min="1834" max="1834" width="2.44140625" style="926" customWidth="1"/>
    <col min="1835" max="2051" width="9" style="926"/>
    <col min="2052" max="2052" width="36" style="926" customWidth="1"/>
    <col min="2053" max="2053" width="6.6640625" style="926" customWidth="1"/>
    <col min="2054" max="2054" width="18.109375" style="926" customWidth="1"/>
    <col min="2055" max="2055" width="10.6640625" style="926" customWidth="1"/>
    <col min="2056" max="2056" width="2.88671875" style="926" customWidth="1"/>
    <col min="2057" max="2057" width="6.109375" style="926" customWidth="1"/>
    <col min="2058" max="2059" width="10.6640625" style="926" customWidth="1"/>
    <col min="2060" max="2061" width="5.6640625" style="926" customWidth="1"/>
    <col min="2062" max="2062" width="10.33203125" style="926" customWidth="1"/>
    <col min="2063" max="2063" width="0" style="926" hidden="1" customWidth="1"/>
    <col min="2064" max="2070" width="10.6640625" style="926" customWidth="1"/>
    <col min="2071" max="2071" width="9" style="926"/>
    <col min="2072" max="2072" width="9.109375" style="926" customWidth="1"/>
    <col min="2073" max="2073" width="20.6640625" style="926" customWidth="1"/>
    <col min="2074" max="2074" width="8.6640625" style="926" customWidth="1"/>
    <col min="2075" max="2075" width="20.6640625" style="926" customWidth="1"/>
    <col min="2076" max="2076" width="8.6640625" style="926" customWidth="1"/>
    <col min="2077" max="2077" width="20.6640625" style="926" customWidth="1"/>
    <col min="2078" max="2078" width="8.6640625" style="926" customWidth="1"/>
    <col min="2079" max="2079" width="20.6640625" style="926" customWidth="1"/>
    <col min="2080" max="2080" width="8.6640625" style="926" customWidth="1"/>
    <col min="2081" max="2081" width="20.6640625" style="926" customWidth="1"/>
    <col min="2082" max="2082" width="8.6640625" style="926" customWidth="1"/>
    <col min="2083" max="2083" width="20.6640625" style="926" customWidth="1"/>
    <col min="2084" max="2084" width="8.6640625" style="926" customWidth="1"/>
    <col min="2085" max="2085" width="20.6640625" style="926" customWidth="1"/>
    <col min="2086" max="2086" width="8.6640625" style="926" customWidth="1"/>
    <col min="2087" max="2087" width="9" style="926"/>
    <col min="2088" max="2088" width="9.109375" style="926" customWidth="1"/>
    <col min="2089" max="2089" width="9" style="926"/>
    <col min="2090" max="2090" width="2.44140625" style="926" customWidth="1"/>
    <col min="2091" max="2307" width="9" style="926"/>
    <col min="2308" max="2308" width="36" style="926" customWidth="1"/>
    <col min="2309" max="2309" width="6.6640625" style="926" customWidth="1"/>
    <col min="2310" max="2310" width="18.109375" style="926" customWidth="1"/>
    <col min="2311" max="2311" width="10.6640625" style="926" customWidth="1"/>
    <col min="2312" max="2312" width="2.88671875" style="926" customWidth="1"/>
    <col min="2313" max="2313" width="6.109375" style="926" customWidth="1"/>
    <col min="2314" max="2315" width="10.6640625" style="926" customWidth="1"/>
    <col min="2316" max="2317" width="5.6640625" style="926" customWidth="1"/>
    <col min="2318" max="2318" width="10.33203125" style="926" customWidth="1"/>
    <col min="2319" max="2319" width="0" style="926" hidden="1" customWidth="1"/>
    <col min="2320" max="2326" width="10.6640625" style="926" customWidth="1"/>
    <col min="2327" max="2327" width="9" style="926"/>
    <col min="2328" max="2328" width="9.109375" style="926" customWidth="1"/>
    <col min="2329" max="2329" width="20.6640625" style="926" customWidth="1"/>
    <col min="2330" max="2330" width="8.6640625" style="926" customWidth="1"/>
    <col min="2331" max="2331" width="20.6640625" style="926" customWidth="1"/>
    <col min="2332" max="2332" width="8.6640625" style="926" customWidth="1"/>
    <col min="2333" max="2333" width="20.6640625" style="926" customWidth="1"/>
    <col min="2334" max="2334" width="8.6640625" style="926" customWidth="1"/>
    <col min="2335" max="2335" width="20.6640625" style="926" customWidth="1"/>
    <col min="2336" max="2336" width="8.6640625" style="926" customWidth="1"/>
    <col min="2337" max="2337" width="20.6640625" style="926" customWidth="1"/>
    <col min="2338" max="2338" width="8.6640625" style="926" customWidth="1"/>
    <col min="2339" max="2339" width="20.6640625" style="926" customWidth="1"/>
    <col min="2340" max="2340" width="8.6640625" style="926" customWidth="1"/>
    <col min="2341" max="2341" width="20.6640625" style="926" customWidth="1"/>
    <col min="2342" max="2342" width="8.6640625" style="926" customWidth="1"/>
    <col min="2343" max="2343" width="9" style="926"/>
    <col min="2344" max="2344" width="9.109375" style="926" customWidth="1"/>
    <col min="2345" max="2345" width="9" style="926"/>
    <col min="2346" max="2346" width="2.44140625" style="926" customWidth="1"/>
    <col min="2347" max="2563" width="9" style="926"/>
    <col min="2564" max="2564" width="36" style="926" customWidth="1"/>
    <col min="2565" max="2565" width="6.6640625" style="926" customWidth="1"/>
    <col min="2566" max="2566" width="18.109375" style="926" customWidth="1"/>
    <col min="2567" max="2567" width="10.6640625" style="926" customWidth="1"/>
    <col min="2568" max="2568" width="2.88671875" style="926" customWidth="1"/>
    <col min="2569" max="2569" width="6.109375" style="926" customWidth="1"/>
    <col min="2570" max="2571" width="10.6640625" style="926" customWidth="1"/>
    <col min="2572" max="2573" width="5.6640625" style="926" customWidth="1"/>
    <col min="2574" max="2574" width="10.33203125" style="926" customWidth="1"/>
    <col min="2575" max="2575" width="0" style="926" hidden="1" customWidth="1"/>
    <col min="2576" max="2582" width="10.6640625" style="926" customWidth="1"/>
    <col min="2583" max="2583" width="9" style="926"/>
    <col min="2584" max="2584" width="9.109375" style="926" customWidth="1"/>
    <col min="2585" max="2585" width="20.6640625" style="926" customWidth="1"/>
    <col min="2586" max="2586" width="8.6640625" style="926" customWidth="1"/>
    <col min="2587" max="2587" width="20.6640625" style="926" customWidth="1"/>
    <col min="2588" max="2588" width="8.6640625" style="926" customWidth="1"/>
    <col min="2589" max="2589" width="20.6640625" style="926" customWidth="1"/>
    <col min="2590" max="2590" width="8.6640625" style="926" customWidth="1"/>
    <col min="2591" max="2591" width="20.6640625" style="926" customWidth="1"/>
    <col min="2592" max="2592" width="8.6640625" style="926" customWidth="1"/>
    <col min="2593" max="2593" width="20.6640625" style="926" customWidth="1"/>
    <col min="2594" max="2594" width="8.6640625" style="926" customWidth="1"/>
    <col min="2595" max="2595" width="20.6640625" style="926" customWidth="1"/>
    <col min="2596" max="2596" width="8.6640625" style="926" customWidth="1"/>
    <col min="2597" max="2597" width="20.6640625" style="926" customWidth="1"/>
    <col min="2598" max="2598" width="8.6640625" style="926" customWidth="1"/>
    <col min="2599" max="2599" width="9" style="926"/>
    <col min="2600" max="2600" width="9.109375" style="926" customWidth="1"/>
    <col min="2601" max="2601" width="9" style="926"/>
    <col min="2602" max="2602" width="2.44140625" style="926" customWidth="1"/>
    <col min="2603" max="2819" width="9" style="926"/>
    <col min="2820" max="2820" width="36" style="926" customWidth="1"/>
    <col min="2821" max="2821" width="6.6640625" style="926" customWidth="1"/>
    <col min="2822" max="2822" width="18.109375" style="926" customWidth="1"/>
    <col min="2823" max="2823" width="10.6640625" style="926" customWidth="1"/>
    <col min="2824" max="2824" width="2.88671875" style="926" customWidth="1"/>
    <col min="2825" max="2825" width="6.109375" style="926" customWidth="1"/>
    <col min="2826" max="2827" width="10.6640625" style="926" customWidth="1"/>
    <col min="2828" max="2829" width="5.6640625" style="926" customWidth="1"/>
    <col min="2830" max="2830" width="10.33203125" style="926" customWidth="1"/>
    <col min="2831" max="2831" width="0" style="926" hidden="1" customWidth="1"/>
    <col min="2832" max="2838" width="10.6640625" style="926" customWidth="1"/>
    <col min="2839" max="2839" width="9" style="926"/>
    <col min="2840" max="2840" width="9.109375" style="926" customWidth="1"/>
    <col min="2841" max="2841" width="20.6640625" style="926" customWidth="1"/>
    <col min="2842" max="2842" width="8.6640625" style="926" customWidth="1"/>
    <col min="2843" max="2843" width="20.6640625" style="926" customWidth="1"/>
    <col min="2844" max="2844" width="8.6640625" style="926" customWidth="1"/>
    <col min="2845" max="2845" width="20.6640625" style="926" customWidth="1"/>
    <col min="2846" max="2846" width="8.6640625" style="926" customWidth="1"/>
    <col min="2847" max="2847" width="20.6640625" style="926" customWidth="1"/>
    <col min="2848" max="2848" width="8.6640625" style="926" customWidth="1"/>
    <col min="2849" max="2849" width="20.6640625" style="926" customWidth="1"/>
    <col min="2850" max="2850" width="8.6640625" style="926" customWidth="1"/>
    <col min="2851" max="2851" width="20.6640625" style="926" customWidth="1"/>
    <col min="2852" max="2852" width="8.6640625" style="926" customWidth="1"/>
    <col min="2853" max="2853" width="20.6640625" style="926" customWidth="1"/>
    <col min="2854" max="2854" width="8.6640625" style="926" customWidth="1"/>
    <col min="2855" max="2855" width="9" style="926"/>
    <col min="2856" max="2856" width="9.109375" style="926" customWidth="1"/>
    <col min="2857" max="2857" width="9" style="926"/>
    <col min="2858" max="2858" width="2.44140625" style="926" customWidth="1"/>
    <col min="2859" max="3075" width="9" style="926"/>
    <col min="3076" max="3076" width="36" style="926" customWidth="1"/>
    <col min="3077" max="3077" width="6.6640625" style="926" customWidth="1"/>
    <col min="3078" max="3078" width="18.109375" style="926" customWidth="1"/>
    <col min="3079" max="3079" width="10.6640625" style="926" customWidth="1"/>
    <col min="3080" max="3080" width="2.88671875" style="926" customWidth="1"/>
    <col min="3081" max="3081" width="6.109375" style="926" customWidth="1"/>
    <col min="3082" max="3083" width="10.6640625" style="926" customWidth="1"/>
    <col min="3084" max="3085" width="5.6640625" style="926" customWidth="1"/>
    <col min="3086" max="3086" width="10.33203125" style="926" customWidth="1"/>
    <col min="3087" max="3087" width="0" style="926" hidden="1" customWidth="1"/>
    <col min="3088" max="3094" width="10.6640625" style="926" customWidth="1"/>
    <col min="3095" max="3095" width="9" style="926"/>
    <col min="3096" max="3096" width="9.109375" style="926" customWidth="1"/>
    <col min="3097" max="3097" width="20.6640625" style="926" customWidth="1"/>
    <col min="3098" max="3098" width="8.6640625" style="926" customWidth="1"/>
    <col min="3099" max="3099" width="20.6640625" style="926" customWidth="1"/>
    <col min="3100" max="3100" width="8.6640625" style="926" customWidth="1"/>
    <col min="3101" max="3101" width="20.6640625" style="926" customWidth="1"/>
    <col min="3102" max="3102" width="8.6640625" style="926" customWidth="1"/>
    <col min="3103" max="3103" width="20.6640625" style="926" customWidth="1"/>
    <col min="3104" max="3104" width="8.6640625" style="926" customWidth="1"/>
    <col min="3105" max="3105" width="20.6640625" style="926" customWidth="1"/>
    <col min="3106" max="3106" width="8.6640625" style="926" customWidth="1"/>
    <col min="3107" max="3107" width="20.6640625" style="926" customWidth="1"/>
    <col min="3108" max="3108" width="8.6640625" style="926" customWidth="1"/>
    <col min="3109" max="3109" width="20.6640625" style="926" customWidth="1"/>
    <col min="3110" max="3110" width="8.6640625" style="926" customWidth="1"/>
    <col min="3111" max="3111" width="9" style="926"/>
    <col min="3112" max="3112" width="9.109375" style="926" customWidth="1"/>
    <col min="3113" max="3113" width="9" style="926"/>
    <col min="3114" max="3114" width="2.44140625" style="926" customWidth="1"/>
    <col min="3115" max="3331" width="9" style="926"/>
    <col min="3332" max="3332" width="36" style="926" customWidth="1"/>
    <col min="3333" max="3333" width="6.6640625" style="926" customWidth="1"/>
    <col min="3334" max="3334" width="18.109375" style="926" customWidth="1"/>
    <col min="3335" max="3335" width="10.6640625" style="926" customWidth="1"/>
    <col min="3336" max="3336" width="2.88671875" style="926" customWidth="1"/>
    <col min="3337" max="3337" width="6.109375" style="926" customWidth="1"/>
    <col min="3338" max="3339" width="10.6640625" style="926" customWidth="1"/>
    <col min="3340" max="3341" width="5.6640625" style="926" customWidth="1"/>
    <col min="3342" max="3342" width="10.33203125" style="926" customWidth="1"/>
    <col min="3343" max="3343" width="0" style="926" hidden="1" customWidth="1"/>
    <col min="3344" max="3350" width="10.6640625" style="926" customWidth="1"/>
    <col min="3351" max="3351" width="9" style="926"/>
    <col min="3352" max="3352" width="9.109375" style="926" customWidth="1"/>
    <col min="3353" max="3353" width="20.6640625" style="926" customWidth="1"/>
    <col min="3354" max="3354" width="8.6640625" style="926" customWidth="1"/>
    <col min="3355" max="3355" width="20.6640625" style="926" customWidth="1"/>
    <col min="3356" max="3356" width="8.6640625" style="926" customWidth="1"/>
    <col min="3357" max="3357" width="20.6640625" style="926" customWidth="1"/>
    <col min="3358" max="3358" width="8.6640625" style="926" customWidth="1"/>
    <col min="3359" max="3359" width="20.6640625" style="926" customWidth="1"/>
    <col min="3360" max="3360" width="8.6640625" style="926" customWidth="1"/>
    <col min="3361" max="3361" width="20.6640625" style="926" customWidth="1"/>
    <col min="3362" max="3362" width="8.6640625" style="926" customWidth="1"/>
    <col min="3363" max="3363" width="20.6640625" style="926" customWidth="1"/>
    <col min="3364" max="3364" width="8.6640625" style="926" customWidth="1"/>
    <col min="3365" max="3365" width="20.6640625" style="926" customWidth="1"/>
    <col min="3366" max="3366" width="8.6640625" style="926" customWidth="1"/>
    <col min="3367" max="3367" width="9" style="926"/>
    <col min="3368" max="3368" width="9.109375" style="926" customWidth="1"/>
    <col min="3369" max="3369" width="9" style="926"/>
    <col min="3370" max="3370" width="2.44140625" style="926" customWidth="1"/>
    <col min="3371" max="3587" width="9" style="926"/>
    <col min="3588" max="3588" width="36" style="926" customWidth="1"/>
    <col min="3589" max="3589" width="6.6640625" style="926" customWidth="1"/>
    <col min="3590" max="3590" width="18.109375" style="926" customWidth="1"/>
    <col min="3591" max="3591" width="10.6640625" style="926" customWidth="1"/>
    <col min="3592" max="3592" width="2.88671875" style="926" customWidth="1"/>
    <col min="3593" max="3593" width="6.109375" style="926" customWidth="1"/>
    <col min="3594" max="3595" width="10.6640625" style="926" customWidth="1"/>
    <col min="3596" max="3597" width="5.6640625" style="926" customWidth="1"/>
    <col min="3598" max="3598" width="10.33203125" style="926" customWidth="1"/>
    <col min="3599" max="3599" width="0" style="926" hidden="1" customWidth="1"/>
    <col min="3600" max="3606" width="10.6640625" style="926" customWidth="1"/>
    <col min="3607" max="3607" width="9" style="926"/>
    <col min="3608" max="3608" width="9.109375" style="926" customWidth="1"/>
    <col min="3609" max="3609" width="20.6640625" style="926" customWidth="1"/>
    <col min="3610" max="3610" width="8.6640625" style="926" customWidth="1"/>
    <col min="3611" max="3611" width="20.6640625" style="926" customWidth="1"/>
    <col min="3612" max="3612" width="8.6640625" style="926" customWidth="1"/>
    <col min="3613" max="3613" width="20.6640625" style="926" customWidth="1"/>
    <col min="3614" max="3614" width="8.6640625" style="926" customWidth="1"/>
    <col min="3615" max="3615" width="20.6640625" style="926" customWidth="1"/>
    <col min="3616" max="3616" width="8.6640625" style="926" customWidth="1"/>
    <col min="3617" max="3617" width="20.6640625" style="926" customWidth="1"/>
    <col min="3618" max="3618" width="8.6640625" style="926" customWidth="1"/>
    <col min="3619" max="3619" width="20.6640625" style="926" customWidth="1"/>
    <col min="3620" max="3620" width="8.6640625" style="926" customWidth="1"/>
    <col min="3621" max="3621" width="20.6640625" style="926" customWidth="1"/>
    <col min="3622" max="3622" width="8.6640625" style="926" customWidth="1"/>
    <col min="3623" max="3623" width="9" style="926"/>
    <col min="3624" max="3624" width="9.109375" style="926" customWidth="1"/>
    <col min="3625" max="3625" width="9" style="926"/>
    <col min="3626" max="3626" width="2.44140625" style="926" customWidth="1"/>
    <col min="3627" max="3843" width="9" style="926"/>
    <col min="3844" max="3844" width="36" style="926" customWidth="1"/>
    <col min="3845" max="3845" width="6.6640625" style="926" customWidth="1"/>
    <col min="3846" max="3846" width="18.109375" style="926" customWidth="1"/>
    <col min="3847" max="3847" width="10.6640625" style="926" customWidth="1"/>
    <col min="3848" max="3848" width="2.88671875" style="926" customWidth="1"/>
    <col min="3849" max="3849" width="6.109375" style="926" customWidth="1"/>
    <col min="3850" max="3851" width="10.6640625" style="926" customWidth="1"/>
    <col min="3852" max="3853" width="5.6640625" style="926" customWidth="1"/>
    <col min="3854" max="3854" width="10.33203125" style="926" customWidth="1"/>
    <col min="3855" max="3855" width="0" style="926" hidden="1" customWidth="1"/>
    <col min="3856" max="3862" width="10.6640625" style="926" customWidth="1"/>
    <col min="3863" max="3863" width="9" style="926"/>
    <col min="3864" max="3864" width="9.109375" style="926" customWidth="1"/>
    <col min="3865" max="3865" width="20.6640625" style="926" customWidth="1"/>
    <col min="3866" max="3866" width="8.6640625" style="926" customWidth="1"/>
    <col min="3867" max="3867" width="20.6640625" style="926" customWidth="1"/>
    <col min="3868" max="3868" width="8.6640625" style="926" customWidth="1"/>
    <col min="3869" max="3869" width="20.6640625" style="926" customWidth="1"/>
    <col min="3870" max="3870" width="8.6640625" style="926" customWidth="1"/>
    <col min="3871" max="3871" width="20.6640625" style="926" customWidth="1"/>
    <col min="3872" max="3872" width="8.6640625" style="926" customWidth="1"/>
    <col min="3873" max="3873" width="20.6640625" style="926" customWidth="1"/>
    <col min="3874" max="3874" width="8.6640625" style="926" customWidth="1"/>
    <col min="3875" max="3875" width="20.6640625" style="926" customWidth="1"/>
    <col min="3876" max="3876" width="8.6640625" style="926" customWidth="1"/>
    <col min="3877" max="3877" width="20.6640625" style="926" customWidth="1"/>
    <col min="3878" max="3878" width="8.6640625" style="926" customWidth="1"/>
    <col min="3879" max="3879" width="9" style="926"/>
    <col min="3880" max="3880" width="9.109375" style="926" customWidth="1"/>
    <col min="3881" max="3881" width="9" style="926"/>
    <col min="3882" max="3882" width="2.44140625" style="926" customWidth="1"/>
    <col min="3883" max="4099" width="9" style="926"/>
    <col min="4100" max="4100" width="36" style="926" customWidth="1"/>
    <col min="4101" max="4101" width="6.6640625" style="926" customWidth="1"/>
    <col min="4102" max="4102" width="18.109375" style="926" customWidth="1"/>
    <col min="4103" max="4103" width="10.6640625" style="926" customWidth="1"/>
    <col min="4104" max="4104" width="2.88671875" style="926" customWidth="1"/>
    <col min="4105" max="4105" width="6.109375" style="926" customWidth="1"/>
    <col min="4106" max="4107" width="10.6640625" style="926" customWidth="1"/>
    <col min="4108" max="4109" width="5.6640625" style="926" customWidth="1"/>
    <col min="4110" max="4110" width="10.33203125" style="926" customWidth="1"/>
    <col min="4111" max="4111" width="0" style="926" hidden="1" customWidth="1"/>
    <col min="4112" max="4118" width="10.6640625" style="926" customWidth="1"/>
    <col min="4119" max="4119" width="9" style="926"/>
    <col min="4120" max="4120" width="9.109375" style="926" customWidth="1"/>
    <col min="4121" max="4121" width="20.6640625" style="926" customWidth="1"/>
    <col min="4122" max="4122" width="8.6640625" style="926" customWidth="1"/>
    <col min="4123" max="4123" width="20.6640625" style="926" customWidth="1"/>
    <col min="4124" max="4124" width="8.6640625" style="926" customWidth="1"/>
    <col min="4125" max="4125" width="20.6640625" style="926" customWidth="1"/>
    <col min="4126" max="4126" width="8.6640625" style="926" customWidth="1"/>
    <col min="4127" max="4127" width="20.6640625" style="926" customWidth="1"/>
    <col min="4128" max="4128" width="8.6640625" style="926" customWidth="1"/>
    <col min="4129" max="4129" width="20.6640625" style="926" customWidth="1"/>
    <col min="4130" max="4130" width="8.6640625" style="926" customWidth="1"/>
    <col min="4131" max="4131" width="20.6640625" style="926" customWidth="1"/>
    <col min="4132" max="4132" width="8.6640625" style="926" customWidth="1"/>
    <col min="4133" max="4133" width="20.6640625" style="926" customWidth="1"/>
    <col min="4134" max="4134" width="8.6640625" style="926" customWidth="1"/>
    <col min="4135" max="4135" width="9" style="926"/>
    <col min="4136" max="4136" width="9.109375" style="926" customWidth="1"/>
    <col min="4137" max="4137" width="9" style="926"/>
    <col min="4138" max="4138" width="2.44140625" style="926" customWidth="1"/>
    <col min="4139" max="4355" width="9" style="926"/>
    <col min="4356" max="4356" width="36" style="926" customWidth="1"/>
    <col min="4357" max="4357" width="6.6640625" style="926" customWidth="1"/>
    <col min="4358" max="4358" width="18.109375" style="926" customWidth="1"/>
    <col min="4359" max="4359" width="10.6640625" style="926" customWidth="1"/>
    <col min="4360" max="4360" width="2.88671875" style="926" customWidth="1"/>
    <col min="4361" max="4361" width="6.109375" style="926" customWidth="1"/>
    <col min="4362" max="4363" width="10.6640625" style="926" customWidth="1"/>
    <col min="4364" max="4365" width="5.6640625" style="926" customWidth="1"/>
    <col min="4366" max="4366" width="10.33203125" style="926" customWidth="1"/>
    <col min="4367" max="4367" width="0" style="926" hidden="1" customWidth="1"/>
    <col min="4368" max="4374" width="10.6640625" style="926" customWidth="1"/>
    <col min="4375" max="4375" width="9" style="926"/>
    <col min="4376" max="4376" width="9.109375" style="926" customWidth="1"/>
    <col min="4377" max="4377" width="20.6640625" style="926" customWidth="1"/>
    <col min="4378" max="4378" width="8.6640625" style="926" customWidth="1"/>
    <col min="4379" max="4379" width="20.6640625" style="926" customWidth="1"/>
    <col min="4380" max="4380" width="8.6640625" style="926" customWidth="1"/>
    <col min="4381" max="4381" width="20.6640625" style="926" customWidth="1"/>
    <col min="4382" max="4382" width="8.6640625" style="926" customWidth="1"/>
    <col min="4383" max="4383" width="20.6640625" style="926" customWidth="1"/>
    <col min="4384" max="4384" width="8.6640625" style="926" customWidth="1"/>
    <col min="4385" max="4385" width="20.6640625" style="926" customWidth="1"/>
    <col min="4386" max="4386" width="8.6640625" style="926" customWidth="1"/>
    <col min="4387" max="4387" width="20.6640625" style="926" customWidth="1"/>
    <col min="4388" max="4388" width="8.6640625" style="926" customWidth="1"/>
    <col min="4389" max="4389" width="20.6640625" style="926" customWidth="1"/>
    <col min="4390" max="4390" width="8.6640625" style="926" customWidth="1"/>
    <col min="4391" max="4391" width="9" style="926"/>
    <col min="4392" max="4392" width="9.109375" style="926" customWidth="1"/>
    <col min="4393" max="4393" width="9" style="926"/>
    <col min="4394" max="4394" width="2.44140625" style="926" customWidth="1"/>
    <col min="4395" max="4611" width="9" style="926"/>
    <col min="4612" max="4612" width="36" style="926" customWidth="1"/>
    <col min="4613" max="4613" width="6.6640625" style="926" customWidth="1"/>
    <col min="4614" max="4614" width="18.109375" style="926" customWidth="1"/>
    <col min="4615" max="4615" width="10.6640625" style="926" customWidth="1"/>
    <col min="4616" max="4616" width="2.88671875" style="926" customWidth="1"/>
    <col min="4617" max="4617" width="6.109375" style="926" customWidth="1"/>
    <col min="4618" max="4619" width="10.6640625" style="926" customWidth="1"/>
    <col min="4620" max="4621" width="5.6640625" style="926" customWidth="1"/>
    <col min="4622" max="4622" width="10.33203125" style="926" customWidth="1"/>
    <col min="4623" max="4623" width="0" style="926" hidden="1" customWidth="1"/>
    <col min="4624" max="4630" width="10.6640625" style="926" customWidth="1"/>
    <col min="4631" max="4631" width="9" style="926"/>
    <col min="4632" max="4632" width="9.109375" style="926" customWidth="1"/>
    <col min="4633" max="4633" width="20.6640625" style="926" customWidth="1"/>
    <col min="4634" max="4634" width="8.6640625" style="926" customWidth="1"/>
    <col min="4635" max="4635" width="20.6640625" style="926" customWidth="1"/>
    <col min="4636" max="4636" width="8.6640625" style="926" customWidth="1"/>
    <col min="4637" max="4637" width="20.6640625" style="926" customWidth="1"/>
    <col min="4638" max="4638" width="8.6640625" style="926" customWidth="1"/>
    <col min="4639" max="4639" width="20.6640625" style="926" customWidth="1"/>
    <col min="4640" max="4640" width="8.6640625" style="926" customWidth="1"/>
    <col min="4641" max="4641" width="20.6640625" style="926" customWidth="1"/>
    <col min="4642" max="4642" width="8.6640625" style="926" customWidth="1"/>
    <col min="4643" max="4643" width="20.6640625" style="926" customWidth="1"/>
    <col min="4644" max="4644" width="8.6640625" style="926" customWidth="1"/>
    <col min="4645" max="4645" width="20.6640625" style="926" customWidth="1"/>
    <col min="4646" max="4646" width="8.6640625" style="926" customWidth="1"/>
    <col min="4647" max="4647" width="9" style="926"/>
    <col min="4648" max="4648" width="9.109375" style="926" customWidth="1"/>
    <col min="4649" max="4649" width="9" style="926"/>
    <col min="4650" max="4650" width="2.44140625" style="926" customWidth="1"/>
    <col min="4651" max="4867" width="9" style="926"/>
    <col min="4868" max="4868" width="36" style="926" customWidth="1"/>
    <col min="4869" max="4869" width="6.6640625" style="926" customWidth="1"/>
    <col min="4870" max="4870" width="18.109375" style="926" customWidth="1"/>
    <col min="4871" max="4871" width="10.6640625" style="926" customWidth="1"/>
    <col min="4872" max="4872" width="2.88671875" style="926" customWidth="1"/>
    <col min="4873" max="4873" width="6.109375" style="926" customWidth="1"/>
    <col min="4874" max="4875" width="10.6640625" style="926" customWidth="1"/>
    <col min="4876" max="4877" width="5.6640625" style="926" customWidth="1"/>
    <col min="4878" max="4878" width="10.33203125" style="926" customWidth="1"/>
    <col min="4879" max="4879" width="0" style="926" hidden="1" customWidth="1"/>
    <col min="4880" max="4886" width="10.6640625" style="926" customWidth="1"/>
    <col min="4887" max="4887" width="9" style="926"/>
    <col min="4888" max="4888" width="9.109375" style="926" customWidth="1"/>
    <col min="4889" max="4889" width="20.6640625" style="926" customWidth="1"/>
    <col min="4890" max="4890" width="8.6640625" style="926" customWidth="1"/>
    <col min="4891" max="4891" width="20.6640625" style="926" customWidth="1"/>
    <col min="4892" max="4892" width="8.6640625" style="926" customWidth="1"/>
    <col min="4893" max="4893" width="20.6640625" style="926" customWidth="1"/>
    <col min="4894" max="4894" width="8.6640625" style="926" customWidth="1"/>
    <col min="4895" max="4895" width="20.6640625" style="926" customWidth="1"/>
    <col min="4896" max="4896" width="8.6640625" style="926" customWidth="1"/>
    <col min="4897" max="4897" width="20.6640625" style="926" customWidth="1"/>
    <col min="4898" max="4898" width="8.6640625" style="926" customWidth="1"/>
    <col min="4899" max="4899" width="20.6640625" style="926" customWidth="1"/>
    <col min="4900" max="4900" width="8.6640625" style="926" customWidth="1"/>
    <col min="4901" max="4901" width="20.6640625" style="926" customWidth="1"/>
    <col min="4902" max="4902" width="8.6640625" style="926" customWidth="1"/>
    <col min="4903" max="4903" width="9" style="926"/>
    <col min="4904" max="4904" width="9.109375" style="926" customWidth="1"/>
    <col min="4905" max="4905" width="9" style="926"/>
    <col min="4906" max="4906" width="2.44140625" style="926" customWidth="1"/>
    <col min="4907" max="5123" width="9" style="926"/>
    <col min="5124" max="5124" width="36" style="926" customWidth="1"/>
    <col min="5125" max="5125" width="6.6640625" style="926" customWidth="1"/>
    <col min="5126" max="5126" width="18.109375" style="926" customWidth="1"/>
    <col min="5127" max="5127" width="10.6640625" style="926" customWidth="1"/>
    <col min="5128" max="5128" width="2.88671875" style="926" customWidth="1"/>
    <col min="5129" max="5129" width="6.109375" style="926" customWidth="1"/>
    <col min="5130" max="5131" width="10.6640625" style="926" customWidth="1"/>
    <col min="5132" max="5133" width="5.6640625" style="926" customWidth="1"/>
    <col min="5134" max="5134" width="10.33203125" style="926" customWidth="1"/>
    <col min="5135" max="5135" width="0" style="926" hidden="1" customWidth="1"/>
    <col min="5136" max="5142" width="10.6640625" style="926" customWidth="1"/>
    <col min="5143" max="5143" width="9" style="926"/>
    <col min="5144" max="5144" width="9.109375" style="926" customWidth="1"/>
    <col min="5145" max="5145" width="20.6640625" style="926" customWidth="1"/>
    <col min="5146" max="5146" width="8.6640625" style="926" customWidth="1"/>
    <col min="5147" max="5147" width="20.6640625" style="926" customWidth="1"/>
    <col min="5148" max="5148" width="8.6640625" style="926" customWidth="1"/>
    <col min="5149" max="5149" width="20.6640625" style="926" customWidth="1"/>
    <col min="5150" max="5150" width="8.6640625" style="926" customWidth="1"/>
    <col min="5151" max="5151" width="20.6640625" style="926" customWidth="1"/>
    <col min="5152" max="5152" width="8.6640625" style="926" customWidth="1"/>
    <col min="5153" max="5153" width="20.6640625" style="926" customWidth="1"/>
    <col min="5154" max="5154" width="8.6640625" style="926" customWidth="1"/>
    <col min="5155" max="5155" width="20.6640625" style="926" customWidth="1"/>
    <col min="5156" max="5156" width="8.6640625" style="926" customWidth="1"/>
    <col min="5157" max="5157" width="20.6640625" style="926" customWidth="1"/>
    <col min="5158" max="5158" width="8.6640625" style="926" customWidth="1"/>
    <col min="5159" max="5159" width="9" style="926"/>
    <col min="5160" max="5160" width="9.109375" style="926" customWidth="1"/>
    <col min="5161" max="5161" width="9" style="926"/>
    <col min="5162" max="5162" width="2.44140625" style="926" customWidth="1"/>
    <col min="5163" max="5379" width="9" style="926"/>
    <col min="5380" max="5380" width="36" style="926" customWidth="1"/>
    <col min="5381" max="5381" width="6.6640625" style="926" customWidth="1"/>
    <col min="5382" max="5382" width="18.109375" style="926" customWidth="1"/>
    <col min="5383" max="5383" width="10.6640625" style="926" customWidth="1"/>
    <col min="5384" max="5384" width="2.88671875" style="926" customWidth="1"/>
    <col min="5385" max="5385" width="6.109375" style="926" customWidth="1"/>
    <col min="5386" max="5387" width="10.6640625" style="926" customWidth="1"/>
    <col min="5388" max="5389" width="5.6640625" style="926" customWidth="1"/>
    <col min="5390" max="5390" width="10.33203125" style="926" customWidth="1"/>
    <col min="5391" max="5391" width="0" style="926" hidden="1" customWidth="1"/>
    <col min="5392" max="5398" width="10.6640625" style="926" customWidth="1"/>
    <col min="5399" max="5399" width="9" style="926"/>
    <col min="5400" max="5400" width="9.109375" style="926" customWidth="1"/>
    <col min="5401" max="5401" width="20.6640625" style="926" customWidth="1"/>
    <col min="5402" max="5402" width="8.6640625" style="926" customWidth="1"/>
    <col min="5403" max="5403" width="20.6640625" style="926" customWidth="1"/>
    <col min="5404" max="5404" width="8.6640625" style="926" customWidth="1"/>
    <col min="5405" max="5405" width="20.6640625" style="926" customWidth="1"/>
    <col min="5406" max="5406" width="8.6640625" style="926" customWidth="1"/>
    <col min="5407" max="5407" width="20.6640625" style="926" customWidth="1"/>
    <col min="5408" max="5408" width="8.6640625" style="926" customWidth="1"/>
    <col min="5409" max="5409" width="20.6640625" style="926" customWidth="1"/>
    <col min="5410" max="5410" width="8.6640625" style="926" customWidth="1"/>
    <col min="5411" max="5411" width="20.6640625" style="926" customWidth="1"/>
    <col min="5412" max="5412" width="8.6640625" style="926" customWidth="1"/>
    <col min="5413" max="5413" width="20.6640625" style="926" customWidth="1"/>
    <col min="5414" max="5414" width="8.6640625" style="926" customWidth="1"/>
    <col min="5415" max="5415" width="9" style="926"/>
    <col min="5416" max="5416" width="9.109375" style="926" customWidth="1"/>
    <col min="5417" max="5417" width="9" style="926"/>
    <col min="5418" max="5418" width="2.44140625" style="926" customWidth="1"/>
    <col min="5419" max="5635" width="9" style="926"/>
    <col min="5636" max="5636" width="36" style="926" customWidth="1"/>
    <col min="5637" max="5637" width="6.6640625" style="926" customWidth="1"/>
    <col min="5638" max="5638" width="18.109375" style="926" customWidth="1"/>
    <col min="5639" max="5639" width="10.6640625" style="926" customWidth="1"/>
    <col min="5640" max="5640" width="2.88671875" style="926" customWidth="1"/>
    <col min="5641" max="5641" width="6.109375" style="926" customWidth="1"/>
    <col min="5642" max="5643" width="10.6640625" style="926" customWidth="1"/>
    <col min="5644" max="5645" width="5.6640625" style="926" customWidth="1"/>
    <col min="5646" max="5646" width="10.33203125" style="926" customWidth="1"/>
    <col min="5647" max="5647" width="0" style="926" hidden="1" customWidth="1"/>
    <col min="5648" max="5654" width="10.6640625" style="926" customWidth="1"/>
    <col min="5655" max="5655" width="9" style="926"/>
    <col min="5656" max="5656" width="9.109375" style="926" customWidth="1"/>
    <col min="5657" max="5657" width="20.6640625" style="926" customWidth="1"/>
    <col min="5658" max="5658" width="8.6640625" style="926" customWidth="1"/>
    <col min="5659" max="5659" width="20.6640625" style="926" customWidth="1"/>
    <col min="5660" max="5660" width="8.6640625" style="926" customWidth="1"/>
    <col min="5661" max="5661" width="20.6640625" style="926" customWidth="1"/>
    <col min="5662" max="5662" width="8.6640625" style="926" customWidth="1"/>
    <col min="5663" max="5663" width="20.6640625" style="926" customWidth="1"/>
    <col min="5664" max="5664" width="8.6640625" style="926" customWidth="1"/>
    <col min="5665" max="5665" width="20.6640625" style="926" customWidth="1"/>
    <col min="5666" max="5666" width="8.6640625" style="926" customWidth="1"/>
    <col min="5667" max="5667" width="20.6640625" style="926" customWidth="1"/>
    <col min="5668" max="5668" width="8.6640625" style="926" customWidth="1"/>
    <col min="5669" max="5669" width="20.6640625" style="926" customWidth="1"/>
    <col min="5670" max="5670" width="8.6640625" style="926" customWidth="1"/>
    <col min="5671" max="5671" width="9" style="926"/>
    <col min="5672" max="5672" width="9.109375" style="926" customWidth="1"/>
    <col min="5673" max="5673" width="9" style="926"/>
    <col min="5674" max="5674" width="2.44140625" style="926" customWidth="1"/>
    <col min="5675" max="5891" width="9" style="926"/>
    <col min="5892" max="5892" width="36" style="926" customWidth="1"/>
    <col min="5893" max="5893" width="6.6640625" style="926" customWidth="1"/>
    <col min="5894" max="5894" width="18.109375" style="926" customWidth="1"/>
    <col min="5895" max="5895" width="10.6640625" style="926" customWidth="1"/>
    <col min="5896" max="5896" width="2.88671875" style="926" customWidth="1"/>
    <col min="5897" max="5897" width="6.109375" style="926" customWidth="1"/>
    <col min="5898" max="5899" width="10.6640625" style="926" customWidth="1"/>
    <col min="5900" max="5901" width="5.6640625" style="926" customWidth="1"/>
    <col min="5902" max="5902" width="10.33203125" style="926" customWidth="1"/>
    <col min="5903" max="5903" width="0" style="926" hidden="1" customWidth="1"/>
    <col min="5904" max="5910" width="10.6640625" style="926" customWidth="1"/>
    <col min="5911" max="5911" width="9" style="926"/>
    <col min="5912" max="5912" width="9.109375" style="926" customWidth="1"/>
    <col min="5913" max="5913" width="20.6640625" style="926" customWidth="1"/>
    <col min="5914" max="5914" width="8.6640625" style="926" customWidth="1"/>
    <col min="5915" max="5915" width="20.6640625" style="926" customWidth="1"/>
    <col min="5916" max="5916" width="8.6640625" style="926" customWidth="1"/>
    <col min="5917" max="5917" width="20.6640625" style="926" customWidth="1"/>
    <col min="5918" max="5918" width="8.6640625" style="926" customWidth="1"/>
    <col min="5919" max="5919" width="20.6640625" style="926" customWidth="1"/>
    <col min="5920" max="5920" width="8.6640625" style="926" customWidth="1"/>
    <col min="5921" max="5921" width="20.6640625" style="926" customWidth="1"/>
    <col min="5922" max="5922" width="8.6640625" style="926" customWidth="1"/>
    <col min="5923" max="5923" width="20.6640625" style="926" customWidth="1"/>
    <col min="5924" max="5924" width="8.6640625" style="926" customWidth="1"/>
    <col min="5925" max="5925" width="20.6640625" style="926" customWidth="1"/>
    <col min="5926" max="5926" width="8.6640625" style="926" customWidth="1"/>
    <col min="5927" max="5927" width="9" style="926"/>
    <col min="5928" max="5928" width="9.109375" style="926" customWidth="1"/>
    <col min="5929" max="5929" width="9" style="926"/>
    <col min="5930" max="5930" width="2.44140625" style="926" customWidth="1"/>
    <col min="5931" max="6147" width="9" style="926"/>
    <col min="6148" max="6148" width="36" style="926" customWidth="1"/>
    <col min="6149" max="6149" width="6.6640625" style="926" customWidth="1"/>
    <col min="6150" max="6150" width="18.109375" style="926" customWidth="1"/>
    <col min="6151" max="6151" width="10.6640625" style="926" customWidth="1"/>
    <col min="6152" max="6152" width="2.88671875" style="926" customWidth="1"/>
    <col min="6153" max="6153" width="6.109375" style="926" customWidth="1"/>
    <col min="6154" max="6155" width="10.6640625" style="926" customWidth="1"/>
    <col min="6156" max="6157" width="5.6640625" style="926" customWidth="1"/>
    <col min="6158" max="6158" width="10.33203125" style="926" customWidth="1"/>
    <col min="6159" max="6159" width="0" style="926" hidden="1" customWidth="1"/>
    <col min="6160" max="6166" width="10.6640625" style="926" customWidth="1"/>
    <col min="6167" max="6167" width="9" style="926"/>
    <col min="6168" max="6168" width="9.109375" style="926" customWidth="1"/>
    <col min="6169" max="6169" width="20.6640625" style="926" customWidth="1"/>
    <col min="6170" max="6170" width="8.6640625" style="926" customWidth="1"/>
    <col min="6171" max="6171" width="20.6640625" style="926" customWidth="1"/>
    <col min="6172" max="6172" width="8.6640625" style="926" customWidth="1"/>
    <col min="6173" max="6173" width="20.6640625" style="926" customWidth="1"/>
    <col min="6174" max="6174" width="8.6640625" style="926" customWidth="1"/>
    <col min="6175" max="6175" width="20.6640625" style="926" customWidth="1"/>
    <col min="6176" max="6176" width="8.6640625" style="926" customWidth="1"/>
    <col min="6177" max="6177" width="20.6640625" style="926" customWidth="1"/>
    <col min="6178" max="6178" width="8.6640625" style="926" customWidth="1"/>
    <col min="6179" max="6179" width="20.6640625" style="926" customWidth="1"/>
    <col min="6180" max="6180" width="8.6640625" style="926" customWidth="1"/>
    <col min="6181" max="6181" width="20.6640625" style="926" customWidth="1"/>
    <col min="6182" max="6182" width="8.6640625" style="926" customWidth="1"/>
    <col min="6183" max="6183" width="9" style="926"/>
    <col min="6184" max="6184" width="9.109375" style="926" customWidth="1"/>
    <col min="6185" max="6185" width="9" style="926"/>
    <col min="6186" max="6186" width="2.44140625" style="926" customWidth="1"/>
    <col min="6187" max="6403" width="9" style="926"/>
    <col min="6404" max="6404" width="36" style="926" customWidth="1"/>
    <col min="6405" max="6405" width="6.6640625" style="926" customWidth="1"/>
    <col min="6406" max="6406" width="18.109375" style="926" customWidth="1"/>
    <col min="6407" max="6407" width="10.6640625" style="926" customWidth="1"/>
    <col min="6408" max="6408" width="2.88671875" style="926" customWidth="1"/>
    <col min="6409" max="6409" width="6.109375" style="926" customWidth="1"/>
    <col min="6410" max="6411" width="10.6640625" style="926" customWidth="1"/>
    <col min="6412" max="6413" width="5.6640625" style="926" customWidth="1"/>
    <col min="6414" max="6414" width="10.33203125" style="926" customWidth="1"/>
    <col min="6415" max="6415" width="0" style="926" hidden="1" customWidth="1"/>
    <col min="6416" max="6422" width="10.6640625" style="926" customWidth="1"/>
    <col min="6423" max="6423" width="9" style="926"/>
    <col min="6424" max="6424" width="9.109375" style="926" customWidth="1"/>
    <col min="6425" max="6425" width="20.6640625" style="926" customWidth="1"/>
    <col min="6426" max="6426" width="8.6640625" style="926" customWidth="1"/>
    <col min="6427" max="6427" width="20.6640625" style="926" customWidth="1"/>
    <col min="6428" max="6428" width="8.6640625" style="926" customWidth="1"/>
    <col min="6429" max="6429" width="20.6640625" style="926" customWidth="1"/>
    <col min="6430" max="6430" width="8.6640625" style="926" customWidth="1"/>
    <col min="6431" max="6431" width="20.6640625" style="926" customWidth="1"/>
    <col min="6432" max="6432" width="8.6640625" style="926" customWidth="1"/>
    <col min="6433" max="6433" width="20.6640625" style="926" customWidth="1"/>
    <col min="6434" max="6434" width="8.6640625" style="926" customWidth="1"/>
    <col min="6435" max="6435" width="20.6640625" style="926" customWidth="1"/>
    <col min="6436" max="6436" width="8.6640625" style="926" customWidth="1"/>
    <col min="6437" max="6437" width="20.6640625" style="926" customWidth="1"/>
    <col min="6438" max="6438" width="8.6640625" style="926" customWidth="1"/>
    <col min="6439" max="6439" width="9" style="926"/>
    <col min="6440" max="6440" width="9.109375" style="926" customWidth="1"/>
    <col min="6441" max="6441" width="9" style="926"/>
    <col min="6442" max="6442" width="2.44140625" style="926" customWidth="1"/>
    <col min="6443" max="6659" width="9" style="926"/>
    <col min="6660" max="6660" width="36" style="926" customWidth="1"/>
    <col min="6661" max="6661" width="6.6640625" style="926" customWidth="1"/>
    <col min="6662" max="6662" width="18.109375" style="926" customWidth="1"/>
    <col min="6663" max="6663" width="10.6640625" style="926" customWidth="1"/>
    <col min="6664" max="6664" width="2.88671875" style="926" customWidth="1"/>
    <col min="6665" max="6665" width="6.109375" style="926" customWidth="1"/>
    <col min="6666" max="6667" width="10.6640625" style="926" customWidth="1"/>
    <col min="6668" max="6669" width="5.6640625" style="926" customWidth="1"/>
    <col min="6670" max="6670" width="10.33203125" style="926" customWidth="1"/>
    <col min="6671" max="6671" width="0" style="926" hidden="1" customWidth="1"/>
    <col min="6672" max="6678" width="10.6640625" style="926" customWidth="1"/>
    <col min="6679" max="6679" width="9" style="926"/>
    <col min="6680" max="6680" width="9.109375" style="926" customWidth="1"/>
    <col min="6681" max="6681" width="20.6640625" style="926" customWidth="1"/>
    <col min="6682" max="6682" width="8.6640625" style="926" customWidth="1"/>
    <col min="6683" max="6683" width="20.6640625" style="926" customWidth="1"/>
    <col min="6684" max="6684" width="8.6640625" style="926" customWidth="1"/>
    <col min="6685" max="6685" width="20.6640625" style="926" customWidth="1"/>
    <col min="6686" max="6686" width="8.6640625" style="926" customWidth="1"/>
    <col min="6687" max="6687" width="20.6640625" style="926" customWidth="1"/>
    <col min="6688" max="6688" width="8.6640625" style="926" customWidth="1"/>
    <col min="6689" max="6689" width="20.6640625" style="926" customWidth="1"/>
    <col min="6690" max="6690" width="8.6640625" style="926" customWidth="1"/>
    <col min="6691" max="6691" width="20.6640625" style="926" customWidth="1"/>
    <col min="6692" max="6692" width="8.6640625" style="926" customWidth="1"/>
    <col min="6693" max="6693" width="20.6640625" style="926" customWidth="1"/>
    <col min="6694" max="6694" width="8.6640625" style="926" customWidth="1"/>
    <col min="6695" max="6695" width="9" style="926"/>
    <col min="6696" max="6696" width="9.109375" style="926" customWidth="1"/>
    <col min="6697" max="6697" width="9" style="926"/>
    <col min="6698" max="6698" width="2.44140625" style="926" customWidth="1"/>
    <col min="6699" max="6915" width="9" style="926"/>
    <col min="6916" max="6916" width="36" style="926" customWidth="1"/>
    <col min="6917" max="6917" width="6.6640625" style="926" customWidth="1"/>
    <col min="6918" max="6918" width="18.109375" style="926" customWidth="1"/>
    <col min="6919" max="6919" width="10.6640625" style="926" customWidth="1"/>
    <col min="6920" max="6920" width="2.88671875" style="926" customWidth="1"/>
    <col min="6921" max="6921" width="6.109375" style="926" customWidth="1"/>
    <col min="6922" max="6923" width="10.6640625" style="926" customWidth="1"/>
    <col min="6924" max="6925" width="5.6640625" style="926" customWidth="1"/>
    <col min="6926" max="6926" width="10.33203125" style="926" customWidth="1"/>
    <col min="6927" max="6927" width="0" style="926" hidden="1" customWidth="1"/>
    <col min="6928" max="6934" width="10.6640625" style="926" customWidth="1"/>
    <col min="6935" max="6935" width="9" style="926"/>
    <col min="6936" max="6936" width="9.109375" style="926" customWidth="1"/>
    <col min="6937" max="6937" width="20.6640625" style="926" customWidth="1"/>
    <col min="6938" max="6938" width="8.6640625" style="926" customWidth="1"/>
    <col min="6939" max="6939" width="20.6640625" style="926" customWidth="1"/>
    <col min="6940" max="6940" width="8.6640625" style="926" customWidth="1"/>
    <col min="6941" max="6941" width="20.6640625" style="926" customWidth="1"/>
    <col min="6942" max="6942" width="8.6640625" style="926" customWidth="1"/>
    <col min="6943" max="6943" width="20.6640625" style="926" customWidth="1"/>
    <col min="6944" max="6944" width="8.6640625" style="926" customWidth="1"/>
    <col min="6945" max="6945" width="20.6640625" style="926" customWidth="1"/>
    <col min="6946" max="6946" width="8.6640625" style="926" customWidth="1"/>
    <col min="6947" max="6947" width="20.6640625" style="926" customWidth="1"/>
    <col min="6948" max="6948" width="8.6640625" style="926" customWidth="1"/>
    <col min="6949" max="6949" width="20.6640625" style="926" customWidth="1"/>
    <col min="6950" max="6950" width="8.6640625" style="926" customWidth="1"/>
    <col min="6951" max="6951" width="9" style="926"/>
    <col min="6952" max="6952" width="9.109375" style="926" customWidth="1"/>
    <col min="6953" max="6953" width="9" style="926"/>
    <col min="6954" max="6954" width="2.44140625" style="926" customWidth="1"/>
    <col min="6955" max="7171" width="9" style="926"/>
    <col min="7172" max="7172" width="36" style="926" customWidth="1"/>
    <col min="7173" max="7173" width="6.6640625" style="926" customWidth="1"/>
    <col min="7174" max="7174" width="18.109375" style="926" customWidth="1"/>
    <col min="7175" max="7175" width="10.6640625" style="926" customWidth="1"/>
    <col min="7176" max="7176" width="2.88671875" style="926" customWidth="1"/>
    <col min="7177" max="7177" width="6.109375" style="926" customWidth="1"/>
    <col min="7178" max="7179" width="10.6640625" style="926" customWidth="1"/>
    <col min="7180" max="7181" width="5.6640625" style="926" customWidth="1"/>
    <col min="7182" max="7182" width="10.33203125" style="926" customWidth="1"/>
    <col min="7183" max="7183" width="0" style="926" hidden="1" customWidth="1"/>
    <col min="7184" max="7190" width="10.6640625" style="926" customWidth="1"/>
    <col min="7191" max="7191" width="9" style="926"/>
    <col min="7192" max="7192" width="9.109375" style="926" customWidth="1"/>
    <col min="7193" max="7193" width="20.6640625" style="926" customWidth="1"/>
    <col min="7194" max="7194" width="8.6640625" style="926" customWidth="1"/>
    <col min="7195" max="7195" width="20.6640625" style="926" customWidth="1"/>
    <col min="7196" max="7196" width="8.6640625" style="926" customWidth="1"/>
    <col min="7197" max="7197" width="20.6640625" style="926" customWidth="1"/>
    <col min="7198" max="7198" width="8.6640625" style="926" customWidth="1"/>
    <col min="7199" max="7199" width="20.6640625" style="926" customWidth="1"/>
    <col min="7200" max="7200" width="8.6640625" style="926" customWidth="1"/>
    <col min="7201" max="7201" width="20.6640625" style="926" customWidth="1"/>
    <col min="7202" max="7202" width="8.6640625" style="926" customWidth="1"/>
    <col min="7203" max="7203" width="20.6640625" style="926" customWidth="1"/>
    <col min="7204" max="7204" width="8.6640625" style="926" customWidth="1"/>
    <col min="7205" max="7205" width="20.6640625" style="926" customWidth="1"/>
    <col min="7206" max="7206" width="8.6640625" style="926" customWidth="1"/>
    <col min="7207" max="7207" width="9" style="926"/>
    <col min="7208" max="7208" width="9.109375" style="926" customWidth="1"/>
    <col min="7209" max="7209" width="9" style="926"/>
    <col min="7210" max="7210" width="2.44140625" style="926" customWidth="1"/>
    <col min="7211" max="7427" width="9" style="926"/>
    <col min="7428" max="7428" width="36" style="926" customWidth="1"/>
    <col min="7429" max="7429" width="6.6640625" style="926" customWidth="1"/>
    <col min="7430" max="7430" width="18.109375" style="926" customWidth="1"/>
    <col min="7431" max="7431" width="10.6640625" style="926" customWidth="1"/>
    <col min="7432" max="7432" width="2.88671875" style="926" customWidth="1"/>
    <col min="7433" max="7433" width="6.109375" style="926" customWidth="1"/>
    <col min="7434" max="7435" width="10.6640625" style="926" customWidth="1"/>
    <col min="7436" max="7437" width="5.6640625" style="926" customWidth="1"/>
    <col min="7438" max="7438" width="10.33203125" style="926" customWidth="1"/>
    <col min="7439" max="7439" width="0" style="926" hidden="1" customWidth="1"/>
    <col min="7440" max="7446" width="10.6640625" style="926" customWidth="1"/>
    <col min="7447" max="7447" width="9" style="926"/>
    <col min="7448" max="7448" width="9.109375" style="926" customWidth="1"/>
    <col min="7449" max="7449" width="20.6640625" style="926" customWidth="1"/>
    <col min="7450" max="7450" width="8.6640625" style="926" customWidth="1"/>
    <col min="7451" max="7451" width="20.6640625" style="926" customWidth="1"/>
    <col min="7452" max="7452" width="8.6640625" style="926" customWidth="1"/>
    <col min="7453" max="7453" width="20.6640625" style="926" customWidth="1"/>
    <col min="7454" max="7454" width="8.6640625" style="926" customWidth="1"/>
    <col min="7455" max="7455" width="20.6640625" style="926" customWidth="1"/>
    <col min="7456" max="7456" width="8.6640625" style="926" customWidth="1"/>
    <col min="7457" max="7457" width="20.6640625" style="926" customWidth="1"/>
    <col min="7458" max="7458" width="8.6640625" style="926" customWidth="1"/>
    <col min="7459" max="7459" width="20.6640625" style="926" customWidth="1"/>
    <col min="7460" max="7460" width="8.6640625" style="926" customWidth="1"/>
    <col min="7461" max="7461" width="20.6640625" style="926" customWidth="1"/>
    <col min="7462" max="7462" width="8.6640625" style="926" customWidth="1"/>
    <col min="7463" max="7463" width="9" style="926"/>
    <col min="7464" max="7464" width="9.109375" style="926" customWidth="1"/>
    <col min="7465" max="7465" width="9" style="926"/>
    <col min="7466" max="7466" width="2.44140625" style="926" customWidth="1"/>
    <col min="7467" max="7683" width="9" style="926"/>
    <col min="7684" max="7684" width="36" style="926" customWidth="1"/>
    <col min="7685" max="7685" width="6.6640625" style="926" customWidth="1"/>
    <col min="7686" max="7686" width="18.109375" style="926" customWidth="1"/>
    <col min="7687" max="7687" width="10.6640625" style="926" customWidth="1"/>
    <col min="7688" max="7688" width="2.88671875" style="926" customWidth="1"/>
    <col min="7689" max="7689" width="6.109375" style="926" customWidth="1"/>
    <col min="7690" max="7691" width="10.6640625" style="926" customWidth="1"/>
    <col min="7692" max="7693" width="5.6640625" style="926" customWidth="1"/>
    <col min="7694" max="7694" width="10.33203125" style="926" customWidth="1"/>
    <col min="7695" max="7695" width="0" style="926" hidden="1" customWidth="1"/>
    <col min="7696" max="7702" width="10.6640625" style="926" customWidth="1"/>
    <col min="7703" max="7703" width="9" style="926"/>
    <col min="7704" max="7704" width="9.109375" style="926" customWidth="1"/>
    <col min="7705" max="7705" width="20.6640625" style="926" customWidth="1"/>
    <col min="7706" max="7706" width="8.6640625" style="926" customWidth="1"/>
    <col min="7707" max="7707" width="20.6640625" style="926" customWidth="1"/>
    <col min="7708" max="7708" width="8.6640625" style="926" customWidth="1"/>
    <col min="7709" max="7709" width="20.6640625" style="926" customWidth="1"/>
    <col min="7710" max="7710" width="8.6640625" style="926" customWidth="1"/>
    <col min="7711" max="7711" width="20.6640625" style="926" customWidth="1"/>
    <col min="7712" max="7712" width="8.6640625" style="926" customWidth="1"/>
    <col min="7713" max="7713" width="20.6640625" style="926" customWidth="1"/>
    <col min="7714" max="7714" width="8.6640625" style="926" customWidth="1"/>
    <col min="7715" max="7715" width="20.6640625" style="926" customWidth="1"/>
    <col min="7716" max="7716" width="8.6640625" style="926" customWidth="1"/>
    <col min="7717" max="7717" width="20.6640625" style="926" customWidth="1"/>
    <col min="7718" max="7718" width="8.6640625" style="926" customWidth="1"/>
    <col min="7719" max="7719" width="9" style="926"/>
    <col min="7720" max="7720" width="9.109375" style="926" customWidth="1"/>
    <col min="7721" max="7721" width="9" style="926"/>
    <col min="7722" max="7722" width="2.44140625" style="926" customWidth="1"/>
    <col min="7723" max="7939" width="9" style="926"/>
    <col min="7940" max="7940" width="36" style="926" customWidth="1"/>
    <col min="7941" max="7941" width="6.6640625" style="926" customWidth="1"/>
    <col min="7942" max="7942" width="18.109375" style="926" customWidth="1"/>
    <col min="7943" max="7943" width="10.6640625" style="926" customWidth="1"/>
    <col min="7944" max="7944" width="2.88671875" style="926" customWidth="1"/>
    <col min="7945" max="7945" width="6.109375" style="926" customWidth="1"/>
    <col min="7946" max="7947" width="10.6640625" style="926" customWidth="1"/>
    <col min="7948" max="7949" width="5.6640625" style="926" customWidth="1"/>
    <col min="7950" max="7950" width="10.33203125" style="926" customWidth="1"/>
    <col min="7951" max="7951" width="0" style="926" hidden="1" customWidth="1"/>
    <col min="7952" max="7958" width="10.6640625" style="926" customWidth="1"/>
    <col min="7959" max="7959" width="9" style="926"/>
    <col min="7960" max="7960" width="9.109375" style="926" customWidth="1"/>
    <col min="7961" max="7961" width="20.6640625" style="926" customWidth="1"/>
    <col min="7962" max="7962" width="8.6640625" style="926" customWidth="1"/>
    <col min="7963" max="7963" width="20.6640625" style="926" customWidth="1"/>
    <col min="7964" max="7964" width="8.6640625" style="926" customWidth="1"/>
    <col min="7965" max="7965" width="20.6640625" style="926" customWidth="1"/>
    <col min="7966" max="7966" width="8.6640625" style="926" customWidth="1"/>
    <col min="7967" max="7967" width="20.6640625" style="926" customWidth="1"/>
    <col min="7968" max="7968" width="8.6640625" style="926" customWidth="1"/>
    <col min="7969" max="7969" width="20.6640625" style="926" customWidth="1"/>
    <col min="7970" max="7970" width="8.6640625" style="926" customWidth="1"/>
    <col min="7971" max="7971" width="20.6640625" style="926" customWidth="1"/>
    <col min="7972" max="7972" width="8.6640625" style="926" customWidth="1"/>
    <col min="7973" max="7973" width="20.6640625" style="926" customWidth="1"/>
    <col min="7974" max="7974" width="8.6640625" style="926" customWidth="1"/>
    <col min="7975" max="7975" width="9" style="926"/>
    <col min="7976" max="7976" width="9.109375" style="926" customWidth="1"/>
    <col min="7977" max="7977" width="9" style="926"/>
    <col min="7978" max="7978" width="2.44140625" style="926" customWidth="1"/>
    <col min="7979" max="8195" width="9" style="926"/>
    <col min="8196" max="8196" width="36" style="926" customWidth="1"/>
    <col min="8197" max="8197" width="6.6640625" style="926" customWidth="1"/>
    <col min="8198" max="8198" width="18.109375" style="926" customWidth="1"/>
    <col min="8199" max="8199" width="10.6640625" style="926" customWidth="1"/>
    <col min="8200" max="8200" width="2.88671875" style="926" customWidth="1"/>
    <col min="8201" max="8201" width="6.109375" style="926" customWidth="1"/>
    <col min="8202" max="8203" width="10.6640625" style="926" customWidth="1"/>
    <col min="8204" max="8205" width="5.6640625" style="926" customWidth="1"/>
    <col min="8206" max="8206" width="10.33203125" style="926" customWidth="1"/>
    <col min="8207" max="8207" width="0" style="926" hidden="1" customWidth="1"/>
    <col min="8208" max="8214" width="10.6640625" style="926" customWidth="1"/>
    <col min="8215" max="8215" width="9" style="926"/>
    <col min="8216" max="8216" width="9.109375" style="926" customWidth="1"/>
    <col min="8217" max="8217" width="20.6640625" style="926" customWidth="1"/>
    <col min="8218" max="8218" width="8.6640625" style="926" customWidth="1"/>
    <col min="8219" max="8219" width="20.6640625" style="926" customWidth="1"/>
    <col min="8220" max="8220" width="8.6640625" style="926" customWidth="1"/>
    <col min="8221" max="8221" width="20.6640625" style="926" customWidth="1"/>
    <col min="8222" max="8222" width="8.6640625" style="926" customWidth="1"/>
    <col min="8223" max="8223" width="20.6640625" style="926" customWidth="1"/>
    <col min="8224" max="8224" width="8.6640625" style="926" customWidth="1"/>
    <col min="8225" max="8225" width="20.6640625" style="926" customWidth="1"/>
    <col min="8226" max="8226" width="8.6640625" style="926" customWidth="1"/>
    <col min="8227" max="8227" width="20.6640625" style="926" customWidth="1"/>
    <col min="8228" max="8228" width="8.6640625" style="926" customWidth="1"/>
    <col min="8229" max="8229" width="20.6640625" style="926" customWidth="1"/>
    <col min="8230" max="8230" width="8.6640625" style="926" customWidth="1"/>
    <col min="8231" max="8231" width="9" style="926"/>
    <col min="8232" max="8232" width="9.109375" style="926" customWidth="1"/>
    <col min="8233" max="8233" width="9" style="926"/>
    <col min="8234" max="8234" width="2.44140625" style="926" customWidth="1"/>
    <col min="8235" max="8451" width="9" style="926"/>
    <col min="8452" max="8452" width="36" style="926" customWidth="1"/>
    <col min="8453" max="8453" width="6.6640625" style="926" customWidth="1"/>
    <col min="8454" max="8454" width="18.109375" style="926" customWidth="1"/>
    <col min="8455" max="8455" width="10.6640625" style="926" customWidth="1"/>
    <col min="8456" max="8456" width="2.88671875" style="926" customWidth="1"/>
    <col min="8457" max="8457" width="6.109375" style="926" customWidth="1"/>
    <col min="8458" max="8459" width="10.6640625" style="926" customWidth="1"/>
    <col min="8460" max="8461" width="5.6640625" style="926" customWidth="1"/>
    <col min="8462" max="8462" width="10.33203125" style="926" customWidth="1"/>
    <col min="8463" max="8463" width="0" style="926" hidden="1" customWidth="1"/>
    <col min="8464" max="8470" width="10.6640625" style="926" customWidth="1"/>
    <col min="8471" max="8471" width="9" style="926"/>
    <col min="8472" max="8472" width="9.109375" style="926" customWidth="1"/>
    <col min="8473" max="8473" width="20.6640625" style="926" customWidth="1"/>
    <col min="8474" max="8474" width="8.6640625" style="926" customWidth="1"/>
    <col min="8475" max="8475" width="20.6640625" style="926" customWidth="1"/>
    <col min="8476" max="8476" width="8.6640625" style="926" customWidth="1"/>
    <col min="8477" max="8477" width="20.6640625" style="926" customWidth="1"/>
    <col min="8478" max="8478" width="8.6640625" style="926" customWidth="1"/>
    <col min="8479" max="8479" width="20.6640625" style="926" customWidth="1"/>
    <col min="8480" max="8480" width="8.6640625" style="926" customWidth="1"/>
    <col min="8481" max="8481" width="20.6640625" style="926" customWidth="1"/>
    <col min="8482" max="8482" width="8.6640625" style="926" customWidth="1"/>
    <col min="8483" max="8483" width="20.6640625" style="926" customWidth="1"/>
    <col min="8484" max="8484" width="8.6640625" style="926" customWidth="1"/>
    <col min="8485" max="8485" width="20.6640625" style="926" customWidth="1"/>
    <col min="8486" max="8486" width="8.6640625" style="926" customWidth="1"/>
    <col min="8487" max="8487" width="9" style="926"/>
    <col min="8488" max="8488" width="9.109375" style="926" customWidth="1"/>
    <col min="8489" max="8489" width="9" style="926"/>
    <col min="8490" max="8490" width="2.44140625" style="926" customWidth="1"/>
    <col min="8491" max="8707" width="9" style="926"/>
    <col min="8708" max="8708" width="36" style="926" customWidth="1"/>
    <col min="8709" max="8709" width="6.6640625" style="926" customWidth="1"/>
    <col min="8710" max="8710" width="18.109375" style="926" customWidth="1"/>
    <col min="8711" max="8711" width="10.6640625" style="926" customWidth="1"/>
    <col min="8712" max="8712" width="2.88671875" style="926" customWidth="1"/>
    <col min="8713" max="8713" width="6.109375" style="926" customWidth="1"/>
    <col min="8714" max="8715" width="10.6640625" style="926" customWidth="1"/>
    <col min="8716" max="8717" width="5.6640625" style="926" customWidth="1"/>
    <col min="8718" max="8718" width="10.33203125" style="926" customWidth="1"/>
    <col min="8719" max="8719" width="0" style="926" hidden="1" customWidth="1"/>
    <col min="8720" max="8726" width="10.6640625" style="926" customWidth="1"/>
    <col min="8727" max="8727" width="9" style="926"/>
    <col min="8728" max="8728" width="9.109375" style="926" customWidth="1"/>
    <col min="8729" max="8729" width="20.6640625" style="926" customWidth="1"/>
    <col min="8730" max="8730" width="8.6640625" style="926" customWidth="1"/>
    <col min="8731" max="8731" width="20.6640625" style="926" customWidth="1"/>
    <col min="8732" max="8732" width="8.6640625" style="926" customWidth="1"/>
    <col min="8733" max="8733" width="20.6640625" style="926" customWidth="1"/>
    <col min="8734" max="8734" width="8.6640625" style="926" customWidth="1"/>
    <col min="8735" max="8735" width="20.6640625" style="926" customWidth="1"/>
    <col min="8736" max="8736" width="8.6640625" style="926" customWidth="1"/>
    <col min="8737" max="8737" width="20.6640625" style="926" customWidth="1"/>
    <col min="8738" max="8738" width="8.6640625" style="926" customWidth="1"/>
    <col min="8739" max="8739" width="20.6640625" style="926" customWidth="1"/>
    <col min="8740" max="8740" width="8.6640625" style="926" customWidth="1"/>
    <col min="8741" max="8741" width="20.6640625" style="926" customWidth="1"/>
    <col min="8742" max="8742" width="8.6640625" style="926" customWidth="1"/>
    <col min="8743" max="8743" width="9" style="926"/>
    <col min="8744" max="8744" width="9.109375" style="926" customWidth="1"/>
    <col min="8745" max="8745" width="9" style="926"/>
    <col min="8746" max="8746" width="2.44140625" style="926" customWidth="1"/>
    <col min="8747" max="8963" width="9" style="926"/>
    <col min="8964" max="8964" width="36" style="926" customWidth="1"/>
    <col min="8965" max="8965" width="6.6640625" style="926" customWidth="1"/>
    <col min="8966" max="8966" width="18.109375" style="926" customWidth="1"/>
    <col min="8967" max="8967" width="10.6640625" style="926" customWidth="1"/>
    <col min="8968" max="8968" width="2.88671875" style="926" customWidth="1"/>
    <col min="8969" max="8969" width="6.109375" style="926" customWidth="1"/>
    <col min="8970" max="8971" width="10.6640625" style="926" customWidth="1"/>
    <col min="8972" max="8973" width="5.6640625" style="926" customWidth="1"/>
    <col min="8974" max="8974" width="10.33203125" style="926" customWidth="1"/>
    <col min="8975" max="8975" width="0" style="926" hidden="1" customWidth="1"/>
    <col min="8976" max="8982" width="10.6640625" style="926" customWidth="1"/>
    <col min="8983" max="8983" width="9" style="926"/>
    <col min="8984" max="8984" width="9.109375" style="926" customWidth="1"/>
    <col min="8985" max="8985" width="20.6640625" style="926" customWidth="1"/>
    <col min="8986" max="8986" width="8.6640625" style="926" customWidth="1"/>
    <col min="8987" max="8987" width="20.6640625" style="926" customWidth="1"/>
    <col min="8988" max="8988" width="8.6640625" style="926" customWidth="1"/>
    <col min="8989" max="8989" width="20.6640625" style="926" customWidth="1"/>
    <col min="8990" max="8990" width="8.6640625" style="926" customWidth="1"/>
    <col min="8991" max="8991" width="20.6640625" style="926" customWidth="1"/>
    <col min="8992" max="8992" width="8.6640625" style="926" customWidth="1"/>
    <col min="8993" max="8993" width="20.6640625" style="926" customWidth="1"/>
    <col min="8994" max="8994" width="8.6640625" style="926" customWidth="1"/>
    <col min="8995" max="8995" width="20.6640625" style="926" customWidth="1"/>
    <col min="8996" max="8996" width="8.6640625" style="926" customWidth="1"/>
    <col min="8997" max="8997" width="20.6640625" style="926" customWidth="1"/>
    <col min="8998" max="8998" width="8.6640625" style="926" customWidth="1"/>
    <col min="8999" max="8999" width="9" style="926"/>
    <col min="9000" max="9000" width="9.109375" style="926" customWidth="1"/>
    <col min="9001" max="9001" width="9" style="926"/>
    <col min="9002" max="9002" width="2.44140625" style="926" customWidth="1"/>
    <col min="9003" max="9219" width="9" style="926"/>
    <col min="9220" max="9220" width="36" style="926" customWidth="1"/>
    <col min="9221" max="9221" width="6.6640625" style="926" customWidth="1"/>
    <col min="9222" max="9222" width="18.109375" style="926" customWidth="1"/>
    <col min="9223" max="9223" width="10.6640625" style="926" customWidth="1"/>
    <col min="9224" max="9224" width="2.88671875" style="926" customWidth="1"/>
    <col min="9225" max="9225" width="6.109375" style="926" customWidth="1"/>
    <col min="9226" max="9227" width="10.6640625" style="926" customWidth="1"/>
    <col min="9228" max="9229" width="5.6640625" style="926" customWidth="1"/>
    <col min="9230" max="9230" width="10.33203125" style="926" customWidth="1"/>
    <col min="9231" max="9231" width="0" style="926" hidden="1" customWidth="1"/>
    <col min="9232" max="9238" width="10.6640625" style="926" customWidth="1"/>
    <col min="9239" max="9239" width="9" style="926"/>
    <col min="9240" max="9240" width="9.109375" style="926" customWidth="1"/>
    <col min="9241" max="9241" width="20.6640625" style="926" customWidth="1"/>
    <col min="9242" max="9242" width="8.6640625" style="926" customWidth="1"/>
    <col min="9243" max="9243" width="20.6640625" style="926" customWidth="1"/>
    <col min="9244" max="9244" width="8.6640625" style="926" customWidth="1"/>
    <col min="9245" max="9245" width="20.6640625" style="926" customWidth="1"/>
    <col min="9246" max="9246" width="8.6640625" style="926" customWidth="1"/>
    <col min="9247" max="9247" width="20.6640625" style="926" customWidth="1"/>
    <col min="9248" max="9248" width="8.6640625" style="926" customWidth="1"/>
    <col min="9249" max="9249" width="20.6640625" style="926" customWidth="1"/>
    <col min="9250" max="9250" width="8.6640625" style="926" customWidth="1"/>
    <col min="9251" max="9251" width="20.6640625" style="926" customWidth="1"/>
    <col min="9252" max="9252" width="8.6640625" style="926" customWidth="1"/>
    <col min="9253" max="9253" width="20.6640625" style="926" customWidth="1"/>
    <col min="9254" max="9254" width="8.6640625" style="926" customWidth="1"/>
    <col min="9255" max="9255" width="9" style="926"/>
    <col min="9256" max="9256" width="9.109375" style="926" customWidth="1"/>
    <col min="9257" max="9257" width="9" style="926"/>
    <col min="9258" max="9258" width="2.44140625" style="926" customWidth="1"/>
    <col min="9259" max="9475" width="9" style="926"/>
    <col min="9476" max="9476" width="36" style="926" customWidth="1"/>
    <col min="9477" max="9477" width="6.6640625" style="926" customWidth="1"/>
    <col min="9478" max="9478" width="18.109375" style="926" customWidth="1"/>
    <col min="9479" max="9479" width="10.6640625" style="926" customWidth="1"/>
    <col min="9480" max="9480" width="2.88671875" style="926" customWidth="1"/>
    <col min="9481" max="9481" width="6.109375" style="926" customWidth="1"/>
    <col min="9482" max="9483" width="10.6640625" style="926" customWidth="1"/>
    <col min="9484" max="9485" width="5.6640625" style="926" customWidth="1"/>
    <col min="9486" max="9486" width="10.33203125" style="926" customWidth="1"/>
    <col min="9487" max="9487" width="0" style="926" hidden="1" customWidth="1"/>
    <col min="9488" max="9494" width="10.6640625" style="926" customWidth="1"/>
    <col min="9495" max="9495" width="9" style="926"/>
    <col min="9496" max="9496" width="9.109375" style="926" customWidth="1"/>
    <col min="9497" max="9497" width="20.6640625" style="926" customWidth="1"/>
    <col min="9498" max="9498" width="8.6640625" style="926" customWidth="1"/>
    <col min="9499" max="9499" width="20.6640625" style="926" customWidth="1"/>
    <col min="9500" max="9500" width="8.6640625" style="926" customWidth="1"/>
    <col min="9501" max="9501" width="20.6640625" style="926" customWidth="1"/>
    <col min="9502" max="9502" width="8.6640625" style="926" customWidth="1"/>
    <col min="9503" max="9503" width="20.6640625" style="926" customWidth="1"/>
    <col min="9504" max="9504" width="8.6640625" style="926" customWidth="1"/>
    <col min="9505" max="9505" width="20.6640625" style="926" customWidth="1"/>
    <col min="9506" max="9506" width="8.6640625" style="926" customWidth="1"/>
    <col min="9507" max="9507" width="20.6640625" style="926" customWidth="1"/>
    <col min="9508" max="9508" width="8.6640625" style="926" customWidth="1"/>
    <col min="9509" max="9509" width="20.6640625" style="926" customWidth="1"/>
    <col min="9510" max="9510" width="8.6640625" style="926" customWidth="1"/>
    <col min="9511" max="9511" width="9" style="926"/>
    <col min="9512" max="9512" width="9.109375" style="926" customWidth="1"/>
    <col min="9513" max="9513" width="9" style="926"/>
    <col min="9514" max="9514" width="2.44140625" style="926" customWidth="1"/>
    <col min="9515" max="9731" width="9" style="926"/>
    <col min="9732" max="9732" width="36" style="926" customWidth="1"/>
    <col min="9733" max="9733" width="6.6640625" style="926" customWidth="1"/>
    <col min="9734" max="9734" width="18.109375" style="926" customWidth="1"/>
    <col min="9735" max="9735" width="10.6640625" style="926" customWidth="1"/>
    <col min="9736" max="9736" width="2.88671875" style="926" customWidth="1"/>
    <col min="9737" max="9737" width="6.109375" style="926" customWidth="1"/>
    <col min="9738" max="9739" width="10.6640625" style="926" customWidth="1"/>
    <col min="9740" max="9741" width="5.6640625" style="926" customWidth="1"/>
    <col min="9742" max="9742" width="10.33203125" style="926" customWidth="1"/>
    <col min="9743" max="9743" width="0" style="926" hidden="1" customWidth="1"/>
    <col min="9744" max="9750" width="10.6640625" style="926" customWidth="1"/>
    <col min="9751" max="9751" width="9" style="926"/>
    <col min="9752" max="9752" width="9.109375" style="926" customWidth="1"/>
    <col min="9753" max="9753" width="20.6640625" style="926" customWidth="1"/>
    <col min="9754" max="9754" width="8.6640625" style="926" customWidth="1"/>
    <col min="9755" max="9755" width="20.6640625" style="926" customWidth="1"/>
    <col min="9756" max="9756" width="8.6640625" style="926" customWidth="1"/>
    <col min="9757" max="9757" width="20.6640625" style="926" customWidth="1"/>
    <col min="9758" max="9758" width="8.6640625" style="926" customWidth="1"/>
    <col min="9759" max="9759" width="20.6640625" style="926" customWidth="1"/>
    <col min="9760" max="9760" width="8.6640625" style="926" customWidth="1"/>
    <col min="9761" max="9761" width="20.6640625" style="926" customWidth="1"/>
    <col min="9762" max="9762" width="8.6640625" style="926" customWidth="1"/>
    <col min="9763" max="9763" width="20.6640625" style="926" customWidth="1"/>
    <col min="9764" max="9764" width="8.6640625" style="926" customWidth="1"/>
    <col min="9765" max="9765" width="20.6640625" style="926" customWidth="1"/>
    <col min="9766" max="9766" width="8.6640625" style="926" customWidth="1"/>
    <col min="9767" max="9767" width="9" style="926"/>
    <col min="9768" max="9768" width="9.109375" style="926" customWidth="1"/>
    <col min="9769" max="9769" width="9" style="926"/>
    <col min="9770" max="9770" width="2.44140625" style="926" customWidth="1"/>
    <col min="9771" max="9987" width="9" style="926"/>
    <col min="9988" max="9988" width="36" style="926" customWidth="1"/>
    <col min="9989" max="9989" width="6.6640625" style="926" customWidth="1"/>
    <col min="9990" max="9990" width="18.109375" style="926" customWidth="1"/>
    <col min="9991" max="9991" width="10.6640625" style="926" customWidth="1"/>
    <col min="9992" max="9992" width="2.88671875" style="926" customWidth="1"/>
    <col min="9993" max="9993" width="6.109375" style="926" customWidth="1"/>
    <col min="9994" max="9995" width="10.6640625" style="926" customWidth="1"/>
    <col min="9996" max="9997" width="5.6640625" style="926" customWidth="1"/>
    <col min="9998" max="9998" width="10.33203125" style="926" customWidth="1"/>
    <col min="9999" max="9999" width="0" style="926" hidden="1" customWidth="1"/>
    <col min="10000" max="10006" width="10.6640625" style="926" customWidth="1"/>
    <col min="10007" max="10007" width="9" style="926"/>
    <col min="10008" max="10008" width="9.109375" style="926" customWidth="1"/>
    <col min="10009" max="10009" width="20.6640625" style="926" customWidth="1"/>
    <col min="10010" max="10010" width="8.6640625" style="926" customWidth="1"/>
    <col min="10011" max="10011" width="20.6640625" style="926" customWidth="1"/>
    <col min="10012" max="10012" width="8.6640625" style="926" customWidth="1"/>
    <col min="10013" max="10013" width="20.6640625" style="926" customWidth="1"/>
    <col min="10014" max="10014" width="8.6640625" style="926" customWidth="1"/>
    <col min="10015" max="10015" width="20.6640625" style="926" customWidth="1"/>
    <col min="10016" max="10016" width="8.6640625" style="926" customWidth="1"/>
    <col min="10017" max="10017" width="20.6640625" style="926" customWidth="1"/>
    <col min="10018" max="10018" width="8.6640625" style="926" customWidth="1"/>
    <col min="10019" max="10019" width="20.6640625" style="926" customWidth="1"/>
    <col min="10020" max="10020" width="8.6640625" style="926" customWidth="1"/>
    <col min="10021" max="10021" width="20.6640625" style="926" customWidth="1"/>
    <col min="10022" max="10022" width="8.6640625" style="926" customWidth="1"/>
    <col min="10023" max="10023" width="9" style="926"/>
    <col min="10024" max="10024" width="9.109375" style="926" customWidth="1"/>
    <col min="10025" max="10025" width="9" style="926"/>
    <col min="10026" max="10026" width="2.44140625" style="926" customWidth="1"/>
    <col min="10027" max="10243" width="9" style="926"/>
    <col min="10244" max="10244" width="36" style="926" customWidth="1"/>
    <col min="10245" max="10245" width="6.6640625" style="926" customWidth="1"/>
    <col min="10246" max="10246" width="18.109375" style="926" customWidth="1"/>
    <col min="10247" max="10247" width="10.6640625" style="926" customWidth="1"/>
    <col min="10248" max="10248" width="2.88671875" style="926" customWidth="1"/>
    <col min="10249" max="10249" width="6.109375" style="926" customWidth="1"/>
    <col min="10250" max="10251" width="10.6640625" style="926" customWidth="1"/>
    <col min="10252" max="10253" width="5.6640625" style="926" customWidth="1"/>
    <col min="10254" max="10254" width="10.33203125" style="926" customWidth="1"/>
    <col min="10255" max="10255" width="0" style="926" hidden="1" customWidth="1"/>
    <col min="10256" max="10262" width="10.6640625" style="926" customWidth="1"/>
    <col min="10263" max="10263" width="9" style="926"/>
    <col min="10264" max="10264" width="9.109375" style="926" customWidth="1"/>
    <col min="10265" max="10265" width="20.6640625" style="926" customWidth="1"/>
    <col min="10266" max="10266" width="8.6640625" style="926" customWidth="1"/>
    <col min="10267" max="10267" width="20.6640625" style="926" customWidth="1"/>
    <col min="10268" max="10268" width="8.6640625" style="926" customWidth="1"/>
    <col min="10269" max="10269" width="20.6640625" style="926" customWidth="1"/>
    <col min="10270" max="10270" width="8.6640625" style="926" customWidth="1"/>
    <col min="10271" max="10271" width="20.6640625" style="926" customWidth="1"/>
    <col min="10272" max="10272" width="8.6640625" style="926" customWidth="1"/>
    <col min="10273" max="10273" width="20.6640625" style="926" customWidth="1"/>
    <col min="10274" max="10274" width="8.6640625" style="926" customWidth="1"/>
    <col min="10275" max="10275" width="20.6640625" style="926" customWidth="1"/>
    <col min="10276" max="10276" width="8.6640625" style="926" customWidth="1"/>
    <col min="10277" max="10277" width="20.6640625" style="926" customWidth="1"/>
    <col min="10278" max="10278" width="8.6640625" style="926" customWidth="1"/>
    <col min="10279" max="10279" width="9" style="926"/>
    <col min="10280" max="10280" width="9.109375" style="926" customWidth="1"/>
    <col min="10281" max="10281" width="9" style="926"/>
    <col min="10282" max="10282" width="2.44140625" style="926" customWidth="1"/>
    <col min="10283" max="10499" width="9" style="926"/>
    <col min="10500" max="10500" width="36" style="926" customWidth="1"/>
    <col min="10501" max="10501" width="6.6640625" style="926" customWidth="1"/>
    <col min="10502" max="10502" width="18.109375" style="926" customWidth="1"/>
    <col min="10503" max="10503" width="10.6640625" style="926" customWidth="1"/>
    <col min="10504" max="10504" width="2.88671875" style="926" customWidth="1"/>
    <col min="10505" max="10505" width="6.109375" style="926" customWidth="1"/>
    <col min="10506" max="10507" width="10.6640625" style="926" customWidth="1"/>
    <col min="10508" max="10509" width="5.6640625" style="926" customWidth="1"/>
    <col min="10510" max="10510" width="10.33203125" style="926" customWidth="1"/>
    <col min="10511" max="10511" width="0" style="926" hidden="1" customWidth="1"/>
    <col min="10512" max="10518" width="10.6640625" style="926" customWidth="1"/>
    <col min="10519" max="10519" width="9" style="926"/>
    <col min="10520" max="10520" width="9.109375" style="926" customWidth="1"/>
    <col min="10521" max="10521" width="20.6640625" style="926" customWidth="1"/>
    <col min="10522" max="10522" width="8.6640625" style="926" customWidth="1"/>
    <col min="10523" max="10523" width="20.6640625" style="926" customWidth="1"/>
    <col min="10524" max="10524" width="8.6640625" style="926" customWidth="1"/>
    <col min="10525" max="10525" width="20.6640625" style="926" customWidth="1"/>
    <col min="10526" max="10526" width="8.6640625" style="926" customWidth="1"/>
    <col min="10527" max="10527" width="20.6640625" style="926" customWidth="1"/>
    <col min="10528" max="10528" width="8.6640625" style="926" customWidth="1"/>
    <col min="10529" max="10529" width="20.6640625" style="926" customWidth="1"/>
    <col min="10530" max="10530" width="8.6640625" style="926" customWidth="1"/>
    <col min="10531" max="10531" width="20.6640625" style="926" customWidth="1"/>
    <col min="10532" max="10532" width="8.6640625" style="926" customWidth="1"/>
    <col min="10533" max="10533" width="20.6640625" style="926" customWidth="1"/>
    <col min="10534" max="10534" width="8.6640625" style="926" customWidth="1"/>
    <col min="10535" max="10535" width="9" style="926"/>
    <col min="10536" max="10536" width="9.109375" style="926" customWidth="1"/>
    <col min="10537" max="10537" width="9" style="926"/>
    <col min="10538" max="10538" width="2.44140625" style="926" customWidth="1"/>
    <col min="10539" max="10755" width="9" style="926"/>
    <col min="10756" max="10756" width="36" style="926" customWidth="1"/>
    <col min="10757" max="10757" width="6.6640625" style="926" customWidth="1"/>
    <col min="10758" max="10758" width="18.109375" style="926" customWidth="1"/>
    <col min="10759" max="10759" width="10.6640625" style="926" customWidth="1"/>
    <col min="10760" max="10760" width="2.88671875" style="926" customWidth="1"/>
    <col min="10761" max="10761" width="6.109375" style="926" customWidth="1"/>
    <col min="10762" max="10763" width="10.6640625" style="926" customWidth="1"/>
    <col min="10764" max="10765" width="5.6640625" style="926" customWidth="1"/>
    <col min="10766" max="10766" width="10.33203125" style="926" customWidth="1"/>
    <col min="10767" max="10767" width="0" style="926" hidden="1" customWidth="1"/>
    <col min="10768" max="10774" width="10.6640625" style="926" customWidth="1"/>
    <col min="10775" max="10775" width="9" style="926"/>
    <col min="10776" max="10776" width="9.109375" style="926" customWidth="1"/>
    <col min="10777" max="10777" width="20.6640625" style="926" customWidth="1"/>
    <col min="10778" max="10778" width="8.6640625" style="926" customWidth="1"/>
    <col min="10779" max="10779" width="20.6640625" style="926" customWidth="1"/>
    <col min="10780" max="10780" width="8.6640625" style="926" customWidth="1"/>
    <col min="10781" max="10781" width="20.6640625" style="926" customWidth="1"/>
    <col min="10782" max="10782" width="8.6640625" style="926" customWidth="1"/>
    <col min="10783" max="10783" width="20.6640625" style="926" customWidth="1"/>
    <col min="10784" max="10784" width="8.6640625" style="926" customWidth="1"/>
    <col min="10785" max="10785" width="20.6640625" style="926" customWidth="1"/>
    <col min="10786" max="10786" width="8.6640625" style="926" customWidth="1"/>
    <col min="10787" max="10787" width="20.6640625" style="926" customWidth="1"/>
    <col min="10788" max="10788" width="8.6640625" style="926" customWidth="1"/>
    <col min="10789" max="10789" width="20.6640625" style="926" customWidth="1"/>
    <col min="10790" max="10790" width="8.6640625" style="926" customWidth="1"/>
    <col min="10791" max="10791" width="9" style="926"/>
    <col min="10792" max="10792" width="9.109375" style="926" customWidth="1"/>
    <col min="10793" max="10793" width="9" style="926"/>
    <col min="10794" max="10794" width="2.44140625" style="926" customWidth="1"/>
    <col min="10795" max="11011" width="9" style="926"/>
    <col min="11012" max="11012" width="36" style="926" customWidth="1"/>
    <col min="11013" max="11013" width="6.6640625" style="926" customWidth="1"/>
    <col min="11014" max="11014" width="18.109375" style="926" customWidth="1"/>
    <col min="11015" max="11015" width="10.6640625" style="926" customWidth="1"/>
    <col min="11016" max="11016" width="2.88671875" style="926" customWidth="1"/>
    <col min="11017" max="11017" width="6.109375" style="926" customWidth="1"/>
    <col min="11018" max="11019" width="10.6640625" style="926" customWidth="1"/>
    <col min="11020" max="11021" width="5.6640625" style="926" customWidth="1"/>
    <col min="11022" max="11022" width="10.33203125" style="926" customWidth="1"/>
    <col min="11023" max="11023" width="0" style="926" hidden="1" customWidth="1"/>
    <col min="11024" max="11030" width="10.6640625" style="926" customWidth="1"/>
    <col min="11031" max="11031" width="9" style="926"/>
    <col min="11032" max="11032" width="9.109375" style="926" customWidth="1"/>
    <col min="11033" max="11033" width="20.6640625" style="926" customWidth="1"/>
    <col min="11034" max="11034" width="8.6640625" style="926" customWidth="1"/>
    <col min="11035" max="11035" width="20.6640625" style="926" customWidth="1"/>
    <col min="11036" max="11036" width="8.6640625" style="926" customWidth="1"/>
    <col min="11037" max="11037" width="20.6640625" style="926" customWidth="1"/>
    <col min="11038" max="11038" width="8.6640625" style="926" customWidth="1"/>
    <col min="11039" max="11039" width="20.6640625" style="926" customWidth="1"/>
    <col min="11040" max="11040" width="8.6640625" style="926" customWidth="1"/>
    <col min="11041" max="11041" width="20.6640625" style="926" customWidth="1"/>
    <col min="11042" max="11042" width="8.6640625" style="926" customWidth="1"/>
    <col min="11043" max="11043" width="20.6640625" style="926" customWidth="1"/>
    <col min="11044" max="11044" width="8.6640625" style="926" customWidth="1"/>
    <col min="11045" max="11045" width="20.6640625" style="926" customWidth="1"/>
    <col min="11046" max="11046" width="8.6640625" style="926" customWidth="1"/>
    <col min="11047" max="11047" width="9" style="926"/>
    <col min="11048" max="11048" width="9.109375" style="926" customWidth="1"/>
    <col min="11049" max="11049" width="9" style="926"/>
    <col min="11050" max="11050" width="2.44140625" style="926" customWidth="1"/>
    <col min="11051" max="11267" width="9" style="926"/>
    <col min="11268" max="11268" width="36" style="926" customWidth="1"/>
    <col min="11269" max="11269" width="6.6640625" style="926" customWidth="1"/>
    <col min="11270" max="11270" width="18.109375" style="926" customWidth="1"/>
    <col min="11271" max="11271" width="10.6640625" style="926" customWidth="1"/>
    <col min="11272" max="11272" width="2.88671875" style="926" customWidth="1"/>
    <col min="11273" max="11273" width="6.109375" style="926" customWidth="1"/>
    <col min="11274" max="11275" width="10.6640625" style="926" customWidth="1"/>
    <col min="11276" max="11277" width="5.6640625" style="926" customWidth="1"/>
    <col min="11278" max="11278" width="10.33203125" style="926" customWidth="1"/>
    <col min="11279" max="11279" width="0" style="926" hidden="1" customWidth="1"/>
    <col min="11280" max="11286" width="10.6640625" style="926" customWidth="1"/>
    <col min="11287" max="11287" width="9" style="926"/>
    <col min="11288" max="11288" width="9.109375" style="926" customWidth="1"/>
    <col min="11289" max="11289" width="20.6640625" style="926" customWidth="1"/>
    <col min="11290" max="11290" width="8.6640625" style="926" customWidth="1"/>
    <col min="11291" max="11291" width="20.6640625" style="926" customWidth="1"/>
    <col min="11292" max="11292" width="8.6640625" style="926" customWidth="1"/>
    <col min="11293" max="11293" width="20.6640625" style="926" customWidth="1"/>
    <col min="11294" max="11294" width="8.6640625" style="926" customWidth="1"/>
    <col min="11295" max="11295" width="20.6640625" style="926" customWidth="1"/>
    <col min="11296" max="11296" width="8.6640625" style="926" customWidth="1"/>
    <col min="11297" max="11297" width="20.6640625" style="926" customWidth="1"/>
    <col min="11298" max="11298" width="8.6640625" style="926" customWidth="1"/>
    <col min="11299" max="11299" width="20.6640625" style="926" customWidth="1"/>
    <col min="11300" max="11300" width="8.6640625" style="926" customWidth="1"/>
    <col min="11301" max="11301" width="20.6640625" style="926" customWidth="1"/>
    <col min="11302" max="11302" width="8.6640625" style="926" customWidth="1"/>
    <col min="11303" max="11303" width="9" style="926"/>
    <col min="11304" max="11304" width="9.109375" style="926" customWidth="1"/>
    <col min="11305" max="11305" width="9" style="926"/>
    <col min="11306" max="11306" width="2.44140625" style="926" customWidth="1"/>
    <col min="11307" max="11523" width="9" style="926"/>
    <col min="11524" max="11524" width="36" style="926" customWidth="1"/>
    <col min="11525" max="11525" width="6.6640625" style="926" customWidth="1"/>
    <col min="11526" max="11526" width="18.109375" style="926" customWidth="1"/>
    <col min="11527" max="11527" width="10.6640625" style="926" customWidth="1"/>
    <col min="11528" max="11528" width="2.88671875" style="926" customWidth="1"/>
    <col min="11529" max="11529" width="6.109375" style="926" customWidth="1"/>
    <col min="11530" max="11531" width="10.6640625" style="926" customWidth="1"/>
    <col min="11532" max="11533" width="5.6640625" style="926" customWidth="1"/>
    <col min="11534" max="11534" width="10.33203125" style="926" customWidth="1"/>
    <col min="11535" max="11535" width="0" style="926" hidden="1" customWidth="1"/>
    <col min="11536" max="11542" width="10.6640625" style="926" customWidth="1"/>
    <col min="11543" max="11543" width="9" style="926"/>
    <col min="11544" max="11544" width="9.109375" style="926" customWidth="1"/>
    <col min="11545" max="11545" width="20.6640625" style="926" customWidth="1"/>
    <col min="11546" max="11546" width="8.6640625" style="926" customWidth="1"/>
    <col min="11547" max="11547" width="20.6640625" style="926" customWidth="1"/>
    <col min="11548" max="11548" width="8.6640625" style="926" customWidth="1"/>
    <col min="11549" max="11549" width="20.6640625" style="926" customWidth="1"/>
    <col min="11550" max="11550" width="8.6640625" style="926" customWidth="1"/>
    <col min="11551" max="11551" width="20.6640625" style="926" customWidth="1"/>
    <col min="11552" max="11552" width="8.6640625" style="926" customWidth="1"/>
    <col min="11553" max="11553" width="20.6640625" style="926" customWidth="1"/>
    <col min="11554" max="11554" width="8.6640625" style="926" customWidth="1"/>
    <col min="11555" max="11555" width="20.6640625" style="926" customWidth="1"/>
    <col min="11556" max="11556" width="8.6640625" style="926" customWidth="1"/>
    <col min="11557" max="11557" width="20.6640625" style="926" customWidth="1"/>
    <col min="11558" max="11558" width="8.6640625" style="926" customWidth="1"/>
    <col min="11559" max="11559" width="9" style="926"/>
    <col min="11560" max="11560" width="9.109375" style="926" customWidth="1"/>
    <col min="11561" max="11561" width="9" style="926"/>
    <col min="11562" max="11562" width="2.44140625" style="926" customWidth="1"/>
    <col min="11563" max="11779" width="9" style="926"/>
    <col min="11780" max="11780" width="36" style="926" customWidth="1"/>
    <col min="11781" max="11781" width="6.6640625" style="926" customWidth="1"/>
    <col min="11782" max="11782" width="18.109375" style="926" customWidth="1"/>
    <col min="11783" max="11783" width="10.6640625" style="926" customWidth="1"/>
    <col min="11784" max="11784" width="2.88671875" style="926" customWidth="1"/>
    <col min="11785" max="11785" width="6.109375" style="926" customWidth="1"/>
    <col min="11786" max="11787" width="10.6640625" style="926" customWidth="1"/>
    <col min="11788" max="11789" width="5.6640625" style="926" customWidth="1"/>
    <col min="11790" max="11790" width="10.33203125" style="926" customWidth="1"/>
    <col min="11791" max="11791" width="0" style="926" hidden="1" customWidth="1"/>
    <col min="11792" max="11798" width="10.6640625" style="926" customWidth="1"/>
    <col min="11799" max="11799" width="9" style="926"/>
    <col min="11800" max="11800" width="9.109375" style="926" customWidth="1"/>
    <col min="11801" max="11801" width="20.6640625" style="926" customWidth="1"/>
    <col min="11802" max="11802" width="8.6640625" style="926" customWidth="1"/>
    <col min="11803" max="11803" width="20.6640625" style="926" customWidth="1"/>
    <col min="11804" max="11804" width="8.6640625" style="926" customWidth="1"/>
    <col min="11805" max="11805" width="20.6640625" style="926" customWidth="1"/>
    <col min="11806" max="11806" width="8.6640625" style="926" customWidth="1"/>
    <col min="11807" max="11807" width="20.6640625" style="926" customWidth="1"/>
    <col min="11808" max="11808" width="8.6640625" style="926" customWidth="1"/>
    <col min="11809" max="11809" width="20.6640625" style="926" customWidth="1"/>
    <col min="11810" max="11810" width="8.6640625" style="926" customWidth="1"/>
    <col min="11811" max="11811" width="20.6640625" style="926" customWidth="1"/>
    <col min="11812" max="11812" width="8.6640625" style="926" customWidth="1"/>
    <col min="11813" max="11813" width="20.6640625" style="926" customWidth="1"/>
    <col min="11814" max="11814" width="8.6640625" style="926" customWidth="1"/>
    <col min="11815" max="11815" width="9" style="926"/>
    <col min="11816" max="11816" width="9.109375" style="926" customWidth="1"/>
    <col min="11817" max="11817" width="9" style="926"/>
    <col min="11818" max="11818" width="2.44140625" style="926" customWidth="1"/>
    <col min="11819" max="12035" width="9" style="926"/>
    <col min="12036" max="12036" width="36" style="926" customWidth="1"/>
    <col min="12037" max="12037" width="6.6640625" style="926" customWidth="1"/>
    <col min="12038" max="12038" width="18.109375" style="926" customWidth="1"/>
    <col min="12039" max="12039" width="10.6640625" style="926" customWidth="1"/>
    <col min="12040" max="12040" width="2.88671875" style="926" customWidth="1"/>
    <col min="12041" max="12041" width="6.109375" style="926" customWidth="1"/>
    <col min="12042" max="12043" width="10.6640625" style="926" customWidth="1"/>
    <col min="12044" max="12045" width="5.6640625" style="926" customWidth="1"/>
    <col min="12046" max="12046" width="10.33203125" style="926" customWidth="1"/>
    <col min="12047" max="12047" width="0" style="926" hidden="1" customWidth="1"/>
    <col min="12048" max="12054" width="10.6640625" style="926" customWidth="1"/>
    <col min="12055" max="12055" width="9" style="926"/>
    <col min="12056" max="12056" width="9.109375" style="926" customWidth="1"/>
    <col min="12057" max="12057" width="20.6640625" style="926" customWidth="1"/>
    <col min="12058" max="12058" width="8.6640625" style="926" customWidth="1"/>
    <col min="12059" max="12059" width="20.6640625" style="926" customWidth="1"/>
    <col min="12060" max="12060" width="8.6640625" style="926" customWidth="1"/>
    <col min="12061" max="12061" width="20.6640625" style="926" customWidth="1"/>
    <col min="12062" max="12062" width="8.6640625" style="926" customWidth="1"/>
    <col min="12063" max="12063" width="20.6640625" style="926" customWidth="1"/>
    <col min="12064" max="12064" width="8.6640625" style="926" customWidth="1"/>
    <col min="12065" max="12065" width="20.6640625" style="926" customWidth="1"/>
    <col min="12066" max="12066" width="8.6640625" style="926" customWidth="1"/>
    <col min="12067" max="12067" width="20.6640625" style="926" customWidth="1"/>
    <col min="12068" max="12068" width="8.6640625" style="926" customWidth="1"/>
    <col min="12069" max="12069" width="20.6640625" style="926" customWidth="1"/>
    <col min="12070" max="12070" width="8.6640625" style="926" customWidth="1"/>
    <col min="12071" max="12071" width="9" style="926"/>
    <col min="12072" max="12072" width="9.109375" style="926" customWidth="1"/>
    <col min="12073" max="12073" width="9" style="926"/>
    <col min="12074" max="12074" width="2.44140625" style="926" customWidth="1"/>
    <col min="12075" max="12291" width="9" style="926"/>
    <col min="12292" max="12292" width="36" style="926" customWidth="1"/>
    <col min="12293" max="12293" width="6.6640625" style="926" customWidth="1"/>
    <col min="12294" max="12294" width="18.109375" style="926" customWidth="1"/>
    <col min="12295" max="12295" width="10.6640625" style="926" customWidth="1"/>
    <col min="12296" max="12296" width="2.88671875" style="926" customWidth="1"/>
    <col min="12297" max="12297" width="6.109375" style="926" customWidth="1"/>
    <col min="12298" max="12299" width="10.6640625" style="926" customWidth="1"/>
    <col min="12300" max="12301" width="5.6640625" style="926" customWidth="1"/>
    <col min="12302" max="12302" width="10.33203125" style="926" customWidth="1"/>
    <col min="12303" max="12303" width="0" style="926" hidden="1" customWidth="1"/>
    <col min="12304" max="12310" width="10.6640625" style="926" customWidth="1"/>
    <col min="12311" max="12311" width="9" style="926"/>
    <col min="12312" max="12312" width="9.109375" style="926" customWidth="1"/>
    <col min="12313" max="12313" width="20.6640625" style="926" customWidth="1"/>
    <col min="12314" max="12314" width="8.6640625" style="926" customWidth="1"/>
    <col min="12315" max="12315" width="20.6640625" style="926" customWidth="1"/>
    <col min="12316" max="12316" width="8.6640625" style="926" customWidth="1"/>
    <col min="12317" max="12317" width="20.6640625" style="926" customWidth="1"/>
    <col min="12318" max="12318" width="8.6640625" style="926" customWidth="1"/>
    <col min="12319" max="12319" width="20.6640625" style="926" customWidth="1"/>
    <col min="12320" max="12320" width="8.6640625" style="926" customWidth="1"/>
    <col min="12321" max="12321" width="20.6640625" style="926" customWidth="1"/>
    <col min="12322" max="12322" width="8.6640625" style="926" customWidth="1"/>
    <col min="12323" max="12323" width="20.6640625" style="926" customWidth="1"/>
    <col min="12324" max="12324" width="8.6640625" style="926" customWidth="1"/>
    <col min="12325" max="12325" width="20.6640625" style="926" customWidth="1"/>
    <col min="12326" max="12326" width="8.6640625" style="926" customWidth="1"/>
    <col min="12327" max="12327" width="9" style="926"/>
    <col min="12328" max="12328" width="9.109375" style="926" customWidth="1"/>
    <col min="12329" max="12329" width="9" style="926"/>
    <col min="12330" max="12330" width="2.44140625" style="926" customWidth="1"/>
    <col min="12331" max="12547" width="9" style="926"/>
    <col min="12548" max="12548" width="36" style="926" customWidth="1"/>
    <col min="12549" max="12549" width="6.6640625" style="926" customWidth="1"/>
    <col min="12550" max="12550" width="18.109375" style="926" customWidth="1"/>
    <col min="12551" max="12551" width="10.6640625" style="926" customWidth="1"/>
    <col min="12552" max="12552" width="2.88671875" style="926" customWidth="1"/>
    <col min="12553" max="12553" width="6.109375" style="926" customWidth="1"/>
    <col min="12554" max="12555" width="10.6640625" style="926" customWidth="1"/>
    <col min="12556" max="12557" width="5.6640625" style="926" customWidth="1"/>
    <col min="12558" max="12558" width="10.33203125" style="926" customWidth="1"/>
    <col min="12559" max="12559" width="0" style="926" hidden="1" customWidth="1"/>
    <col min="12560" max="12566" width="10.6640625" style="926" customWidth="1"/>
    <col min="12567" max="12567" width="9" style="926"/>
    <col min="12568" max="12568" width="9.109375" style="926" customWidth="1"/>
    <col min="12569" max="12569" width="20.6640625" style="926" customWidth="1"/>
    <col min="12570" max="12570" width="8.6640625" style="926" customWidth="1"/>
    <col min="12571" max="12571" width="20.6640625" style="926" customWidth="1"/>
    <col min="12572" max="12572" width="8.6640625" style="926" customWidth="1"/>
    <col min="12573" max="12573" width="20.6640625" style="926" customWidth="1"/>
    <col min="12574" max="12574" width="8.6640625" style="926" customWidth="1"/>
    <col min="12575" max="12575" width="20.6640625" style="926" customWidth="1"/>
    <col min="12576" max="12576" width="8.6640625" style="926" customWidth="1"/>
    <col min="12577" max="12577" width="20.6640625" style="926" customWidth="1"/>
    <col min="12578" max="12578" width="8.6640625" style="926" customWidth="1"/>
    <col min="12579" max="12579" width="20.6640625" style="926" customWidth="1"/>
    <col min="12580" max="12580" width="8.6640625" style="926" customWidth="1"/>
    <col min="12581" max="12581" width="20.6640625" style="926" customWidth="1"/>
    <col min="12582" max="12582" width="8.6640625" style="926" customWidth="1"/>
    <col min="12583" max="12583" width="9" style="926"/>
    <col min="12584" max="12584" width="9.109375" style="926" customWidth="1"/>
    <col min="12585" max="12585" width="9" style="926"/>
    <col min="12586" max="12586" width="2.44140625" style="926" customWidth="1"/>
    <col min="12587" max="12803" width="9" style="926"/>
    <col min="12804" max="12804" width="36" style="926" customWidth="1"/>
    <col min="12805" max="12805" width="6.6640625" style="926" customWidth="1"/>
    <col min="12806" max="12806" width="18.109375" style="926" customWidth="1"/>
    <col min="12807" max="12807" width="10.6640625" style="926" customWidth="1"/>
    <col min="12808" max="12808" width="2.88671875" style="926" customWidth="1"/>
    <col min="12809" max="12809" width="6.109375" style="926" customWidth="1"/>
    <col min="12810" max="12811" width="10.6640625" style="926" customWidth="1"/>
    <col min="12812" max="12813" width="5.6640625" style="926" customWidth="1"/>
    <col min="12814" max="12814" width="10.33203125" style="926" customWidth="1"/>
    <col min="12815" max="12815" width="0" style="926" hidden="1" customWidth="1"/>
    <col min="12816" max="12822" width="10.6640625" style="926" customWidth="1"/>
    <col min="12823" max="12823" width="9" style="926"/>
    <col min="12824" max="12824" width="9.109375" style="926" customWidth="1"/>
    <col min="12825" max="12825" width="20.6640625" style="926" customWidth="1"/>
    <col min="12826" max="12826" width="8.6640625" style="926" customWidth="1"/>
    <col min="12827" max="12827" width="20.6640625" style="926" customWidth="1"/>
    <col min="12828" max="12828" width="8.6640625" style="926" customWidth="1"/>
    <col min="12829" max="12829" width="20.6640625" style="926" customWidth="1"/>
    <col min="12830" max="12830" width="8.6640625" style="926" customWidth="1"/>
    <col min="12831" max="12831" width="20.6640625" style="926" customWidth="1"/>
    <col min="12832" max="12832" width="8.6640625" style="926" customWidth="1"/>
    <col min="12833" max="12833" width="20.6640625" style="926" customWidth="1"/>
    <col min="12834" max="12834" width="8.6640625" style="926" customWidth="1"/>
    <col min="12835" max="12835" width="20.6640625" style="926" customWidth="1"/>
    <col min="12836" max="12836" width="8.6640625" style="926" customWidth="1"/>
    <col min="12837" max="12837" width="20.6640625" style="926" customWidth="1"/>
    <col min="12838" max="12838" width="8.6640625" style="926" customWidth="1"/>
    <col min="12839" max="12839" width="9" style="926"/>
    <col min="12840" max="12840" width="9.109375" style="926" customWidth="1"/>
    <col min="12841" max="12841" width="9" style="926"/>
    <col min="12842" max="12842" width="2.44140625" style="926" customWidth="1"/>
    <col min="12843" max="13059" width="9" style="926"/>
    <col min="13060" max="13060" width="36" style="926" customWidth="1"/>
    <col min="13061" max="13061" width="6.6640625" style="926" customWidth="1"/>
    <col min="13062" max="13062" width="18.109375" style="926" customWidth="1"/>
    <col min="13063" max="13063" width="10.6640625" style="926" customWidth="1"/>
    <col min="13064" max="13064" width="2.88671875" style="926" customWidth="1"/>
    <col min="13065" max="13065" width="6.109375" style="926" customWidth="1"/>
    <col min="13066" max="13067" width="10.6640625" style="926" customWidth="1"/>
    <col min="13068" max="13069" width="5.6640625" style="926" customWidth="1"/>
    <col min="13070" max="13070" width="10.33203125" style="926" customWidth="1"/>
    <col min="13071" max="13071" width="0" style="926" hidden="1" customWidth="1"/>
    <col min="13072" max="13078" width="10.6640625" style="926" customWidth="1"/>
    <col min="13079" max="13079" width="9" style="926"/>
    <col min="13080" max="13080" width="9.109375" style="926" customWidth="1"/>
    <col min="13081" max="13081" width="20.6640625" style="926" customWidth="1"/>
    <col min="13082" max="13082" width="8.6640625" style="926" customWidth="1"/>
    <col min="13083" max="13083" width="20.6640625" style="926" customWidth="1"/>
    <col min="13084" max="13084" width="8.6640625" style="926" customWidth="1"/>
    <col min="13085" max="13085" width="20.6640625" style="926" customWidth="1"/>
    <col min="13086" max="13086" width="8.6640625" style="926" customWidth="1"/>
    <col min="13087" max="13087" width="20.6640625" style="926" customWidth="1"/>
    <col min="13088" max="13088" width="8.6640625" style="926" customWidth="1"/>
    <col min="13089" max="13089" width="20.6640625" style="926" customWidth="1"/>
    <col min="13090" max="13090" width="8.6640625" style="926" customWidth="1"/>
    <col min="13091" max="13091" width="20.6640625" style="926" customWidth="1"/>
    <col min="13092" max="13092" width="8.6640625" style="926" customWidth="1"/>
    <col min="13093" max="13093" width="20.6640625" style="926" customWidth="1"/>
    <col min="13094" max="13094" width="8.6640625" style="926" customWidth="1"/>
    <col min="13095" max="13095" width="9" style="926"/>
    <col min="13096" max="13096" width="9.109375" style="926" customWidth="1"/>
    <col min="13097" max="13097" width="9" style="926"/>
    <col min="13098" max="13098" width="2.44140625" style="926" customWidth="1"/>
    <col min="13099" max="13315" width="9" style="926"/>
    <col min="13316" max="13316" width="36" style="926" customWidth="1"/>
    <col min="13317" max="13317" width="6.6640625" style="926" customWidth="1"/>
    <col min="13318" max="13318" width="18.109375" style="926" customWidth="1"/>
    <col min="13319" max="13319" width="10.6640625" style="926" customWidth="1"/>
    <col min="13320" max="13320" width="2.88671875" style="926" customWidth="1"/>
    <col min="13321" max="13321" width="6.109375" style="926" customWidth="1"/>
    <col min="13322" max="13323" width="10.6640625" style="926" customWidth="1"/>
    <col min="13324" max="13325" width="5.6640625" style="926" customWidth="1"/>
    <col min="13326" max="13326" width="10.33203125" style="926" customWidth="1"/>
    <col min="13327" max="13327" width="0" style="926" hidden="1" customWidth="1"/>
    <col min="13328" max="13334" width="10.6640625" style="926" customWidth="1"/>
    <col min="13335" max="13335" width="9" style="926"/>
    <col min="13336" max="13336" width="9.109375" style="926" customWidth="1"/>
    <col min="13337" max="13337" width="20.6640625" style="926" customWidth="1"/>
    <col min="13338" max="13338" width="8.6640625" style="926" customWidth="1"/>
    <col min="13339" max="13339" width="20.6640625" style="926" customWidth="1"/>
    <col min="13340" max="13340" width="8.6640625" style="926" customWidth="1"/>
    <col min="13341" max="13341" width="20.6640625" style="926" customWidth="1"/>
    <col min="13342" max="13342" width="8.6640625" style="926" customWidth="1"/>
    <col min="13343" max="13343" width="20.6640625" style="926" customWidth="1"/>
    <col min="13344" max="13344" width="8.6640625" style="926" customWidth="1"/>
    <col min="13345" max="13345" width="20.6640625" style="926" customWidth="1"/>
    <col min="13346" max="13346" width="8.6640625" style="926" customWidth="1"/>
    <col min="13347" max="13347" width="20.6640625" style="926" customWidth="1"/>
    <col min="13348" max="13348" width="8.6640625" style="926" customWidth="1"/>
    <col min="13349" max="13349" width="20.6640625" style="926" customWidth="1"/>
    <col min="13350" max="13350" width="8.6640625" style="926" customWidth="1"/>
    <col min="13351" max="13351" width="9" style="926"/>
    <col min="13352" max="13352" width="9.109375" style="926" customWidth="1"/>
    <col min="13353" max="13353" width="9" style="926"/>
    <col min="13354" max="13354" width="2.44140625" style="926" customWidth="1"/>
    <col min="13355" max="13571" width="9" style="926"/>
    <col min="13572" max="13572" width="36" style="926" customWidth="1"/>
    <col min="13573" max="13573" width="6.6640625" style="926" customWidth="1"/>
    <col min="13574" max="13574" width="18.109375" style="926" customWidth="1"/>
    <col min="13575" max="13575" width="10.6640625" style="926" customWidth="1"/>
    <col min="13576" max="13576" width="2.88671875" style="926" customWidth="1"/>
    <col min="13577" max="13577" width="6.109375" style="926" customWidth="1"/>
    <col min="13578" max="13579" width="10.6640625" style="926" customWidth="1"/>
    <col min="13580" max="13581" width="5.6640625" style="926" customWidth="1"/>
    <col min="13582" max="13582" width="10.33203125" style="926" customWidth="1"/>
    <col min="13583" max="13583" width="0" style="926" hidden="1" customWidth="1"/>
    <col min="13584" max="13590" width="10.6640625" style="926" customWidth="1"/>
    <col min="13591" max="13591" width="9" style="926"/>
    <col min="13592" max="13592" width="9.109375" style="926" customWidth="1"/>
    <col min="13593" max="13593" width="20.6640625" style="926" customWidth="1"/>
    <col min="13594" max="13594" width="8.6640625" style="926" customWidth="1"/>
    <col min="13595" max="13595" width="20.6640625" style="926" customWidth="1"/>
    <col min="13596" max="13596" width="8.6640625" style="926" customWidth="1"/>
    <col min="13597" max="13597" width="20.6640625" style="926" customWidth="1"/>
    <col min="13598" max="13598" width="8.6640625" style="926" customWidth="1"/>
    <col min="13599" max="13599" width="20.6640625" style="926" customWidth="1"/>
    <col min="13600" max="13600" width="8.6640625" style="926" customWidth="1"/>
    <col min="13601" max="13601" width="20.6640625" style="926" customWidth="1"/>
    <col min="13602" max="13602" width="8.6640625" style="926" customWidth="1"/>
    <col min="13603" max="13603" width="20.6640625" style="926" customWidth="1"/>
    <col min="13604" max="13604" width="8.6640625" style="926" customWidth="1"/>
    <col min="13605" max="13605" width="20.6640625" style="926" customWidth="1"/>
    <col min="13606" max="13606" width="8.6640625" style="926" customWidth="1"/>
    <col min="13607" max="13607" width="9" style="926"/>
    <col min="13608" max="13608" width="9.109375" style="926" customWidth="1"/>
    <col min="13609" max="13609" width="9" style="926"/>
    <col min="13610" max="13610" width="2.44140625" style="926" customWidth="1"/>
    <col min="13611" max="13827" width="9" style="926"/>
    <col min="13828" max="13828" width="36" style="926" customWidth="1"/>
    <col min="13829" max="13829" width="6.6640625" style="926" customWidth="1"/>
    <col min="13830" max="13830" width="18.109375" style="926" customWidth="1"/>
    <col min="13831" max="13831" width="10.6640625" style="926" customWidth="1"/>
    <col min="13832" max="13832" width="2.88671875" style="926" customWidth="1"/>
    <col min="13833" max="13833" width="6.109375" style="926" customWidth="1"/>
    <col min="13834" max="13835" width="10.6640625" style="926" customWidth="1"/>
    <col min="13836" max="13837" width="5.6640625" style="926" customWidth="1"/>
    <col min="13838" max="13838" width="10.33203125" style="926" customWidth="1"/>
    <col min="13839" max="13839" width="0" style="926" hidden="1" customWidth="1"/>
    <col min="13840" max="13846" width="10.6640625" style="926" customWidth="1"/>
    <col min="13847" max="13847" width="9" style="926"/>
    <col min="13848" max="13848" width="9.109375" style="926" customWidth="1"/>
    <col min="13849" max="13849" width="20.6640625" style="926" customWidth="1"/>
    <col min="13850" max="13850" width="8.6640625" style="926" customWidth="1"/>
    <col min="13851" max="13851" width="20.6640625" style="926" customWidth="1"/>
    <col min="13852" max="13852" width="8.6640625" style="926" customWidth="1"/>
    <col min="13853" max="13853" width="20.6640625" style="926" customWidth="1"/>
    <col min="13854" max="13854" width="8.6640625" style="926" customWidth="1"/>
    <col min="13855" max="13855" width="20.6640625" style="926" customWidth="1"/>
    <col min="13856" max="13856" width="8.6640625" style="926" customWidth="1"/>
    <col min="13857" max="13857" width="20.6640625" style="926" customWidth="1"/>
    <col min="13858" max="13858" width="8.6640625" style="926" customWidth="1"/>
    <col min="13859" max="13859" width="20.6640625" style="926" customWidth="1"/>
    <col min="13860" max="13860" width="8.6640625" style="926" customWidth="1"/>
    <col min="13861" max="13861" width="20.6640625" style="926" customWidth="1"/>
    <col min="13862" max="13862" width="8.6640625" style="926" customWidth="1"/>
    <col min="13863" max="13863" width="9" style="926"/>
    <col min="13864" max="13864" width="9.109375" style="926" customWidth="1"/>
    <col min="13865" max="13865" width="9" style="926"/>
    <col min="13866" max="13866" width="2.44140625" style="926" customWidth="1"/>
    <col min="13867" max="14083" width="9" style="926"/>
    <col min="14084" max="14084" width="36" style="926" customWidth="1"/>
    <col min="14085" max="14085" width="6.6640625" style="926" customWidth="1"/>
    <col min="14086" max="14086" width="18.109375" style="926" customWidth="1"/>
    <col min="14087" max="14087" width="10.6640625" style="926" customWidth="1"/>
    <col min="14088" max="14088" width="2.88671875" style="926" customWidth="1"/>
    <col min="14089" max="14089" width="6.109375" style="926" customWidth="1"/>
    <col min="14090" max="14091" width="10.6640625" style="926" customWidth="1"/>
    <col min="14092" max="14093" width="5.6640625" style="926" customWidth="1"/>
    <col min="14094" max="14094" width="10.33203125" style="926" customWidth="1"/>
    <col min="14095" max="14095" width="0" style="926" hidden="1" customWidth="1"/>
    <col min="14096" max="14102" width="10.6640625" style="926" customWidth="1"/>
    <col min="14103" max="14103" width="9" style="926"/>
    <col min="14104" max="14104" width="9.109375" style="926" customWidth="1"/>
    <col min="14105" max="14105" width="20.6640625" style="926" customWidth="1"/>
    <col min="14106" max="14106" width="8.6640625" style="926" customWidth="1"/>
    <col min="14107" max="14107" width="20.6640625" style="926" customWidth="1"/>
    <col min="14108" max="14108" width="8.6640625" style="926" customWidth="1"/>
    <col min="14109" max="14109" width="20.6640625" style="926" customWidth="1"/>
    <col min="14110" max="14110" width="8.6640625" style="926" customWidth="1"/>
    <col min="14111" max="14111" width="20.6640625" style="926" customWidth="1"/>
    <col min="14112" max="14112" width="8.6640625" style="926" customWidth="1"/>
    <col min="14113" max="14113" width="20.6640625" style="926" customWidth="1"/>
    <col min="14114" max="14114" width="8.6640625" style="926" customWidth="1"/>
    <col min="14115" max="14115" width="20.6640625" style="926" customWidth="1"/>
    <col min="14116" max="14116" width="8.6640625" style="926" customWidth="1"/>
    <col min="14117" max="14117" width="20.6640625" style="926" customWidth="1"/>
    <col min="14118" max="14118" width="8.6640625" style="926" customWidth="1"/>
    <col min="14119" max="14119" width="9" style="926"/>
    <col min="14120" max="14120" width="9.109375" style="926" customWidth="1"/>
    <col min="14121" max="14121" width="9" style="926"/>
    <col min="14122" max="14122" width="2.44140625" style="926" customWidth="1"/>
    <col min="14123" max="14339" width="9" style="926"/>
    <col min="14340" max="14340" width="36" style="926" customWidth="1"/>
    <col min="14341" max="14341" width="6.6640625" style="926" customWidth="1"/>
    <col min="14342" max="14342" width="18.109375" style="926" customWidth="1"/>
    <col min="14343" max="14343" width="10.6640625" style="926" customWidth="1"/>
    <col min="14344" max="14344" width="2.88671875" style="926" customWidth="1"/>
    <col min="14345" max="14345" width="6.109375" style="926" customWidth="1"/>
    <col min="14346" max="14347" width="10.6640625" style="926" customWidth="1"/>
    <col min="14348" max="14349" width="5.6640625" style="926" customWidth="1"/>
    <col min="14350" max="14350" width="10.33203125" style="926" customWidth="1"/>
    <col min="14351" max="14351" width="0" style="926" hidden="1" customWidth="1"/>
    <col min="14352" max="14358" width="10.6640625" style="926" customWidth="1"/>
    <col min="14359" max="14359" width="9" style="926"/>
    <col min="14360" max="14360" width="9.109375" style="926" customWidth="1"/>
    <col min="14361" max="14361" width="20.6640625" style="926" customWidth="1"/>
    <col min="14362" max="14362" width="8.6640625" style="926" customWidth="1"/>
    <col min="14363" max="14363" width="20.6640625" style="926" customWidth="1"/>
    <col min="14364" max="14364" width="8.6640625" style="926" customWidth="1"/>
    <col min="14365" max="14365" width="20.6640625" style="926" customWidth="1"/>
    <col min="14366" max="14366" width="8.6640625" style="926" customWidth="1"/>
    <col min="14367" max="14367" width="20.6640625" style="926" customWidth="1"/>
    <col min="14368" max="14368" width="8.6640625" style="926" customWidth="1"/>
    <col min="14369" max="14369" width="20.6640625" style="926" customWidth="1"/>
    <col min="14370" max="14370" width="8.6640625" style="926" customWidth="1"/>
    <col min="14371" max="14371" width="20.6640625" style="926" customWidth="1"/>
    <col min="14372" max="14372" width="8.6640625" style="926" customWidth="1"/>
    <col min="14373" max="14373" width="20.6640625" style="926" customWidth="1"/>
    <col min="14374" max="14374" width="8.6640625" style="926" customWidth="1"/>
    <col min="14375" max="14375" width="9" style="926"/>
    <col min="14376" max="14376" width="9.109375" style="926" customWidth="1"/>
    <col min="14377" max="14377" width="9" style="926"/>
    <col min="14378" max="14378" width="2.44140625" style="926" customWidth="1"/>
    <col min="14379" max="14595" width="9" style="926"/>
    <col min="14596" max="14596" width="36" style="926" customWidth="1"/>
    <col min="14597" max="14597" width="6.6640625" style="926" customWidth="1"/>
    <col min="14598" max="14598" width="18.109375" style="926" customWidth="1"/>
    <col min="14599" max="14599" width="10.6640625" style="926" customWidth="1"/>
    <col min="14600" max="14600" width="2.88671875" style="926" customWidth="1"/>
    <col min="14601" max="14601" width="6.109375" style="926" customWidth="1"/>
    <col min="14602" max="14603" width="10.6640625" style="926" customWidth="1"/>
    <col min="14604" max="14605" width="5.6640625" style="926" customWidth="1"/>
    <col min="14606" max="14606" width="10.33203125" style="926" customWidth="1"/>
    <col min="14607" max="14607" width="0" style="926" hidden="1" customWidth="1"/>
    <col min="14608" max="14614" width="10.6640625" style="926" customWidth="1"/>
    <col min="14615" max="14615" width="9" style="926"/>
    <col min="14616" max="14616" width="9.109375" style="926" customWidth="1"/>
    <col min="14617" max="14617" width="20.6640625" style="926" customWidth="1"/>
    <col min="14618" max="14618" width="8.6640625" style="926" customWidth="1"/>
    <col min="14619" max="14619" width="20.6640625" style="926" customWidth="1"/>
    <col min="14620" max="14620" width="8.6640625" style="926" customWidth="1"/>
    <col min="14621" max="14621" width="20.6640625" style="926" customWidth="1"/>
    <col min="14622" max="14622" width="8.6640625" style="926" customWidth="1"/>
    <col min="14623" max="14623" width="20.6640625" style="926" customWidth="1"/>
    <col min="14624" max="14624" width="8.6640625" style="926" customWidth="1"/>
    <col min="14625" max="14625" width="20.6640625" style="926" customWidth="1"/>
    <col min="14626" max="14626" width="8.6640625" style="926" customWidth="1"/>
    <col min="14627" max="14627" width="20.6640625" style="926" customWidth="1"/>
    <col min="14628" max="14628" width="8.6640625" style="926" customWidth="1"/>
    <col min="14629" max="14629" width="20.6640625" style="926" customWidth="1"/>
    <col min="14630" max="14630" width="8.6640625" style="926" customWidth="1"/>
    <col min="14631" max="14631" width="9" style="926"/>
    <col min="14632" max="14632" width="9.109375" style="926" customWidth="1"/>
    <col min="14633" max="14633" width="9" style="926"/>
    <col min="14634" max="14634" width="2.44140625" style="926" customWidth="1"/>
    <col min="14635" max="14851" width="9" style="926"/>
    <col min="14852" max="14852" width="36" style="926" customWidth="1"/>
    <col min="14853" max="14853" width="6.6640625" style="926" customWidth="1"/>
    <col min="14854" max="14854" width="18.109375" style="926" customWidth="1"/>
    <col min="14855" max="14855" width="10.6640625" style="926" customWidth="1"/>
    <col min="14856" max="14856" width="2.88671875" style="926" customWidth="1"/>
    <col min="14857" max="14857" width="6.109375" style="926" customWidth="1"/>
    <col min="14858" max="14859" width="10.6640625" style="926" customWidth="1"/>
    <col min="14860" max="14861" width="5.6640625" style="926" customWidth="1"/>
    <col min="14862" max="14862" width="10.33203125" style="926" customWidth="1"/>
    <col min="14863" max="14863" width="0" style="926" hidden="1" customWidth="1"/>
    <col min="14864" max="14870" width="10.6640625" style="926" customWidth="1"/>
    <col min="14871" max="14871" width="9" style="926"/>
    <col min="14872" max="14872" width="9.109375" style="926" customWidth="1"/>
    <col min="14873" max="14873" width="20.6640625" style="926" customWidth="1"/>
    <col min="14874" max="14874" width="8.6640625" style="926" customWidth="1"/>
    <col min="14875" max="14875" width="20.6640625" style="926" customWidth="1"/>
    <col min="14876" max="14876" width="8.6640625" style="926" customWidth="1"/>
    <col min="14877" max="14877" width="20.6640625" style="926" customWidth="1"/>
    <col min="14878" max="14878" width="8.6640625" style="926" customWidth="1"/>
    <col min="14879" max="14879" width="20.6640625" style="926" customWidth="1"/>
    <col min="14880" max="14880" width="8.6640625" style="926" customWidth="1"/>
    <col min="14881" max="14881" width="20.6640625" style="926" customWidth="1"/>
    <col min="14882" max="14882" width="8.6640625" style="926" customWidth="1"/>
    <col min="14883" max="14883" width="20.6640625" style="926" customWidth="1"/>
    <col min="14884" max="14884" width="8.6640625" style="926" customWidth="1"/>
    <col min="14885" max="14885" width="20.6640625" style="926" customWidth="1"/>
    <col min="14886" max="14886" width="8.6640625" style="926" customWidth="1"/>
    <col min="14887" max="14887" width="9" style="926"/>
    <col min="14888" max="14888" width="9.109375" style="926" customWidth="1"/>
    <col min="14889" max="14889" width="9" style="926"/>
    <col min="14890" max="14890" width="2.44140625" style="926" customWidth="1"/>
    <col min="14891" max="15107" width="9" style="926"/>
    <col min="15108" max="15108" width="36" style="926" customWidth="1"/>
    <col min="15109" max="15109" width="6.6640625" style="926" customWidth="1"/>
    <col min="15110" max="15110" width="18.109375" style="926" customWidth="1"/>
    <col min="15111" max="15111" width="10.6640625" style="926" customWidth="1"/>
    <col min="15112" max="15112" width="2.88671875" style="926" customWidth="1"/>
    <col min="15113" max="15113" width="6.109375" style="926" customWidth="1"/>
    <col min="15114" max="15115" width="10.6640625" style="926" customWidth="1"/>
    <col min="15116" max="15117" width="5.6640625" style="926" customWidth="1"/>
    <col min="15118" max="15118" width="10.33203125" style="926" customWidth="1"/>
    <col min="15119" max="15119" width="0" style="926" hidden="1" customWidth="1"/>
    <col min="15120" max="15126" width="10.6640625" style="926" customWidth="1"/>
    <col min="15127" max="15127" width="9" style="926"/>
    <col min="15128" max="15128" width="9.109375" style="926" customWidth="1"/>
    <col min="15129" max="15129" width="20.6640625" style="926" customWidth="1"/>
    <col min="15130" max="15130" width="8.6640625" style="926" customWidth="1"/>
    <col min="15131" max="15131" width="20.6640625" style="926" customWidth="1"/>
    <col min="15132" max="15132" width="8.6640625" style="926" customWidth="1"/>
    <col min="15133" max="15133" width="20.6640625" style="926" customWidth="1"/>
    <col min="15134" max="15134" width="8.6640625" style="926" customWidth="1"/>
    <col min="15135" max="15135" width="20.6640625" style="926" customWidth="1"/>
    <col min="15136" max="15136" width="8.6640625" style="926" customWidth="1"/>
    <col min="15137" max="15137" width="20.6640625" style="926" customWidth="1"/>
    <col min="15138" max="15138" width="8.6640625" style="926" customWidth="1"/>
    <col min="15139" max="15139" width="20.6640625" style="926" customWidth="1"/>
    <col min="15140" max="15140" width="8.6640625" style="926" customWidth="1"/>
    <col min="15141" max="15141" width="20.6640625" style="926" customWidth="1"/>
    <col min="15142" max="15142" width="8.6640625" style="926" customWidth="1"/>
    <col min="15143" max="15143" width="9" style="926"/>
    <col min="15144" max="15144" width="9.109375" style="926" customWidth="1"/>
    <col min="15145" max="15145" width="9" style="926"/>
    <col min="15146" max="15146" width="2.44140625" style="926" customWidth="1"/>
    <col min="15147" max="15363" width="9" style="926"/>
    <col min="15364" max="15364" width="36" style="926" customWidth="1"/>
    <col min="15365" max="15365" width="6.6640625" style="926" customWidth="1"/>
    <col min="15366" max="15366" width="18.109375" style="926" customWidth="1"/>
    <col min="15367" max="15367" width="10.6640625" style="926" customWidth="1"/>
    <col min="15368" max="15368" width="2.88671875" style="926" customWidth="1"/>
    <col min="15369" max="15369" width="6.109375" style="926" customWidth="1"/>
    <col min="15370" max="15371" width="10.6640625" style="926" customWidth="1"/>
    <col min="15372" max="15373" width="5.6640625" style="926" customWidth="1"/>
    <col min="15374" max="15374" width="10.33203125" style="926" customWidth="1"/>
    <col min="15375" max="15375" width="0" style="926" hidden="1" customWidth="1"/>
    <col min="15376" max="15382" width="10.6640625" style="926" customWidth="1"/>
    <col min="15383" max="15383" width="9" style="926"/>
    <col min="15384" max="15384" width="9.109375" style="926" customWidth="1"/>
    <col min="15385" max="15385" width="20.6640625" style="926" customWidth="1"/>
    <col min="15386" max="15386" width="8.6640625" style="926" customWidth="1"/>
    <col min="15387" max="15387" width="20.6640625" style="926" customWidth="1"/>
    <col min="15388" max="15388" width="8.6640625" style="926" customWidth="1"/>
    <col min="15389" max="15389" width="20.6640625" style="926" customWidth="1"/>
    <col min="15390" max="15390" width="8.6640625" style="926" customWidth="1"/>
    <col min="15391" max="15391" width="20.6640625" style="926" customWidth="1"/>
    <col min="15392" max="15392" width="8.6640625" style="926" customWidth="1"/>
    <col min="15393" max="15393" width="20.6640625" style="926" customWidth="1"/>
    <col min="15394" max="15394" width="8.6640625" style="926" customWidth="1"/>
    <col min="15395" max="15395" width="20.6640625" style="926" customWidth="1"/>
    <col min="15396" max="15396" width="8.6640625" style="926" customWidth="1"/>
    <col min="15397" max="15397" width="20.6640625" style="926" customWidth="1"/>
    <col min="15398" max="15398" width="8.6640625" style="926" customWidth="1"/>
    <col min="15399" max="15399" width="9" style="926"/>
    <col min="15400" max="15400" width="9.109375" style="926" customWidth="1"/>
    <col min="15401" max="15401" width="9" style="926"/>
    <col min="15402" max="15402" width="2.44140625" style="926" customWidth="1"/>
    <col min="15403" max="15619" width="9" style="926"/>
    <col min="15620" max="15620" width="36" style="926" customWidth="1"/>
    <col min="15621" max="15621" width="6.6640625" style="926" customWidth="1"/>
    <col min="15622" max="15622" width="18.109375" style="926" customWidth="1"/>
    <col min="15623" max="15623" width="10.6640625" style="926" customWidth="1"/>
    <col min="15624" max="15624" width="2.88671875" style="926" customWidth="1"/>
    <col min="15625" max="15625" width="6.109375" style="926" customWidth="1"/>
    <col min="15626" max="15627" width="10.6640625" style="926" customWidth="1"/>
    <col min="15628" max="15629" width="5.6640625" style="926" customWidth="1"/>
    <col min="15630" max="15630" width="10.33203125" style="926" customWidth="1"/>
    <col min="15631" max="15631" width="0" style="926" hidden="1" customWidth="1"/>
    <col min="15632" max="15638" width="10.6640625" style="926" customWidth="1"/>
    <col min="15639" max="15639" width="9" style="926"/>
    <col min="15640" max="15640" width="9.109375" style="926" customWidth="1"/>
    <col min="15641" max="15641" width="20.6640625" style="926" customWidth="1"/>
    <col min="15642" max="15642" width="8.6640625" style="926" customWidth="1"/>
    <col min="15643" max="15643" width="20.6640625" style="926" customWidth="1"/>
    <col min="15644" max="15644" width="8.6640625" style="926" customWidth="1"/>
    <col min="15645" max="15645" width="20.6640625" style="926" customWidth="1"/>
    <col min="15646" max="15646" width="8.6640625" style="926" customWidth="1"/>
    <col min="15647" max="15647" width="20.6640625" style="926" customWidth="1"/>
    <col min="15648" max="15648" width="8.6640625" style="926" customWidth="1"/>
    <col min="15649" max="15649" width="20.6640625" style="926" customWidth="1"/>
    <col min="15650" max="15650" width="8.6640625" style="926" customWidth="1"/>
    <col min="15651" max="15651" width="20.6640625" style="926" customWidth="1"/>
    <col min="15652" max="15652" width="8.6640625" style="926" customWidth="1"/>
    <col min="15653" max="15653" width="20.6640625" style="926" customWidth="1"/>
    <col min="15654" max="15654" width="8.6640625" style="926" customWidth="1"/>
    <col min="15655" max="15655" width="9" style="926"/>
    <col min="15656" max="15656" width="9.109375" style="926" customWidth="1"/>
    <col min="15657" max="15657" width="9" style="926"/>
    <col min="15658" max="15658" width="2.44140625" style="926" customWidth="1"/>
    <col min="15659" max="15875" width="9" style="926"/>
    <col min="15876" max="15876" width="36" style="926" customWidth="1"/>
    <col min="15877" max="15877" width="6.6640625" style="926" customWidth="1"/>
    <col min="15878" max="15878" width="18.109375" style="926" customWidth="1"/>
    <col min="15879" max="15879" width="10.6640625" style="926" customWidth="1"/>
    <col min="15880" max="15880" width="2.88671875" style="926" customWidth="1"/>
    <col min="15881" max="15881" width="6.109375" style="926" customWidth="1"/>
    <col min="15882" max="15883" width="10.6640625" style="926" customWidth="1"/>
    <col min="15884" max="15885" width="5.6640625" style="926" customWidth="1"/>
    <col min="15886" max="15886" width="10.33203125" style="926" customWidth="1"/>
    <col min="15887" max="15887" width="0" style="926" hidden="1" customWidth="1"/>
    <col min="15888" max="15894" width="10.6640625" style="926" customWidth="1"/>
    <col min="15895" max="15895" width="9" style="926"/>
    <col min="15896" max="15896" width="9.109375" style="926" customWidth="1"/>
    <col min="15897" max="15897" width="20.6640625" style="926" customWidth="1"/>
    <col min="15898" max="15898" width="8.6640625" style="926" customWidth="1"/>
    <col min="15899" max="15899" width="20.6640625" style="926" customWidth="1"/>
    <col min="15900" max="15900" width="8.6640625" style="926" customWidth="1"/>
    <col min="15901" max="15901" width="20.6640625" style="926" customWidth="1"/>
    <col min="15902" max="15902" width="8.6640625" style="926" customWidth="1"/>
    <col min="15903" max="15903" width="20.6640625" style="926" customWidth="1"/>
    <col min="15904" max="15904" width="8.6640625" style="926" customWidth="1"/>
    <col min="15905" max="15905" width="20.6640625" style="926" customWidth="1"/>
    <col min="15906" max="15906" width="8.6640625" style="926" customWidth="1"/>
    <col min="15907" max="15907" width="20.6640625" style="926" customWidth="1"/>
    <col min="15908" max="15908" width="8.6640625" style="926" customWidth="1"/>
    <col min="15909" max="15909" width="20.6640625" style="926" customWidth="1"/>
    <col min="15910" max="15910" width="8.6640625" style="926" customWidth="1"/>
    <col min="15911" max="15911" width="9" style="926"/>
    <col min="15912" max="15912" width="9.109375" style="926" customWidth="1"/>
    <col min="15913" max="15913" width="9" style="926"/>
    <col min="15914" max="15914" width="2.44140625" style="926" customWidth="1"/>
    <col min="15915" max="16131" width="9" style="926"/>
    <col min="16132" max="16132" width="36" style="926" customWidth="1"/>
    <col min="16133" max="16133" width="6.6640625" style="926" customWidth="1"/>
    <col min="16134" max="16134" width="18.109375" style="926" customWidth="1"/>
    <col min="16135" max="16135" width="10.6640625" style="926" customWidth="1"/>
    <col min="16136" max="16136" width="2.88671875" style="926" customWidth="1"/>
    <col min="16137" max="16137" width="6.109375" style="926" customWidth="1"/>
    <col min="16138" max="16139" width="10.6640625" style="926" customWidth="1"/>
    <col min="16140" max="16141" width="5.6640625" style="926" customWidth="1"/>
    <col min="16142" max="16142" width="10.33203125" style="926" customWidth="1"/>
    <col min="16143" max="16143" width="0" style="926" hidden="1" customWidth="1"/>
    <col min="16144" max="16150" width="10.6640625" style="926" customWidth="1"/>
    <col min="16151" max="16151" width="9" style="926"/>
    <col min="16152" max="16152" width="9.109375" style="926" customWidth="1"/>
    <col min="16153" max="16153" width="20.6640625" style="926" customWidth="1"/>
    <col min="16154" max="16154" width="8.6640625" style="926" customWidth="1"/>
    <col min="16155" max="16155" width="20.6640625" style="926" customWidth="1"/>
    <col min="16156" max="16156" width="8.6640625" style="926" customWidth="1"/>
    <col min="16157" max="16157" width="20.6640625" style="926" customWidth="1"/>
    <col min="16158" max="16158" width="8.6640625" style="926" customWidth="1"/>
    <col min="16159" max="16159" width="20.6640625" style="926" customWidth="1"/>
    <col min="16160" max="16160" width="8.6640625" style="926" customWidth="1"/>
    <col min="16161" max="16161" width="20.6640625" style="926" customWidth="1"/>
    <col min="16162" max="16162" width="8.6640625" style="926" customWidth="1"/>
    <col min="16163" max="16163" width="20.6640625" style="926" customWidth="1"/>
    <col min="16164" max="16164" width="8.6640625" style="926" customWidth="1"/>
    <col min="16165" max="16165" width="20.6640625" style="926" customWidth="1"/>
    <col min="16166" max="16166" width="8.6640625" style="926" customWidth="1"/>
    <col min="16167" max="16167" width="9" style="926"/>
    <col min="16168" max="16168" width="9.109375" style="926" customWidth="1"/>
    <col min="16169" max="16169" width="9" style="926"/>
    <col min="16170" max="16170" width="2.44140625" style="926" customWidth="1"/>
    <col min="16171" max="16384" width="9" style="926"/>
  </cols>
  <sheetData>
    <row r="1" spans="1:65">
      <c r="A1" s="1757"/>
      <c r="B1" s="1757"/>
      <c r="C1" s="1781"/>
      <c r="D1" s="1781"/>
      <c r="E1" s="1781"/>
      <c r="F1" s="1781"/>
      <c r="G1" s="1781"/>
      <c r="H1" s="1781"/>
      <c r="I1" s="1781"/>
      <c r="J1" s="1781"/>
      <c r="K1" s="1757"/>
      <c r="L1" s="1757"/>
      <c r="M1" s="1757"/>
      <c r="N1" s="1757"/>
      <c r="O1" s="1757"/>
      <c r="P1" s="1757"/>
      <c r="Q1" s="1757"/>
      <c r="R1" s="1757"/>
      <c r="S1" s="1757"/>
      <c r="T1" s="1757"/>
      <c r="U1" s="1757"/>
      <c r="V1" s="1757"/>
      <c r="W1" s="1757"/>
      <c r="X1" s="1757"/>
      <c r="Y1" s="1757"/>
      <c r="Z1" s="1757"/>
      <c r="AA1" s="1757"/>
      <c r="AB1" s="1757"/>
      <c r="AC1" s="1757"/>
      <c r="AD1" s="1757"/>
      <c r="AE1" s="1757"/>
      <c r="AF1" s="1757"/>
      <c r="AG1" s="1757"/>
      <c r="AH1" s="1757"/>
      <c r="AI1" s="1757"/>
      <c r="AJ1" s="1757"/>
      <c r="AK1" s="1757"/>
      <c r="AL1" s="1757"/>
      <c r="AM1" s="1757"/>
      <c r="AN1" s="1757"/>
      <c r="AO1" s="1757"/>
      <c r="AP1" s="1757"/>
      <c r="AQ1" s="1757"/>
      <c r="AR1" s="1757"/>
      <c r="AS1" s="1757"/>
      <c r="AT1" s="1757"/>
      <c r="AU1" s="1757"/>
      <c r="AV1" s="1757"/>
      <c r="AW1" s="1757"/>
      <c r="AX1" s="1757"/>
      <c r="AY1" s="1757"/>
      <c r="AZ1" s="1757"/>
      <c r="BA1" s="1757"/>
      <c r="BB1" s="1757"/>
      <c r="BC1" s="1757"/>
      <c r="BD1" s="1757"/>
      <c r="BE1" s="1757"/>
      <c r="BF1" s="1757"/>
      <c r="BG1" s="1757"/>
      <c r="BH1" s="1757"/>
      <c r="BI1" s="1757"/>
      <c r="BJ1" s="1757"/>
      <c r="BK1" s="1757"/>
      <c r="BL1" s="1757"/>
      <c r="BM1" s="1757"/>
    </row>
    <row r="2" spans="1:65">
      <c r="A2" s="1757"/>
      <c r="B2" s="1757"/>
      <c r="C2" s="1605"/>
      <c r="D2" s="1605"/>
      <c r="E2" s="1604"/>
      <c r="F2" s="1604"/>
      <c r="G2" s="1605"/>
      <c r="H2" s="1605" t="s">
        <v>88</v>
      </c>
      <c r="I2" s="1605" t="s">
        <v>88</v>
      </c>
      <c r="J2" s="1605"/>
      <c r="K2" s="1605"/>
      <c r="L2" s="1605"/>
      <c r="M2" s="1605"/>
      <c r="N2" s="1605"/>
      <c r="O2" s="2495" t="s">
        <v>5</v>
      </c>
      <c r="P2" s="1605"/>
      <c r="Q2" s="1757"/>
      <c r="R2" s="1757"/>
      <c r="S2" s="1757"/>
      <c r="T2" s="1757"/>
      <c r="U2" s="1757"/>
      <c r="V2" s="1757"/>
      <c r="W2" s="1757"/>
      <c r="X2" s="1757"/>
      <c r="Y2" s="1757"/>
      <c r="Z2" s="1757"/>
      <c r="AA2" s="1605"/>
      <c r="AB2" s="1605"/>
      <c r="AC2" s="1604"/>
      <c r="AD2" s="1605" t="s">
        <v>88</v>
      </c>
      <c r="AE2" s="1605"/>
      <c r="AF2" s="1605"/>
      <c r="AG2" s="1605"/>
      <c r="AH2" s="1605"/>
      <c r="AI2" s="1605"/>
      <c r="AJ2" s="1605" t="s">
        <v>89</v>
      </c>
      <c r="AK2" s="1757"/>
      <c r="AL2" s="1757"/>
      <c r="AM2" s="1757"/>
      <c r="AN2" s="1757"/>
      <c r="AO2" s="1757"/>
      <c r="AP2" s="1757"/>
      <c r="AQ2" s="1757"/>
      <c r="AR2" s="1757"/>
      <c r="AS2" s="1757"/>
      <c r="AT2" s="1757"/>
      <c r="AU2" s="1757"/>
      <c r="AV2" s="1757"/>
      <c r="AW2" s="1757"/>
      <c r="AX2" s="1757"/>
      <c r="AY2" s="1757"/>
      <c r="AZ2" s="1757"/>
      <c r="BA2" s="1757"/>
      <c r="BB2" s="1757"/>
      <c r="BC2" s="1757"/>
      <c r="BD2" s="1757"/>
      <c r="BE2" s="1757"/>
      <c r="BF2" s="1757"/>
      <c r="BG2" s="1757"/>
      <c r="BH2" s="1757"/>
      <c r="BI2" s="1757"/>
      <c r="BJ2" s="1757"/>
      <c r="BK2" s="1757"/>
      <c r="BL2" s="1757"/>
      <c r="BM2" s="1757"/>
    </row>
    <row r="3" spans="1:65">
      <c r="A3" s="1757"/>
      <c r="B3" s="1757"/>
      <c r="C3" s="1605"/>
      <c r="D3" s="1605"/>
      <c r="E3" s="1604"/>
      <c r="F3" s="1604"/>
      <c r="G3" s="1605"/>
      <c r="H3" s="1605" t="s">
        <v>1153</v>
      </c>
      <c r="I3" s="1615" t="s">
        <v>1154</v>
      </c>
      <c r="J3" s="1605"/>
      <c r="K3" s="1605"/>
      <c r="L3" s="1605"/>
      <c r="M3" s="1605"/>
      <c r="N3" s="1605"/>
      <c r="O3" s="2495" t="s">
        <v>1757</v>
      </c>
      <c r="P3" s="1615"/>
      <c r="Q3" s="1757"/>
      <c r="R3" s="1757"/>
      <c r="S3" s="1757"/>
      <c r="T3" s="1757"/>
      <c r="U3" s="1757"/>
      <c r="V3" s="1757"/>
      <c r="W3" s="1757"/>
      <c r="X3" s="1757"/>
      <c r="Y3" s="1757"/>
      <c r="Z3" s="1757"/>
      <c r="AA3" s="1605"/>
      <c r="AB3" s="1605"/>
      <c r="AC3" s="1604"/>
      <c r="AD3" s="1615" t="s">
        <v>1154</v>
      </c>
      <c r="AE3" s="1605"/>
      <c r="AF3" s="1605"/>
      <c r="AG3" s="1605"/>
      <c r="AH3" s="1605"/>
      <c r="AI3" s="1605"/>
      <c r="AJ3" s="1615" t="s">
        <v>1155</v>
      </c>
      <c r="AK3" s="1757"/>
      <c r="AL3" s="1757"/>
      <c r="AM3" s="1757"/>
      <c r="AN3" s="1757"/>
      <c r="AO3" s="1757"/>
      <c r="AP3" s="1757"/>
      <c r="AQ3" s="1757"/>
      <c r="AR3" s="1757"/>
      <c r="AS3" s="1757"/>
      <c r="AT3" s="1757"/>
      <c r="AU3" s="1757"/>
      <c r="AV3" s="1757"/>
      <c r="AW3" s="1757"/>
      <c r="AX3" s="1757"/>
      <c r="AY3" s="1757"/>
      <c r="AZ3" s="1757"/>
      <c r="BA3" s="1757"/>
      <c r="BB3" s="1757"/>
      <c r="BC3" s="1757"/>
      <c r="BD3" s="1757"/>
      <c r="BE3" s="1757"/>
      <c r="BF3" s="1757"/>
      <c r="BG3" s="1757"/>
      <c r="BH3" s="1757"/>
      <c r="BI3" s="1757"/>
      <c r="BJ3" s="1757"/>
      <c r="BK3" s="1757"/>
      <c r="BL3" s="1757"/>
      <c r="BM3" s="1757"/>
    </row>
    <row r="4" spans="1:65">
      <c r="A4" s="1757"/>
      <c r="B4" s="1757"/>
      <c r="C4" s="1605"/>
      <c r="D4" s="1605"/>
      <c r="E4" s="1604"/>
      <c r="F4" s="1604"/>
      <c r="G4" s="1605"/>
      <c r="H4" s="1605" t="s">
        <v>1156</v>
      </c>
      <c r="I4" s="1615" t="s">
        <v>1157</v>
      </c>
      <c r="J4" s="1605"/>
      <c r="K4" s="1605"/>
      <c r="L4" s="1605"/>
      <c r="M4" s="1605"/>
      <c r="N4" s="1605"/>
      <c r="O4" s="2495" t="s">
        <v>1758</v>
      </c>
      <c r="P4" s="1615"/>
      <c r="Q4" s="1757"/>
      <c r="R4" s="1757"/>
      <c r="S4" s="1757"/>
      <c r="T4" s="1757"/>
      <c r="U4" s="1757"/>
      <c r="V4" s="1757"/>
      <c r="W4" s="1757"/>
      <c r="X4" s="1757"/>
      <c r="Y4" s="1757"/>
      <c r="Z4" s="1757"/>
      <c r="AA4" s="1605"/>
      <c r="AB4" s="1605"/>
      <c r="AC4" s="1604"/>
      <c r="AD4" s="1615" t="s">
        <v>1157</v>
      </c>
      <c r="AE4" s="1605"/>
      <c r="AF4" s="1605"/>
      <c r="AG4" s="1605"/>
      <c r="AH4" s="1605"/>
      <c r="AI4" s="1605"/>
      <c r="AJ4" s="1615" t="s">
        <v>1158</v>
      </c>
      <c r="AK4" s="1757"/>
      <c r="AL4" s="1757"/>
      <c r="AM4" s="1757"/>
      <c r="AN4" s="1757"/>
      <c r="AO4" s="1757"/>
      <c r="AP4" s="1757"/>
      <c r="AQ4" s="1757"/>
      <c r="AR4" s="1757"/>
      <c r="AS4" s="1757"/>
      <c r="AT4" s="1757"/>
      <c r="AU4" s="1757"/>
      <c r="AV4" s="1757"/>
      <c r="AW4" s="1757"/>
      <c r="AX4" s="1757"/>
      <c r="AY4" s="1757"/>
      <c r="AZ4" s="1757"/>
      <c r="BA4" s="1757"/>
      <c r="BB4" s="1757"/>
      <c r="BC4" s="1757"/>
      <c r="BD4" s="1757"/>
      <c r="BE4" s="1757"/>
      <c r="BF4" s="1757"/>
      <c r="BG4" s="1757"/>
      <c r="BH4" s="1757"/>
      <c r="BI4" s="1757"/>
      <c r="BJ4" s="1757"/>
      <c r="BK4" s="1757"/>
      <c r="BL4" s="1757"/>
      <c r="BM4" s="1757"/>
    </row>
    <row r="5" spans="1:65">
      <c r="A5" s="1757"/>
      <c r="B5" s="1757"/>
      <c r="C5" s="1605"/>
      <c r="D5" s="1605"/>
      <c r="E5" s="1604"/>
      <c r="F5" s="1604"/>
      <c r="G5" s="1605"/>
      <c r="H5" s="1605" t="s">
        <v>1159</v>
      </c>
      <c r="I5" s="1615" t="s">
        <v>1160</v>
      </c>
      <c r="J5" s="1605"/>
      <c r="K5" s="1605"/>
      <c r="L5" s="1605"/>
      <c r="M5" s="1605"/>
      <c r="N5" s="1605"/>
      <c r="O5" s="2495" t="s">
        <v>1759</v>
      </c>
      <c r="P5" s="1615"/>
      <c r="Q5" s="1757"/>
      <c r="R5" s="1757"/>
      <c r="S5" s="1757"/>
      <c r="T5" s="1757"/>
      <c r="U5" s="1757"/>
      <c r="V5" s="1757"/>
      <c r="W5" s="1757"/>
      <c r="X5" s="1757"/>
      <c r="Y5" s="1757"/>
      <c r="Z5" s="1757"/>
      <c r="AA5" s="1605"/>
      <c r="AB5" s="1605"/>
      <c r="AC5" s="1604"/>
      <c r="AD5" s="1615" t="s">
        <v>1160</v>
      </c>
      <c r="AE5" s="1605"/>
      <c r="AF5" s="1605"/>
      <c r="AG5" s="1605"/>
      <c r="AH5" s="1605"/>
      <c r="AI5" s="1605"/>
      <c r="AJ5" s="1615" t="s">
        <v>1161</v>
      </c>
      <c r="AK5" s="1757"/>
      <c r="AL5" s="1757"/>
      <c r="AM5" s="1757"/>
      <c r="AN5" s="1757"/>
      <c r="AO5" s="1757"/>
      <c r="AP5" s="1757"/>
      <c r="AQ5" s="1757"/>
      <c r="AR5" s="1757"/>
      <c r="AS5" s="1757"/>
      <c r="AT5" s="1757"/>
      <c r="AU5" s="1757"/>
      <c r="AV5" s="1757"/>
      <c r="AW5" s="1757"/>
      <c r="AX5" s="1757"/>
      <c r="AY5" s="1757"/>
      <c r="AZ5" s="1757"/>
      <c r="BA5" s="1757"/>
      <c r="BB5" s="1757"/>
      <c r="BC5" s="1757"/>
      <c r="BD5" s="1757"/>
      <c r="BE5" s="1757"/>
      <c r="BF5" s="1757"/>
      <c r="BG5" s="1757"/>
      <c r="BH5" s="1757"/>
      <c r="BI5" s="1757"/>
      <c r="BJ5" s="1757"/>
      <c r="BK5" s="1757"/>
      <c r="BL5" s="1757"/>
      <c r="BM5" s="1757"/>
    </row>
    <row r="6" spans="1:65" ht="13.8" thickBot="1">
      <c r="A6" s="1757"/>
      <c r="B6" s="1606"/>
      <c r="C6" s="1779"/>
      <c r="D6" s="1779"/>
      <c r="E6" s="1779"/>
      <c r="F6" s="1779"/>
      <c r="G6" s="1779"/>
      <c r="H6" s="1779"/>
      <c r="I6" s="1779"/>
      <c r="J6" s="1779"/>
      <c r="K6" s="1607"/>
      <c r="L6" s="1607"/>
      <c r="M6" s="1607"/>
      <c r="N6" s="1607"/>
      <c r="O6" s="1607"/>
      <c r="P6" s="1607"/>
      <c r="Q6" s="1546"/>
      <c r="R6" s="1546"/>
      <c r="S6" s="1546"/>
      <c r="T6" s="1546"/>
      <c r="U6" s="1546"/>
      <c r="V6" s="1757"/>
      <c r="W6" s="1757"/>
      <c r="X6" s="1757"/>
      <c r="Y6" s="1757"/>
      <c r="Z6" s="1606"/>
      <c r="AA6" s="1779"/>
      <c r="AB6" s="1779"/>
      <c r="AC6" s="1779"/>
      <c r="AD6" s="1779"/>
      <c r="AE6" s="1779"/>
      <c r="AF6" s="1607"/>
      <c r="AG6" s="1607"/>
      <c r="AH6" s="1607"/>
      <c r="AI6" s="1607"/>
      <c r="AJ6" s="1607"/>
      <c r="AK6" s="1546"/>
      <c r="AL6" s="1546"/>
      <c r="AM6" s="1546"/>
      <c r="AN6" s="1546"/>
      <c r="AO6" s="1546"/>
      <c r="AP6" s="1757"/>
      <c r="AQ6" s="1757"/>
      <c r="AR6" s="1757"/>
      <c r="AS6" s="1757"/>
      <c r="AT6" s="1757"/>
      <c r="AU6" s="1757"/>
      <c r="AV6" s="1757"/>
      <c r="AW6" s="1757"/>
      <c r="AX6" s="1757"/>
      <c r="AY6" s="1757"/>
      <c r="AZ6" s="1757"/>
      <c r="BA6" s="1757"/>
      <c r="BB6" s="1757"/>
      <c r="BC6" s="1757"/>
      <c r="BD6" s="1757"/>
      <c r="BE6" s="1757"/>
      <c r="BF6" s="1757"/>
      <c r="BG6" s="1757"/>
      <c r="BH6" s="1757"/>
      <c r="BI6" s="1757"/>
      <c r="BJ6" s="1757"/>
      <c r="BK6" s="1757"/>
      <c r="BL6" s="1757"/>
      <c r="BM6" s="1757"/>
    </row>
    <row r="7" spans="1:65" ht="14.25" customHeight="1" thickTop="1">
      <c r="A7" s="3471" t="s">
        <v>1162</v>
      </c>
      <c r="B7" s="3472"/>
      <c r="C7" s="3472"/>
      <c r="D7" s="3472"/>
      <c r="E7" s="3472"/>
      <c r="F7" s="3472"/>
      <c r="G7" s="3472"/>
      <c r="H7" s="3472"/>
      <c r="I7" s="3472"/>
      <c r="J7" s="3472"/>
      <c r="K7" s="3472"/>
      <c r="L7" s="3472"/>
      <c r="M7" s="3472"/>
      <c r="N7" s="3472"/>
      <c r="O7" s="3472"/>
      <c r="P7" s="3472"/>
      <c r="Q7" s="3472"/>
      <c r="R7" s="3472"/>
      <c r="S7" s="3472"/>
      <c r="T7" s="3472"/>
      <c r="U7" s="3472"/>
      <c r="V7" s="3472"/>
      <c r="W7" s="3473"/>
      <c r="X7" s="3471" t="s">
        <v>1162</v>
      </c>
      <c r="Y7" s="3472"/>
      <c r="Z7" s="3472"/>
      <c r="AA7" s="3472"/>
      <c r="AB7" s="3472"/>
      <c r="AC7" s="3472"/>
      <c r="AD7" s="3472"/>
      <c r="AE7" s="3472"/>
      <c r="AF7" s="3472"/>
      <c r="AG7" s="3472"/>
      <c r="AH7" s="3472"/>
      <c r="AI7" s="3472"/>
      <c r="AJ7" s="3472"/>
      <c r="AK7" s="3472"/>
      <c r="AL7" s="3472"/>
      <c r="AM7" s="3472"/>
      <c r="AN7" s="3472"/>
      <c r="AO7" s="3472"/>
      <c r="AP7" s="3472"/>
      <c r="AQ7" s="3473"/>
      <c r="AR7" s="3322" t="s">
        <v>1163</v>
      </c>
      <c r="AS7" s="3323"/>
      <c r="AT7" s="3323"/>
      <c r="AU7" s="3323"/>
      <c r="AV7" s="3323"/>
      <c r="AW7" s="3323"/>
      <c r="AX7" s="3323"/>
      <c r="AY7" s="3323"/>
      <c r="AZ7" s="3323"/>
      <c r="BA7" s="3323"/>
      <c r="BB7" s="3323"/>
      <c r="BC7" s="3323"/>
      <c r="BD7" s="3323"/>
      <c r="BE7" s="3324"/>
      <c r="BF7" s="1757"/>
      <c r="BG7" s="1757"/>
      <c r="BH7" s="1757"/>
      <c r="BI7" s="1757"/>
      <c r="BJ7" s="1757"/>
      <c r="BK7" s="1757"/>
      <c r="BL7" s="1757"/>
      <c r="BM7" s="1757"/>
    </row>
    <row r="8" spans="1:65" ht="14.25" customHeight="1" thickBot="1">
      <c r="A8" s="3474"/>
      <c r="B8" s="3475"/>
      <c r="C8" s="3475"/>
      <c r="D8" s="3475"/>
      <c r="E8" s="3475"/>
      <c r="F8" s="3475"/>
      <c r="G8" s="3475"/>
      <c r="H8" s="3475"/>
      <c r="I8" s="3475"/>
      <c r="J8" s="3475"/>
      <c r="K8" s="3475"/>
      <c r="L8" s="3475"/>
      <c r="M8" s="3475"/>
      <c r="N8" s="3475"/>
      <c r="O8" s="3475"/>
      <c r="P8" s="3475"/>
      <c r="Q8" s="3475"/>
      <c r="R8" s="3475"/>
      <c r="S8" s="3475"/>
      <c r="T8" s="3475"/>
      <c r="U8" s="3475"/>
      <c r="V8" s="3475"/>
      <c r="W8" s="3476"/>
      <c r="X8" s="3474"/>
      <c r="Y8" s="3475"/>
      <c r="Z8" s="3475"/>
      <c r="AA8" s="3475"/>
      <c r="AB8" s="3475"/>
      <c r="AC8" s="3475"/>
      <c r="AD8" s="3475"/>
      <c r="AE8" s="3475"/>
      <c r="AF8" s="3475"/>
      <c r="AG8" s="3475"/>
      <c r="AH8" s="3475"/>
      <c r="AI8" s="3475"/>
      <c r="AJ8" s="3475"/>
      <c r="AK8" s="3475"/>
      <c r="AL8" s="3475"/>
      <c r="AM8" s="3475"/>
      <c r="AN8" s="3475"/>
      <c r="AO8" s="3475"/>
      <c r="AP8" s="3475"/>
      <c r="AQ8" s="3476"/>
      <c r="AR8" s="3325"/>
      <c r="AS8" s="3326"/>
      <c r="AT8" s="3326"/>
      <c r="AU8" s="3326"/>
      <c r="AV8" s="3326"/>
      <c r="AW8" s="3326"/>
      <c r="AX8" s="3326"/>
      <c r="AY8" s="3326"/>
      <c r="AZ8" s="3326"/>
      <c r="BA8" s="3326"/>
      <c r="BB8" s="3326"/>
      <c r="BC8" s="3326"/>
      <c r="BD8" s="3326"/>
      <c r="BE8" s="3327"/>
      <c r="BF8" s="1757"/>
      <c r="BG8" s="1757"/>
      <c r="BH8" s="1757"/>
      <c r="BI8" s="1757"/>
      <c r="BJ8" s="1757"/>
      <c r="BK8" s="1757"/>
      <c r="BL8" s="1757"/>
      <c r="BM8" s="1757"/>
    </row>
    <row r="9" spans="1:65" ht="13.8" thickTop="1">
      <c r="A9" s="1608"/>
      <c r="B9" s="1608"/>
      <c r="C9" s="1608"/>
      <c r="D9" s="1608"/>
      <c r="E9" s="1608"/>
      <c r="F9" s="1608"/>
      <c r="G9" s="1608"/>
      <c r="H9" s="1608"/>
      <c r="I9" s="1608"/>
      <c r="J9" s="1608"/>
      <c r="K9" s="1608"/>
      <c r="L9" s="1608"/>
      <c r="M9" s="1608"/>
      <c r="N9" s="1608"/>
      <c r="O9" s="1608"/>
      <c r="P9" s="1608"/>
      <c r="Q9" s="1608"/>
      <c r="R9" s="1608"/>
      <c r="S9" s="1608"/>
      <c r="T9" s="1608"/>
      <c r="U9" s="1608"/>
      <c r="V9" s="1757"/>
      <c r="W9" s="1757"/>
      <c r="X9" s="1757"/>
      <c r="Y9" s="1608"/>
      <c r="Z9" s="1608"/>
      <c r="AA9" s="1608"/>
      <c r="AB9" s="1608"/>
      <c r="AC9" s="1608"/>
      <c r="AD9" s="1608"/>
      <c r="AE9" s="1608"/>
      <c r="AF9" s="1608"/>
      <c r="AG9" s="1608"/>
      <c r="AH9" s="1608"/>
      <c r="AI9" s="1608"/>
      <c r="AJ9" s="1608"/>
      <c r="AK9" s="1608"/>
      <c r="AL9" s="1608"/>
      <c r="AM9" s="1608"/>
      <c r="AN9" s="1608"/>
      <c r="AO9" s="1608"/>
      <c r="AP9" s="1757"/>
      <c r="AQ9" s="1757"/>
      <c r="AR9" s="1757"/>
      <c r="AS9" s="1757"/>
      <c r="AT9" s="1757"/>
      <c r="AU9" s="1757"/>
      <c r="AV9" s="1757"/>
      <c r="AW9" s="1757"/>
      <c r="AX9" s="1757"/>
      <c r="AY9" s="1757"/>
      <c r="AZ9" s="1757"/>
      <c r="BA9" s="1757"/>
      <c r="BB9" s="1757"/>
      <c r="BC9" s="1757"/>
      <c r="BD9" s="1757"/>
      <c r="BE9" s="1757"/>
      <c r="BF9" s="1757"/>
      <c r="BG9" s="1757"/>
      <c r="BH9" s="1757"/>
      <c r="BI9" s="1757"/>
      <c r="BJ9" s="1757"/>
      <c r="BK9" s="1757"/>
      <c r="BL9" s="1757"/>
      <c r="BM9" s="1757"/>
    </row>
    <row r="10" spans="1:65" s="1762" customFormat="1" ht="16.2">
      <c r="A10" s="1543" t="s">
        <v>1520</v>
      </c>
      <c r="B10" s="1574"/>
      <c r="C10" s="1574"/>
      <c r="D10" s="1574"/>
      <c r="E10" s="1574"/>
      <c r="F10" s="1574"/>
      <c r="G10" s="1574"/>
      <c r="H10" s="1574"/>
      <c r="I10" s="1574"/>
      <c r="J10" s="1574"/>
      <c r="K10" s="1574"/>
      <c r="L10" s="1608"/>
      <c r="M10" s="1608"/>
      <c r="N10" s="1608"/>
      <c r="O10" s="1608"/>
      <c r="P10" s="1608"/>
      <c r="Q10" s="1608"/>
      <c r="R10" s="1608"/>
      <c r="S10" s="1608"/>
      <c r="T10" s="1608"/>
      <c r="U10" s="1608"/>
      <c r="V10" s="1757"/>
      <c r="W10" s="1757"/>
      <c r="X10" s="1757"/>
      <c r="Y10" s="1689" t="s">
        <v>1151</v>
      </c>
      <c r="Z10" s="1574"/>
      <c r="AA10" s="1574"/>
      <c r="AB10" s="1574"/>
      <c r="AC10" s="1574"/>
      <c r="AD10" s="1574"/>
      <c r="AE10" s="1574"/>
      <c r="AF10" s="1574"/>
      <c r="AG10" s="1608"/>
      <c r="AH10" s="1608"/>
      <c r="AI10" s="1608"/>
      <c r="AJ10" s="1608"/>
      <c r="AK10" s="1608"/>
      <c r="AL10" s="1608"/>
      <c r="AM10" s="1608"/>
      <c r="AN10" s="1608"/>
      <c r="AO10" s="1608"/>
      <c r="AP10" s="1757"/>
      <c r="AQ10" s="1757"/>
      <c r="AR10" s="1757"/>
      <c r="AS10" s="1757"/>
      <c r="AT10" s="1757"/>
      <c r="AU10" s="1757"/>
      <c r="AV10" s="1757"/>
      <c r="AW10" s="1757"/>
      <c r="AX10" s="1757"/>
      <c r="AY10" s="1757"/>
      <c r="AZ10" s="1757"/>
      <c r="BA10" s="1757"/>
      <c r="BB10" s="1757"/>
      <c r="BC10" s="1757"/>
      <c r="BD10" s="1757"/>
      <c r="BE10" s="1757"/>
      <c r="BF10" s="1757"/>
      <c r="BG10" s="1757"/>
      <c r="BH10" s="1757"/>
      <c r="BI10" s="1757"/>
      <c r="BJ10" s="1757"/>
      <c r="BK10" s="1757"/>
      <c r="BL10" s="1757"/>
      <c r="BM10" s="1757"/>
    </row>
    <row r="11" spans="1:65" s="1762" customFormat="1" ht="16.8" thickBot="1">
      <c r="A11" s="1544" t="s">
        <v>1521</v>
      </c>
      <c r="B11" s="1575"/>
      <c r="C11" s="1575"/>
      <c r="D11" s="1575"/>
      <c r="E11" s="1575"/>
      <c r="F11" s="1575"/>
      <c r="G11" s="1575"/>
      <c r="H11" s="1575"/>
      <c r="I11" s="1575"/>
      <c r="J11" s="1575"/>
      <c r="K11" s="1575"/>
      <c r="L11" s="1610"/>
      <c r="M11" s="1610"/>
      <c r="N11" s="1610"/>
      <c r="O11" s="1610"/>
      <c r="P11" s="1610"/>
      <c r="Q11" s="1610"/>
      <c r="R11" s="1610"/>
      <c r="S11" s="1610"/>
      <c r="T11" s="1610"/>
      <c r="U11" s="1610"/>
      <c r="Y11" s="1690" t="s">
        <v>1299</v>
      </c>
      <c r="Z11" s="1575"/>
      <c r="AA11" s="1575"/>
      <c r="AB11" s="1575"/>
      <c r="AC11" s="1575"/>
      <c r="AD11" s="1575"/>
      <c r="AE11" s="1575"/>
      <c r="AF11" s="1575"/>
      <c r="AG11" s="1610"/>
      <c r="AH11" s="1610"/>
      <c r="AI11" s="1610"/>
      <c r="AJ11" s="1610"/>
      <c r="AK11" s="1610"/>
      <c r="AL11" s="1610"/>
      <c r="AM11" s="1610"/>
      <c r="AN11" s="1610"/>
      <c r="AO11" s="1610"/>
    </row>
    <row r="12" spans="1:65" s="1615" customFormat="1" ht="19.2">
      <c r="A12" s="1813"/>
      <c r="B12" s="1578"/>
      <c r="C12" s="1578"/>
      <c r="D12" s="1578"/>
      <c r="E12" s="1578"/>
      <c r="F12" s="1578"/>
      <c r="G12" s="1578"/>
      <c r="H12" s="1578"/>
      <c r="I12" s="1578"/>
      <c r="J12" s="1578"/>
      <c r="K12" s="1578"/>
      <c r="L12" s="1578"/>
      <c r="M12" s="1578"/>
      <c r="N12" s="1578"/>
      <c r="O12" s="1695" t="s">
        <v>1522</v>
      </c>
      <c r="P12" s="1617"/>
      <c r="Q12" s="1617"/>
      <c r="R12" s="1618"/>
      <c r="S12" s="1618"/>
      <c r="T12" s="1618"/>
      <c r="U12" s="1618"/>
      <c r="V12" s="1619"/>
      <c r="W12" s="1610"/>
      <c r="X12" s="1762"/>
      <c r="Y12" s="1612"/>
      <c r="Z12" s="1578"/>
      <c r="AA12" s="1578"/>
      <c r="AB12" s="1578"/>
      <c r="AC12" s="1578"/>
      <c r="AD12" s="1578"/>
      <c r="AE12" s="1578"/>
      <c r="AF12" s="1578"/>
      <c r="AG12" s="1578"/>
      <c r="AH12" s="1578"/>
      <c r="AI12" s="1578"/>
      <c r="AJ12" s="1578"/>
      <c r="AK12" s="1613"/>
      <c r="AL12" s="1613"/>
      <c r="AM12" s="1613"/>
      <c r="AN12" s="1613"/>
      <c r="AO12" s="1613"/>
      <c r="AP12" s="1762"/>
      <c r="AQ12" s="1762"/>
      <c r="AR12" s="1762"/>
      <c r="AS12" s="1762"/>
      <c r="AT12" s="1762"/>
      <c r="AU12" s="1762"/>
      <c r="AV12" s="1762"/>
      <c r="AW12" s="1762"/>
      <c r="AX12" s="1762"/>
      <c r="AY12" s="1762"/>
      <c r="AZ12" s="1762"/>
      <c r="BA12" s="1762"/>
      <c r="BB12" s="1762"/>
      <c r="BC12" s="1762"/>
      <c r="BD12" s="1762"/>
      <c r="BE12" s="1762"/>
      <c r="BF12" s="1762"/>
      <c r="BG12" s="1762"/>
      <c r="BH12" s="1762"/>
      <c r="BI12" s="1762"/>
      <c r="BJ12" s="1762"/>
      <c r="BK12" s="1762"/>
      <c r="BL12" s="1762"/>
      <c r="BM12" s="1762"/>
    </row>
    <row r="13" spans="1:65" s="1762" customFormat="1" ht="16.8" thickBot="1">
      <c r="A13" s="1813"/>
      <c r="B13" s="1547"/>
      <c r="C13" s="1547"/>
      <c r="D13" s="1547"/>
      <c r="E13" s="1547"/>
      <c r="F13" s="1547"/>
      <c r="G13" s="1547"/>
      <c r="H13" s="1547"/>
      <c r="I13" s="1547"/>
      <c r="J13" s="1547"/>
      <c r="K13" s="1547"/>
      <c r="L13" s="1547"/>
      <c r="M13" s="1788" t="s">
        <v>1522</v>
      </c>
      <c r="N13" s="1759"/>
      <c r="O13" s="1696" t="s">
        <v>279</v>
      </c>
      <c r="P13" s="1621"/>
      <c r="Q13" s="1621"/>
      <c r="R13" s="1622"/>
      <c r="S13" s="1622"/>
      <c r="T13" s="1622"/>
      <c r="U13" s="1622"/>
      <c r="V13" s="1623"/>
      <c r="W13" s="1614"/>
      <c r="X13" s="1614"/>
      <c r="Y13" s="1690"/>
      <c r="Z13" s="1547"/>
      <c r="AA13" s="1547"/>
      <c r="AB13" s="1547"/>
      <c r="AC13" s="1547"/>
      <c r="AD13" s="1547"/>
      <c r="AE13" s="1547"/>
      <c r="AF13" s="1547"/>
      <c r="AG13" s="1547"/>
      <c r="AH13" s="1759"/>
      <c r="AI13" s="1759"/>
      <c r="AJ13" s="1759"/>
      <c r="AK13" s="1580"/>
      <c r="AL13" s="1580"/>
      <c r="AM13" s="1614"/>
      <c r="AN13" s="1614"/>
      <c r="AO13" s="1614"/>
      <c r="AP13" s="1614"/>
      <c r="AQ13" s="1614"/>
      <c r="AR13" s="1615"/>
      <c r="AS13" s="1615"/>
      <c r="AT13" s="1615"/>
      <c r="AU13" s="1615"/>
      <c r="AV13" s="1615"/>
      <c r="AW13" s="1615"/>
      <c r="AX13" s="1615"/>
      <c r="AY13" s="1615"/>
      <c r="AZ13" s="1615"/>
      <c r="BA13" s="1615"/>
      <c r="BB13" s="1615"/>
      <c r="BC13" s="1615"/>
      <c r="BD13" s="1615"/>
      <c r="BE13" s="1615"/>
      <c r="BF13" s="1615"/>
      <c r="BG13" s="1615"/>
      <c r="BH13" s="1615"/>
      <c r="BI13" s="1615"/>
      <c r="BJ13" s="1615"/>
      <c r="BK13" s="1615"/>
      <c r="BL13" s="1615"/>
      <c r="BM13" s="1615"/>
    </row>
    <row r="14" spans="1:65" ht="19.8" thickBot="1">
      <c r="A14" s="1814"/>
      <c r="B14" s="1548"/>
      <c r="C14" s="1548"/>
      <c r="D14" s="1548"/>
      <c r="E14" s="1548"/>
      <c r="F14" s="1770"/>
      <c r="G14" s="1770"/>
      <c r="H14" s="1770"/>
      <c r="I14" s="1770"/>
      <c r="J14" s="1548"/>
      <c r="K14" s="1548"/>
      <c r="L14" s="1548"/>
      <c r="M14" s="1620"/>
      <c r="N14" s="1537"/>
      <c r="O14" s="1762"/>
      <c r="P14" s="1762"/>
      <c r="Q14" s="1762"/>
      <c r="R14" s="1762"/>
      <c r="S14" s="1762"/>
      <c r="T14" s="1762"/>
      <c r="U14" s="1762"/>
      <c r="V14" s="1762"/>
      <c r="W14" s="1614"/>
      <c r="X14" s="1614"/>
      <c r="Y14" s="1690"/>
      <c r="Z14" s="1548"/>
      <c r="AA14" s="1548"/>
      <c r="AB14" s="1548"/>
      <c r="AC14" s="1548"/>
      <c r="AD14" s="1576"/>
      <c r="AE14" s="1548"/>
      <c r="AF14" s="1548"/>
      <c r="AG14" s="1548"/>
      <c r="AH14" s="1759"/>
      <c r="AI14" s="1759"/>
      <c r="AJ14" s="1759"/>
      <c r="AK14" s="1580"/>
      <c r="AL14" s="1580"/>
      <c r="AM14" s="1614"/>
      <c r="AN14" s="1614"/>
      <c r="AO14" s="1614"/>
      <c r="AP14" s="1614"/>
      <c r="AQ14" s="1614"/>
      <c r="AR14" s="1614"/>
      <c r="AS14" s="1614"/>
      <c r="AT14" s="1614"/>
      <c r="AU14" s="1614"/>
      <c r="AV14" s="1615"/>
      <c r="AW14" s="1615"/>
      <c r="AX14" s="1615"/>
      <c r="AY14" s="1615"/>
      <c r="AZ14" s="1615"/>
      <c r="BA14" s="1615"/>
      <c r="BB14" s="1615"/>
      <c r="BC14" s="1615"/>
      <c r="BD14" s="1615"/>
      <c r="BE14" s="1615"/>
      <c r="BF14" s="1615"/>
      <c r="BG14" s="1615"/>
      <c r="BH14" s="1615"/>
      <c r="BI14" s="1615"/>
      <c r="BJ14" s="1615"/>
      <c r="BK14" s="1615"/>
      <c r="BL14" s="1615"/>
      <c r="BM14" s="1615"/>
    </row>
    <row r="15" spans="1:65" s="1757" customFormat="1" ht="19.2">
      <c r="A15" s="1814"/>
      <c r="B15" s="1548"/>
      <c r="C15" s="1548"/>
      <c r="D15" s="1548"/>
      <c r="E15" s="1548"/>
      <c r="F15" s="1770"/>
      <c r="G15" s="1770"/>
      <c r="H15" s="1770"/>
      <c r="I15" s="1770"/>
      <c r="J15" s="1548"/>
      <c r="K15" s="1548"/>
      <c r="L15" s="1548"/>
      <c r="M15" s="1759"/>
      <c r="N15" s="1759"/>
      <c r="O15" s="1762"/>
      <c r="P15" s="1762"/>
      <c r="Q15" s="2012" t="s">
        <v>1689</v>
      </c>
      <c r="R15" s="2012"/>
      <c r="S15" s="1762"/>
      <c r="T15" s="1762"/>
      <c r="U15" s="1762"/>
      <c r="V15" s="1762"/>
      <c r="W15" s="1614"/>
      <c r="X15" s="1614"/>
      <c r="Y15" s="1813"/>
      <c r="Z15" s="1548"/>
      <c r="AA15" s="1548"/>
      <c r="AB15" s="1548"/>
      <c r="AC15" s="1548"/>
      <c r="AD15" s="1576"/>
      <c r="AE15" s="1548"/>
      <c r="AF15" s="1548"/>
      <c r="AG15" s="1548"/>
      <c r="AH15" s="1759"/>
      <c r="AI15" s="1759"/>
      <c r="AJ15" s="1759"/>
      <c r="AK15" s="1580"/>
      <c r="AL15" s="1580"/>
      <c r="AM15" s="1614"/>
      <c r="AN15" s="1614"/>
      <c r="AO15" s="1614"/>
      <c r="AP15" s="1614"/>
      <c r="AQ15" s="1614"/>
      <c r="AR15" s="1614"/>
      <c r="AS15" s="1614"/>
      <c r="AT15" s="1614"/>
      <c r="AU15" s="1614"/>
      <c r="AV15" s="1615"/>
      <c r="AW15" s="1615"/>
      <c r="AX15" s="1615"/>
      <c r="AY15" s="1615"/>
      <c r="AZ15" s="1615"/>
      <c r="BA15" s="1615"/>
      <c r="BB15" s="1615"/>
      <c r="BC15" s="1615"/>
      <c r="BD15" s="1615"/>
      <c r="BE15" s="1615"/>
      <c r="BF15" s="1615"/>
      <c r="BG15" s="1615"/>
      <c r="BH15" s="1615"/>
      <c r="BI15" s="1615"/>
      <c r="BJ15" s="1615"/>
      <c r="BK15" s="1615"/>
      <c r="BL15" s="1615"/>
      <c r="BM15" s="1615"/>
    </row>
    <row r="16" spans="1:65" ht="19.2">
      <c r="A16" s="1814"/>
      <c r="B16" s="1608"/>
      <c r="C16" s="1608"/>
      <c r="D16" s="1608"/>
      <c r="E16" s="1608"/>
      <c r="F16" s="1608"/>
      <c r="G16" s="1608"/>
      <c r="H16" s="1608"/>
      <c r="I16" s="1608"/>
      <c r="J16" s="1608"/>
      <c r="K16" s="1608"/>
      <c r="L16" s="1608"/>
      <c r="M16" s="1608"/>
      <c r="N16" s="1608"/>
      <c r="O16" s="1757"/>
      <c r="P16" s="1757"/>
      <c r="Q16" s="1757"/>
      <c r="R16" s="1757"/>
      <c r="S16" s="1757"/>
      <c r="T16" s="1757"/>
      <c r="U16" s="1757"/>
      <c r="V16" s="1757"/>
      <c r="W16" s="1614"/>
      <c r="X16" s="1614"/>
      <c r="Y16" s="1730" t="s">
        <v>1328</v>
      </c>
      <c r="Z16" s="1608"/>
      <c r="AA16" s="1608"/>
      <c r="AB16" s="1608"/>
      <c r="AC16" s="1608"/>
      <c r="AD16" s="1608"/>
      <c r="AE16" s="1608"/>
      <c r="AF16" s="1608"/>
      <c r="AG16" s="1608"/>
      <c r="AH16" s="1608"/>
      <c r="AI16" s="1608"/>
      <c r="AJ16" s="1608"/>
      <c r="AK16" s="1608"/>
      <c r="AL16" s="1608"/>
      <c r="AM16" s="1608"/>
      <c r="AN16" s="1608"/>
      <c r="AO16" s="1608"/>
      <c r="AP16" s="1608"/>
      <c r="AQ16" s="1614"/>
      <c r="AR16" s="1614"/>
      <c r="AS16" s="1614"/>
      <c r="AT16" s="1614"/>
      <c r="AU16" s="1614"/>
      <c r="AV16" s="1615"/>
      <c r="AW16" s="1615"/>
      <c r="AX16" s="1615"/>
      <c r="AY16" s="1615"/>
      <c r="AZ16" s="1615"/>
      <c r="BA16" s="1615"/>
      <c r="BB16" s="1615"/>
      <c r="BC16" s="1615"/>
      <c r="BD16" s="1615"/>
      <c r="BE16" s="1615"/>
      <c r="BF16" s="1615"/>
      <c r="BG16" s="1615"/>
      <c r="BH16" s="1615"/>
      <c r="BI16" s="1615"/>
      <c r="BJ16" s="1615"/>
      <c r="BK16" s="1615"/>
      <c r="BL16" s="1615"/>
      <c r="BM16" s="1615"/>
    </row>
    <row r="17" spans="1:65">
      <c r="A17" s="1624"/>
      <c r="B17" s="1608"/>
      <c r="C17" s="1608"/>
      <c r="D17" s="1608"/>
      <c r="E17" s="1549"/>
      <c r="F17" s="1608"/>
      <c r="G17" s="1608"/>
      <c r="H17" s="1608"/>
      <c r="I17" s="1608"/>
      <c r="J17" s="1608"/>
      <c r="K17" s="1608"/>
      <c r="L17" s="1608"/>
      <c r="M17" s="1608"/>
      <c r="N17" s="1549"/>
      <c r="O17" s="1608"/>
      <c r="P17" s="1608"/>
      <c r="Q17" s="1608"/>
      <c r="R17" s="1608"/>
      <c r="S17" s="1608"/>
      <c r="T17" s="1608"/>
      <c r="U17" s="1608"/>
      <c r="V17" s="1873"/>
      <c r="W17" s="1757"/>
      <c r="X17" s="1757"/>
      <c r="Y17" s="1624"/>
      <c r="Z17" s="1608"/>
      <c r="AA17" s="1608"/>
      <c r="AB17" s="1608"/>
      <c r="AC17" s="1549"/>
      <c r="AD17" s="1608"/>
      <c r="AE17" s="1608"/>
      <c r="AF17" s="1608"/>
      <c r="AG17" s="1608"/>
      <c r="AH17" s="1608"/>
      <c r="AI17" s="1549"/>
      <c r="AJ17" s="1608"/>
      <c r="AK17" s="1608"/>
      <c r="AL17" s="1608"/>
      <c r="AM17" s="1608"/>
      <c r="AN17" s="1608"/>
      <c r="AO17" s="1608"/>
      <c r="AP17" s="1757"/>
      <c r="AQ17" s="1757"/>
      <c r="AR17" s="1757"/>
      <c r="AS17" s="1757"/>
      <c r="AT17" s="1757"/>
      <c r="AU17" s="1757"/>
      <c r="AV17" s="1757"/>
      <c r="AW17" s="1757"/>
      <c r="AX17" s="1757"/>
      <c r="AY17" s="1757"/>
      <c r="AZ17" s="1757"/>
      <c r="BA17" s="1757"/>
      <c r="BB17" s="1757"/>
      <c r="BC17" s="1757"/>
      <c r="BD17" s="1757"/>
      <c r="BE17" s="1757"/>
      <c r="BF17" s="1757"/>
      <c r="BG17" s="1757"/>
      <c r="BH17" s="1757"/>
      <c r="BI17" s="1757"/>
      <c r="BJ17" s="1757"/>
      <c r="BK17" s="1757"/>
      <c r="BL17" s="1757"/>
      <c r="BM17" s="1757"/>
    </row>
    <row r="18" spans="1:65" ht="14.4">
      <c r="A18" s="3842" t="s">
        <v>1840</v>
      </c>
      <c r="B18" s="3979" t="s">
        <v>1841</v>
      </c>
      <c r="C18" s="3981" t="s">
        <v>1842</v>
      </c>
      <c r="D18" s="3982"/>
      <c r="E18" s="3983"/>
      <c r="F18" s="3981" t="s">
        <v>1842</v>
      </c>
      <c r="G18" s="3982"/>
      <c r="H18" s="3983"/>
      <c r="I18" s="3984" t="s">
        <v>1843</v>
      </c>
      <c r="J18" s="3985"/>
      <c r="K18" s="3986"/>
      <c r="L18" s="3982" t="s">
        <v>1844</v>
      </c>
      <c r="M18" s="3982"/>
      <c r="N18" s="3983"/>
      <c r="O18" s="3900" t="s">
        <v>1845</v>
      </c>
      <c r="P18" s="3900" t="s">
        <v>1846</v>
      </c>
      <c r="Q18" s="3902" t="s">
        <v>1664</v>
      </c>
      <c r="R18" s="3903" t="s">
        <v>1665</v>
      </c>
      <c r="S18" s="3903" t="s">
        <v>1666</v>
      </c>
      <c r="T18" s="3903" t="s">
        <v>1667</v>
      </c>
      <c r="U18" s="3903" t="s">
        <v>1668</v>
      </c>
      <c r="V18" s="3903" t="s">
        <v>1669</v>
      </c>
      <c r="W18" s="3898" t="s">
        <v>1670</v>
      </c>
      <c r="X18" s="3748" t="s">
        <v>91</v>
      </c>
      <c r="Y18" s="3749"/>
      <c r="Z18" s="3757" t="s">
        <v>92</v>
      </c>
      <c r="AA18" s="3752" t="s">
        <v>1164</v>
      </c>
      <c r="AB18" s="3753"/>
      <c r="AC18" s="3754"/>
      <c r="AD18" s="3487" t="s">
        <v>93</v>
      </c>
      <c r="AE18" s="3142"/>
      <c r="AF18" s="3143"/>
      <c r="AG18" s="3752" t="s">
        <v>1165</v>
      </c>
      <c r="AH18" s="3753"/>
      <c r="AI18" s="3754"/>
      <c r="AJ18" s="3755" t="s">
        <v>1166</v>
      </c>
      <c r="AK18" s="3498" t="s">
        <v>544</v>
      </c>
      <c r="AL18" s="3469" t="s">
        <v>545</v>
      </c>
      <c r="AM18" s="3469" t="s">
        <v>546</v>
      </c>
      <c r="AN18" s="3469" t="s">
        <v>547</v>
      </c>
      <c r="AO18" s="3469" t="s">
        <v>1167</v>
      </c>
      <c r="AP18" s="3469" t="s">
        <v>1168</v>
      </c>
      <c r="AQ18" s="3743" t="s">
        <v>1169</v>
      </c>
      <c r="AR18" s="3328" t="s">
        <v>1170</v>
      </c>
      <c r="AS18" s="3766"/>
      <c r="AT18" s="3328" t="s">
        <v>1171</v>
      </c>
      <c r="AU18" s="3766"/>
      <c r="AV18" s="3328" t="s">
        <v>1172</v>
      </c>
      <c r="AW18" s="3766"/>
      <c r="AX18" s="3328" t="s">
        <v>1173</v>
      </c>
      <c r="AY18" s="3766"/>
      <c r="AZ18" s="3328" t="s">
        <v>1174</v>
      </c>
      <c r="BA18" s="3766"/>
      <c r="BB18" s="3328" t="s">
        <v>1175</v>
      </c>
      <c r="BC18" s="3766"/>
      <c r="BD18" s="3328" t="s">
        <v>1176</v>
      </c>
      <c r="BE18" s="3766"/>
      <c r="BF18" s="1757"/>
      <c r="BG18" s="1757"/>
      <c r="BH18" s="1757"/>
      <c r="BI18" s="1757"/>
      <c r="BJ18" s="1757"/>
      <c r="BK18" s="1757"/>
      <c r="BL18" s="1757"/>
      <c r="BM18" s="1757"/>
    </row>
    <row r="19" spans="1:65" ht="29.25" customHeight="1" thickBot="1">
      <c r="A19" s="3843"/>
      <c r="B19" s="3980"/>
      <c r="C19" s="3987" t="s">
        <v>1847</v>
      </c>
      <c r="D19" s="3746"/>
      <c r="E19" s="3988"/>
      <c r="F19" s="3987" t="s">
        <v>1547</v>
      </c>
      <c r="G19" s="3746"/>
      <c r="H19" s="3988"/>
      <c r="I19" s="1802" t="s">
        <v>1848</v>
      </c>
      <c r="J19" s="1803" t="s">
        <v>818</v>
      </c>
      <c r="K19" s="1804" t="s">
        <v>819</v>
      </c>
      <c r="L19" s="3746" t="s">
        <v>1849</v>
      </c>
      <c r="M19" s="3746"/>
      <c r="N19" s="3988"/>
      <c r="O19" s="3901"/>
      <c r="P19" s="3901"/>
      <c r="Q19" s="3742"/>
      <c r="R19" s="3904"/>
      <c r="S19" s="3904"/>
      <c r="T19" s="3904"/>
      <c r="U19" s="3904"/>
      <c r="V19" s="3904"/>
      <c r="W19" s="3899"/>
      <c r="X19" s="3750"/>
      <c r="Y19" s="3751"/>
      <c r="Z19" s="3758"/>
      <c r="AA19" s="3745" t="s">
        <v>1177</v>
      </c>
      <c r="AB19" s="3746"/>
      <c r="AC19" s="3747"/>
      <c r="AD19" s="1590" t="s">
        <v>96</v>
      </c>
      <c r="AE19" s="1590" t="s">
        <v>98</v>
      </c>
      <c r="AF19" s="1587" t="s">
        <v>97</v>
      </c>
      <c r="AG19" s="3745" t="s">
        <v>1178</v>
      </c>
      <c r="AH19" s="3746"/>
      <c r="AI19" s="3747"/>
      <c r="AJ19" s="3756"/>
      <c r="AK19" s="3742"/>
      <c r="AL19" s="3741"/>
      <c r="AM19" s="3741"/>
      <c r="AN19" s="3741"/>
      <c r="AO19" s="3741"/>
      <c r="AP19" s="3741"/>
      <c r="AQ19" s="3744"/>
      <c r="AR19" s="3330"/>
      <c r="AS19" s="3331"/>
      <c r="AT19" s="3330"/>
      <c r="AU19" s="3331"/>
      <c r="AV19" s="3330"/>
      <c r="AW19" s="3331"/>
      <c r="AX19" s="3330"/>
      <c r="AY19" s="3331"/>
      <c r="AZ19" s="3330"/>
      <c r="BA19" s="3331"/>
      <c r="BB19" s="3330"/>
      <c r="BC19" s="3331"/>
      <c r="BD19" s="3330"/>
      <c r="BE19" s="3331"/>
      <c r="BF19" s="1757"/>
      <c r="BG19" s="1757"/>
      <c r="BH19" s="1757"/>
      <c r="BI19" s="1757"/>
      <c r="BJ19" s="1757"/>
      <c r="BK19" s="1757"/>
      <c r="BL19" s="1757"/>
      <c r="BM19" s="1757"/>
    </row>
    <row r="20" spans="1:65" ht="14.25" hidden="1" customHeight="1" thickTop="1">
      <c r="A20" s="3838" t="s">
        <v>1680</v>
      </c>
      <c r="B20" s="3839"/>
      <c r="C20" s="2210" t="s">
        <v>1683</v>
      </c>
      <c r="D20" s="2210" t="s">
        <v>1683</v>
      </c>
      <c r="E20" s="2210" t="s">
        <v>1683</v>
      </c>
      <c r="F20" s="2210" t="s">
        <v>1681</v>
      </c>
      <c r="G20" s="2486"/>
      <c r="H20" s="2487"/>
      <c r="I20" s="1805"/>
      <c r="J20" s="1806"/>
      <c r="K20" s="2487"/>
      <c r="L20" s="2486"/>
      <c r="M20" s="2486"/>
      <c r="N20" s="2486"/>
      <c r="O20" s="1807" t="s">
        <v>1684</v>
      </c>
      <c r="P20" s="1807"/>
      <c r="Q20" s="1805" t="s">
        <v>1685</v>
      </c>
      <c r="R20" s="2058" t="s">
        <v>1850</v>
      </c>
      <c r="S20" s="2058" t="s">
        <v>1850</v>
      </c>
      <c r="T20" s="2058" t="s">
        <v>1850</v>
      </c>
      <c r="U20" s="2058" t="s">
        <v>1850</v>
      </c>
      <c r="V20" s="2058" t="s">
        <v>1850</v>
      </c>
      <c r="W20" s="1808" t="s">
        <v>1850</v>
      </c>
      <c r="X20" s="1582"/>
      <c r="Y20" s="3759" t="s">
        <v>654</v>
      </c>
      <c r="Z20" s="3760"/>
      <c r="AA20" s="1581" t="s">
        <v>658</v>
      </c>
      <c r="AB20" s="1581" t="s">
        <v>658</v>
      </c>
      <c r="AC20" s="1581" t="s">
        <v>658</v>
      </c>
      <c r="AD20" s="1630"/>
      <c r="AE20" s="1584"/>
      <c r="AF20" s="1583"/>
      <c r="AG20" s="1582"/>
      <c r="AH20" s="1582"/>
      <c r="AI20" s="1588"/>
      <c r="AJ20" s="1583" t="s">
        <v>1179</v>
      </c>
      <c r="AK20" s="1630" t="s">
        <v>660</v>
      </c>
      <c r="AL20" s="1631" t="s">
        <v>1180</v>
      </c>
      <c r="AM20" s="1631" t="s">
        <v>1180</v>
      </c>
      <c r="AN20" s="1631" t="s">
        <v>1180</v>
      </c>
      <c r="AO20" s="1631" t="s">
        <v>1180</v>
      </c>
      <c r="AP20" s="1631" t="s">
        <v>1180</v>
      </c>
      <c r="AQ20" s="1632" t="s">
        <v>1180</v>
      </c>
      <c r="AR20" s="1633"/>
      <c r="AS20" s="1634"/>
      <c r="AT20" s="1635"/>
      <c r="AU20" s="1636"/>
      <c r="AV20" s="1633"/>
      <c r="AW20" s="1634"/>
      <c r="AX20" s="1635"/>
      <c r="AY20" s="1636"/>
      <c r="AZ20" s="1633"/>
      <c r="BA20" s="1634"/>
      <c r="BB20" s="1635"/>
      <c r="BC20" s="1636"/>
      <c r="BD20" s="1633"/>
      <c r="BE20" s="1634"/>
      <c r="BF20" s="1757"/>
      <c r="BG20" s="1757"/>
      <c r="BH20" s="1757"/>
      <c r="BI20" s="1757"/>
      <c r="BJ20" s="1757"/>
      <c r="BK20" s="1757"/>
      <c r="BL20" s="1757"/>
      <c r="BM20" s="1757"/>
    </row>
    <row r="21" spans="1:65" s="1615" customFormat="1" ht="12" hidden="1" customHeight="1">
      <c r="A21" s="3840" t="s">
        <v>1851</v>
      </c>
      <c r="B21" s="3841"/>
      <c r="C21" s="1809"/>
      <c r="D21" s="1809"/>
      <c r="E21" s="1809"/>
      <c r="F21" s="2210"/>
      <c r="G21" s="2486"/>
      <c r="H21" s="2487"/>
      <c r="I21" s="1810"/>
      <c r="J21" s="1811"/>
      <c r="K21" s="2487"/>
      <c r="L21" s="1812"/>
      <c r="M21" s="1812"/>
      <c r="N21" s="1812"/>
      <c r="O21" s="1807" t="s">
        <v>1852</v>
      </c>
      <c r="P21" s="1807"/>
      <c r="Q21" s="1805" t="s">
        <v>1853</v>
      </c>
      <c r="R21" s="2058" t="s">
        <v>1850</v>
      </c>
      <c r="S21" s="2058" t="s">
        <v>1850</v>
      </c>
      <c r="T21" s="2058" t="s">
        <v>1850</v>
      </c>
      <c r="U21" s="2058" t="s">
        <v>1850</v>
      </c>
      <c r="V21" s="2058" t="s">
        <v>1850</v>
      </c>
      <c r="W21" s="1808" t="s">
        <v>1850</v>
      </c>
      <c r="X21" s="1582"/>
      <c r="Y21" s="3500" t="s">
        <v>1181</v>
      </c>
      <c r="Z21" s="3761"/>
      <c r="AA21" s="1585"/>
      <c r="AB21" s="1585"/>
      <c r="AC21" s="1585"/>
      <c r="AD21" s="1586"/>
      <c r="AE21" s="1641"/>
      <c r="AF21" s="1583"/>
      <c r="AG21" s="1638"/>
      <c r="AH21" s="1638"/>
      <c r="AI21" s="1589"/>
      <c r="AJ21" s="1583" t="s">
        <v>1179</v>
      </c>
      <c r="AK21" s="1630" t="s">
        <v>660</v>
      </c>
      <c r="AL21" s="1631" t="s">
        <v>1180</v>
      </c>
      <c r="AM21" s="1631" t="s">
        <v>1180</v>
      </c>
      <c r="AN21" s="1631" t="s">
        <v>1180</v>
      </c>
      <c r="AO21" s="1631" t="s">
        <v>1180</v>
      </c>
      <c r="AP21" s="1631" t="s">
        <v>1180</v>
      </c>
      <c r="AQ21" s="1632" t="s">
        <v>1180</v>
      </c>
      <c r="AR21" s="1633"/>
      <c r="AS21" s="1634"/>
      <c r="AT21" s="1635"/>
      <c r="AU21" s="1636"/>
      <c r="AV21" s="1633"/>
      <c r="AW21" s="1634"/>
      <c r="AX21" s="1635"/>
      <c r="AY21" s="1636"/>
      <c r="AZ21" s="1633"/>
      <c r="BA21" s="1634"/>
      <c r="BB21" s="1635"/>
      <c r="BC21" s="1636"/>
      <c r="BD21" s="1633"/>
      <c r="BE21" s="1634"/>
    </row>
    <row r="22" spans="1:65" s="1615" customFormat="1" ht="12" customHeight="1" thickTop="1">
      <c r="A22" s="3941" t="s">
        <v>1854</v>
      </c>
      <c r="B22" s="3944" t="s">
        <v>1855</v>
      </c>
      <c r="C22" s="3767">
        <v>45246</v>
      </c>
      <c r="D22" s="3851" t="s">
        <v>1856</v>
      </c>
      <c r="E22" s="3848">
        <f>C22+1</f>
        <v>45247</v>
      </c>
      <c r="F22" s="3854"/>
      <c r="G22" s="3857"/>
      <c r="H22" s="3860"/>
      <c r="I22" s="3863" t="s">
        <v>771</v>
      </c>
      <c r="J22" s="3866" t="s">
        <v>771</v>
      </c>
      <c r="K22" s="3883">
        <f>C22-6</f>
        <v>45240</v>
      </c>
      <c r="L22" s="3869"/>
      <c r="M22" s="3870"/>
      <c r="N22" s="3871"/>
      <c r="O22" s="3880">
        <f>C22+12+1</f>
        <v>45259</v>
      </c>
      <c r="P22" s="3880"/>
      <c r="Q22" s="3931">
        <f>O22+6</f>
        <v>45265</v>
      </c>
      <c r="R22" s="3905">
        <f>O22+7</f>
        <v>45266</v>
      </c>
      <c r="S22" s="3905">
        <f>O22+9</f>
        <v>45268</v>
      </c>
      <c r="T22" s="3905">
        <f>O22+12</f>
        <v>45271</v>
      </c>
      <c r="U22" s="3905">
        <f>O22+14</f>
        <v>45273</v>
      </c>
      <c r="V22" s="3905">
        <f>O22+16</f>
        <v>45275</v>
      </c>
      <c r="W22" s="3908">
        <f>O22+18</f>
        <v>45277</v>
      </c>
      <c r="X22" s="3773" t="s">
        <v>1302</v>
      </c>
      <c r="Y22" s="3762" t="s">
        <v>1327</v>
      </c>
      <c r="Z22" s="3763"/>
      <c r="AA22" s="3775">
        <v>44641</v>
      </c>
      <c r="AB22" s="3776" t="s">
        <v>831</v>
      </c>
      <c r="AC22" s="3777">
        <f>AA22+2-2</f>
        <v>44641</v>
      </c>
      <c r="AD22" s="3634">
        <f>AA22-3-3</f>
        <v>44635</v>
      </c>
      <c r="AE22" s="3697">
        <f>AA22-3-3</f>
        <v>44635</v>
      </c>
      <c r="AF22" s="3777">
        <f>AA22-2-3</f>
        <v>44636</v>
      </c>
      <c r="AG22" s="3702">
        <f>AC22+4</f>
        <v>44645</v>
      </c>
      <c r="AH22" s="3703"/>
      <c r="AI22" s="3704"/>
      <c r="AJ22" s="3771"/>
      <c r="AK22" s="3770"/>
      <c r="AL22" s="3772"/>
      <c r="AM22" s="3772"/>
      <c r="AN22" s="3772"/>
      <c r="AO22" s="3772"/>
      <c r="AP22" s="3772"/>
      <c r="AQ22" s="3774"/>
      <c r="AR22" s="3740" t="s">
        <v>1183</v>
      </c>
      <c r="AS22" s="3316" t="s">
        <v>1184</v>
      </c>
      <c r="AT22" s="3740" t="s">
        <v>1185</v>
      </c>
      <c r="AU22" s="3316" t="s">
        <v>1184</v>
      </c>
      <c r="AV22" s="3740" t="s">
        <v>1186</v>
      </c>
      <c r="AW22" s="3316" t="s">
        <v>1184</v>
      </c>
      <c r="AX22" s="3740" t="s">
        <v>1187</v>
      </c>
      <c r="AY22" s="3316" t="s">
        <v>1184</v>
      </c>
      <c r="AZ22" s="3740" t="s">
        <v>1188</v>
      </c>
      <c r="BA22" s="3316" t="s">
        <v>1184</v>
      </c>
      <c r="BB22" s="3740" t="s">
        <v>1189</v>
      </c>
      <c r="BC22" s="3316" t="s">
        <v>1184</v>
      </c>
      <c r="BD22" s="3740" t="s">
        <v>1190</v>
      </c>
      <c r="BE22" s="3316" t="s">
        <v>1184</v>
      </c>
    </row>
    <row r="23" spans="1:65" s="1615" customFormat="1" ht="12" customHeight="1" thickBot="1">
      <c r="A23" s="3942"/>
      <c r="B23" s="3945"/>
      <c r="C23" s="3768"/>
      <c r="D23" s="3852"/>
      <c r="E23" s="3849"/>
      <c r="F23" s="3855"/>
      <c r="G23" s="3858"/>
      <c r="H23" s="3861"/>
      <c r="I23" s="3864"/>
      <c r="J23" s="3867"/>
      <c r="K23" s="3884"/>
      <c r="L23" s="3872"/>
      <c r="M23" s="3873"/>
      <c r="N23" s="3874"/>
      <c r="O23" s="3881"/>
      <c r="P23" s="3881"/>
      <c r="Q23" s="3932"/>
      <c r="R23" s="3906"/>
      <c r="S23" s="3906"/>
      <c r="T23" s="3906"/>
      <c r="U23" s="3906"/>
      <c r="V23" s="3906"/>
      <c r="W23" s="3909"/>
      <c r="X23" s="3649"/>
      <c r="Y23" s="3685"/>
      <c r="Z23" s="3764"/>
      <c r="AA23" s="3664"/>
      <c r="AB23" s="3667"/>
      <c r="AC23" s="3670"/>
      <c r="AD23" s="3634"/>
      <c r="AE23" s="3697"/>
      <c r="AF23" s="3670"/>
      <c r="AG23" s="3702"/>
      <c r="AH23" s="3703"/>
      <c r="AI23" s="3704"/>
      <c r="AJ23" s="3694"/>
      <c r="AK23" s="3688"/>
      <c r="AL23" s="3637"/>
      <c r="AM23" s="3637"/>
      <c r="AN23" s="3637"/>
      <c r="AO23" s="3637"/>
      <c r="AP23" s="3637"/>
      <c r="AQ23" s="3640"/>
      <c r="AR23" s="3545"/>
      <c r="AS23" s="3546"/>
      <c r="AT23" s="3545"/>
      <c r="AU23" s="3546"/>
      <c r="AV23" s="3545"/>
      <c r="AW23" s="3546"/>
      <c r="AX23" s="3545"/>
      <c r="AY23" s="3546"/>
      <c r="AZ23" s="3545"/>
      <c r="BA23" s="3546"/>
      <c r="BB23" s="3545"/>
      <c r="BC23" s="3546"/>
      <c r="BD23" s="3545"/>
      <c r="BE23" s="3546"/>
    </row>
    <row r="24" spans="1:65" s="1615" customFormat="1" ht="12" customHeight="1" thickTop="1">
      <c r="A24" s="3943"/>
      <c r="B24" s="3946"/>
      <c r="C24" s="3769"/>
      <c r="D24" s="3853"/>
      <c r="E24" s="3850"/>
      <c r="F24" s="3856"/>
      <c r="G24" s="3859"/>
      <c r="H24" s="3862"/>
      <c r="I24" s="3865"/>
      <c r="J24" s="3868"/>
      <c r="K24" s="3885"/>
      <c r="L24" s="3875"/>
      <c r="M24" s="3876"/>
      <c r="N24" s="3877"/>
      <c r="O24" s="3882"/>
      <c r="P24" s="3882"/>
      <c r="Q24" s="3933"/>
      <c r="R24" s="3907"/>
      <c r="S24" s="3907"/>
      <c r="T24" s="3907"/>
      <c r="U24" s="3907"/>
      <c r="V24" s="3907"/>
      <c r="W24" s="3910"/>
      <c r="X24" s="3650"/>
      <c r="Y24" s="3686"/>
      <c r="Z24" s="3765"/>
      <c r="AA24" s="3665"/>
      <c r="AB24" s="3668"/>
      <c r="AC24" s="3671"/>
      <c r="AD24" s="3635"/>
      <c r="AE24" s="3698"/>
      <c r="AF24" s="3671"/>
      <c r="AG24" s="3705"/>
      <c r="AH24" s="3706"/>
      <c r="AI24" s="3707"/>
      <c r="AJ24" s="3695"/>
      <c r="AK24" s="3689"/>
      <c r="AL24" s="3638"/>
      <c r="AM24" s="3638"/>
      <c r="AN24" s="3638"/>
      <c r="AO24" s="3638"/>
      <c r="AP24" s="3638"/>
      <c r="AQ24" s="3641"/>
      <c r="AR24" s="3739" t="s">
        <v>1191</v>
      </c>
      <c r="AS24" s="3738" t="s">
        <v>1192</v>
      </c>
      <c r="AT24" s="3739" t="s">
        <v>1193</v>
      </c>
      <c r="AU24" s="3738" t="s">
        <v>1194</v>
      </c>
      <c r="AV24" s="3739" t="s">
        <v>1195</v>
      </c>
      <c r="AW24" s="3738" t="s">
        <v>1196</v>
      </c>
      <c r="AX24" s="3739" t="s">
        <v>1197</v>
      </c>
      <c r="AY24" s="3738" t="s">
        <v>1198</v>
      </c>
      <c r="AZ24" s="3739" t="s">
        <v>1199</v>
      </c>
      <c r="BA24" s="3738" t="s">
        <v>1200</v>
      </c>
      <c r="BB24" s="3739" t="s">
        <v>1201</v>
      </c>
      <c r="BC24" s="3738" t="s">
        <v>1196</v>
      </c>
      <c r="BD24" s="3739" t="s">
        <v>1202</v>
      </c>
      <c r="BE24" s="3738" t="s">
        <v>1203</v>
      </c>
    </row>
    <row r="25" spans="1:65" s="1615" customFormat="1" ht="12" customHeight="1">
      <c r="A25" s="3947" t="s">
        <v>1854</v>
      </c>
      <c r="B25" s="3949" t="s">
        <v>1855</v>
      </c>
      <c r="C25" s="3914">
        <v>45246</v>
      </c>
      <c r="D25" s="3917" t="s">
        <v>1856</v>
      </c>
      <c r="E25" s="4004">
        <f>C25+1</f>
        <v>45247</v>
      </c>
      <c r="F25" s="3954">
        <v>44566</v>
      </c>
      <c r="G25" s="3989" t="s">
        <v>1856</v>
      </c>
      <c r="H25" s="3992" t="s">
        <v>1857</v>
      </c>
      <c r="I25" s="3914">
        <f>C25-9</f>
        <v>45237</v>
      </c>
      <c r="J25" s="3995">
        <f>C25-6</f>
        <v>45240</v>
      </c>
      <c r="K25" s="3919" t="s">
        <v>1858</v>
      </c>
      <c r="L25" s="3998">
        <f>F25+4</f>
        <v>44570</v>
      </c>
      <c r="M25" s="3999"/>
      <c r="N25" s="4000"/>
      <c r="O25" s="3928">
        <f>C25+12+1</f>
        <v>45259</v>
      </c>
      <c r="P25" s="3928">
        <f>F25+22</f>
        <v>44588</v>
      </c>
      <c r="Q25" s="3714">
        <f>O25+6</f>
        <v>45265</v>
      </c>
      <c r="R25" s="3895">
        <f>O25+7</f>
        <v>45266</v>
      </c>
      <c r="S25" s="3895">
        <f>O25+9</f>
        <v>45268</v>
      </c>
      <c r="T25" s="3895">
        <f>O25+12</f>
        <v>45271</v>
      </c>
      <c r="U25" s="3895">
        <f>O25+14</f>
        <v>45273</v>
      </c>
      <c r="V25" s="3895">
        <f>O25+16</f>
        <v>45275</v>
      </c>
      <c r="W25" s="3911">
        <f>O25+18</f>
        <v>45277</v>
      </c>
      <c r="X25" s="3651" t="s">
        <v>1303</v>
      </c>
      <c r="Y25" s="3790"/>
      <c r="Z25" s="3654"/>
      <c r="AA25" s="3672"/>
      <c r="AB25" s="3675"/>
      <c r="AC25" s="3678"/>
      <c r="AD25" s="3672"/>
      <c r="AE25" s="3675"/>
      <c r="AF25" s="3681"/>
      <c r="AG25" s="3729">
        <f>AG22+3+3</f>
        <v>44651</v>
      </c>
      <c r="AH25" s="3732" t="s">
        <v>831</v>
      </c>
      <c r="AI25" s="3735">
        <f>AG25+1</f>
        <v>44652</v>
      </c>
      <c r="AJ25" s="3711">
        <f>AI25+12</f>
        <v>44664</v>
      </c>
      <c r="AK25" s="3708">
        <f>AJ25+6</f>
        <v>44670</v>
      </c>
      <c r="AL25" s="3642">
        <f>AJ25+7</f>
        <v>44671</v>
      </c>
      <c r="AM25" s="3642">
        <f>AJ25+9</f>
        <v>44673</v>
      </c>
      <c r="AN25" s="3642">
        <f>AJ25+12</f>
        <v>44676</v>
      </c>
      <c r="AO25" s="3642">
        <f>AJ25+14</f>
        <v>44678</v>
      </c>
      <c r="AP25" s="3642">
        <f>AJ25+16</f>
        <v>44680</v>
      </c>
      <c r="AQ25" s="3645">
        <f>AJ25+18</f>
        <v>44682</v>
      </c>
      <c r="AR25" s="3319"/>
      <c r="AS25" s="3321"/>
      <c r="AT25" s="3319"/>
      <c r="AU25" s="3321"/>
      <c r="AV25" s="3319"/>
      <c r="AW25" s="3321"/>
      <c r="AX25" s="3319"/>
      <c r="AY25" s="3321"/>
      <c r="AZ25" s="3319"/>
      <c r="BA25" s="3321"/>
      <c r="BB25" s="3319"/>
      <c r="BC25" s="3321"/>
      <c r="BD25" s="3319"/>
      <c r="BE25" s="3321"/>
    </row>
    <row r="26" spans="1:65" s="1615" customFormat="1" ht="12" customHeight="1">
      <c r="A26" s="3948"/>
      <c r="B26" s="3950"/>
      <c r="C26" s="3915"/>
      <c r="D26" s="3676"/>
      <c r="E26" s="4005"/>
      <c r="F26" s="3955"/>
      <c r="G26" s="3990"/>
      <c r="H26" s="3993"/>
      <c r="I26" s="3915"/>
      <c r="J26" s="3996"/>
      <c r="K26" s="3920"/>
      <c r="L26" s="4001"/>
      <c r="M26" s="4002"/>
      <c r="N26" s="4003"/>
      <c r="O26" s="3929"/>
      <c r="P26" s="3929"/>
      <c r="Q26" s="3715"/>
      <c r="R26" s="3896"/>
      <c r="S26" s="3896"/>
      <c r="T26" s="3896"/>
      <c r="U26" s="3896"/>
      <c r="V26" s="3896"/>
      <c r="W26" s="3912"/>
      <c r="X26" s="3652"/>
      <c r="Y26" s="3791"/>
      <c r="Z26" s="3655"/>
      <c r="AA26" s="3673"/>
      <c r="AB26" s="3676"/>
      <c r="AC26" s="3679"/>
      <c r="AD26" s="3673"/>
      <c r="AE26" s="3676"/>
      <c r="AF26" s="3682"/>
      <c r="AG26" s="3730"/>
      <c r="AH26" s="3733"/>
      <c r="AI26" s="3736"/>
      <c r="AJ26" s="3712"/>
      <c r="AK26" s="3709"/>
      <c r="AL26" s="3643"/>
      <c r="AM26" s="3643"/>
      <c r="AN26" s="3643"/>
      <c r="AO26" s="3643"/>
      <c r="AP26" s="3643"/>
      <c r="AQ26" s="3646"/>
      <c r="AR26" s="3314" t="s">
        <v>1205</v>
      </c>
      <c r="AS26" s="3316" t="s">
        <v>1192</v>
      </c>
      <c r="AT26" s="3314" t="s">
        <v>1206</v>
      </c>
      <c r="AU26" s="3316" t="s">
        <v>1207</v>
      </c>
      <c r="AV26" s="3314" t="s">
        <v>1208</v>
      </c>
      <c r="AW26" s="3316" t="s">
        <v>1207</v>
      </c>
      <c r="AX26" s="3314" t="s">
        <v>1209</v>
      </c>
      <c r="AY26" s="3316" t="s">
        <v>1198</v>
      </c>
      <c r="AZ26" s="3314" t="s">
        <v>548</v>
      </c>
      <c r="BA26" s="3316" t="s">
        <v>1210</v>
      </c>
      <c r="BB26" s="3314" t="s">
        <v>1211</v>
      </c>
      <c r="BC26" s="3316" t="s">
        <v>1212</v>
      </c>
      <c r="BD26" s="3314" t="s">
        <v>1213</v>
      </c>
      <c r="BE26" s="3316" t="s">
        <v>1203</v>
      </c>
    </row>
    <row r="27" spans="1:65" s="1615" customFormat="1" ht="12" customHeight="1" thickBot="1">
      <c r="A27" s="2059"/>
      <c r="B27" s="2025"/>
      <c r="C27" s="3916"/>
      <c r="D27" s="3918"/>
      <c r="E27" s="4006"/>
      <c r="F27" s="3956"/>
      <c r="G27" s="3991"/>
      <c r="H27" s="3994"/>
      <c r="I27" s="3916"/>
      <c r="J27" s="3997"/>
      <c r="K27" s="3921"/>
      <c r="L27" s="1996">
        <f>L25+6</f>
        <v>44576</v>
      </c>
      <c r="M27" s="1997" t="s">
        <v>1856</v>
      </c>
      <c r="N27" s="1998">
        <f>L27+1</f>
        <v>44577</v>
      </c>
      <c r="O27" s="3930"/>
      <c r="P27" s="3930"/>
      <c r="Q27" s="3716"/>
      <c r="R27" s="3897"/>
      <c r="S27" s="3897"/>
      <c r="T27" s="3897"/>
      <c r="U27" s="3897"/>
      <c r="V27" s="3897"/>
      <c r="W27" s="3913"/>
      <c r="X27" s="3653"/>
      <c r="Y27" s="3792"/>
      <c r="Z27" s="3656"/>
      <c r="AA27" s="3674"/>
      <c r="AB27" s="3677"/>
      <c r="AC27" s="3680"/>
      <c r="AD27" s="3674"/>
      <c r="AE27" s="3677"/>
      <c r="AF27" s="3683"/>
      <c r="AG27" s="3731"/>
      <c r="AH27" s="3734"/>
      <c r="AI27" s="3737"/>
      <c r="AJ27" s="3713"/>
      <c r="AK27" s="3710"/>
      <c r="AL27" s="3644"/>
      <c r="AM27" s="3644"/>
      <c r="AN27" s="3644"/>
      <c r="AO27" s="3644"/>
      <c r="AP27" s="3644"/>
      <c r="AQ27" s="3647"/>
      <c r="AR27" s="3315"/>
      <c r="AS27" s="3317"/>
      <c r="AT27" s="3315"/>
      <c r="AU27" s="3317"/>
      <c r="AV27" s="3315"/>
      <c r="AW27" s="3317"/>
      <c r="AX27" s="3315"/>
      <c r="AY27" s="3317"/>
      <c r="AZ27" s="3315"/>
      <c r="BA27" s="3317"/>
      <c r="BB27" s="3315"/>
      <c r="BC27" s="3317"/>
      <c r="BD27" s="3315"/>
      <c r="BE27" s="3317"/>
    </row>
    <row r="28" spans="1:65" s="1615" customFormat="1" ht="12" customHeight="1" thickTop="1">
      <c r="A28" s="3941" t="s">
        <v>1859</v>
      </c>
      <c r="B28" s="3944" t="s">
        <v>1860</v>
      </c>
      <c r="C28" s="3618">
        <f>C22+7</f>
        <v>45253</v>
      </c>
      <c r="D28" s="3597" t="s">
        <v>1856</v>
      </c>
      <c r="E28" s="3621">
        <f>E22+7</f>
        <v>45254</v>
      </c>
      <c r="F28" s="3618"/>
      <c r="G28" s="3597"/>
      <c r="H28" s="3886"/>
      <c r="I28" s="3889" t="s">
        <v>771</v>
      </c>
      <c r="J28" s="3892" t="s">
        <v>771</v>
      </c>
      <c r="K28" s="3621">
        <f>C28-6</f>
        <v>45247</v>
      </c>
      <c r="L28" s="3934"/>
      <c r="M28" s="3935"/>
      <c r="N28" s="3936"/>
      <c r="O28" s="3878">
        <f>C28+12+1</f>
        <v>45266</v>
      </c>
      <c r="P28" s="3878"/>
      <c r="Q28" s="3615">
        <f>O28+6</f>
        <v>45272</v>
      </c>
      <c r="R28" s="3547">
        <f>O28+7</f>
        <v>45273</v>
      </c>
      <c r="S28" s="3547">
        <f>O28+9</f>
        <v>45275</v>
      </c>
      <c r="T28" s="3547">
        <f>O28+12</f>
        <v>45278</v>
      </c>
      <c r="U28" s="3547">
        <f>O28+14</f>
        <v>45280</v>
      </c>
      <c r="V28" s="3547">
        <f>O28+16</f>
        <v>45282</v>
      </c>
      <c r="W28" s="3550">
        <f>O28+18</f>
        <v>45284</v>
      </c>
      <c r="X28" s="3648" t="s">
        <v>1302</v>
      </c>
      <c r="Y28" s="3684"/>
      <c r="Z28" s="3789"/>
      <c r="AA28" s="3663">
        <f>AA22+7</f>
        <v>44648</v>
      </c>
      <c r="AB28" s="3666" t="s">
        <v>831</v>
      </c>
      <c r="AC28" s="3669">
        <f>AC22+7</f>
        <v>44648</v>
      </c>
      <c r="AD28" s="3633">
        <f>AA28-3</f>
        <v>44645</v>
      </c>
      <c r="AE28" s="3696">
        <f>AA28-3</f>
        <v>44645</v>
      </c>
      <c r="AF28" s="3669">
        <f>AA28-2</f>
        <v>44646</v>
      </c>
      <c r="AG28" s="3699">
        <f>AC28+4</f>
        <v>44652</v>
      </c>
      <c r="AH28" s="3700"/>
      <c r="AI28" s="3701"/>
      <c r="AJ28" s="3693"/>
      <c r="AK28" s="3687"/>
      <c r="AL28" s="3636"/>
      <c r="AM28" s="3636"/>
      <c r="AN28" s="3636"/>
      <c r="AO28" s="3636"/>
      <c r="AP28" s="3636"/>
      <c r="AQ28" s="3639"/>
      <c r="AR28" s="3318" t="s">
        <v>1214</v>
      </c>
      <c r="AS28" s="3320" t="s">
        <v>1192</v>
      </c>
      <c r="AT28" s="3318" t="s">
        <v>1215</v>
      </c>
      <c r="AU28" s="3320" t="s">
        <v>1216</v>
      </c>
      <c r="AV28" s="3318" t="s">
        <v>1217</v>
      </c>
      <c r="AW28" s="3320" t="s">
        <v>1218</v>
      </c>
      <c r="AX28" s="3318" t="s">
        <v>1219</v>
      </c>
      <c r="AY28" s="3320" t="s">
        <v>1198</v>
      </c>
      <c r="AZ28" s="3318" t="s">
        <v>1220</v>
      </c>
      <c r="BA28" s="3320" t="s">
        <v>1221</v>
      </c>
      <c r="BB28" s="3318" t="s">
        <v>1222</v>
      </c>
      <c r="BC28" s="3320" t="s">
        <v>1223</v>
      </c>
      <c r="BD28" s="3318" t="s">
        <v>1224</v>
      </c>
      <c r="BE28" s="3320" t="s">
        <v>1203</v>
      </c>
    </row>
    <row r="29" spans="1:65" s="1615" customFormat="1" ht="12" customHeight="1">
      <c r="A29" s="3942"/>
      <c r="B29" s="3945"/>
      <c r="C29" s="3619"/>
      <c r="D29" s="3598"/>
      <c r="E29" s="3622"/>
      <c r="F29" s="3619"/>
      <c r="G29" s="3598"/>
      <c r="H29" s="3887"/>
      <c r="I29" s="3890"/>
      <c r="J29" s="3893"/>
      <c r="K29" s="3622"/>
      <c r="L29" s="3937"/>
      <c r="M29" s="3938"/>
      <c r="N29" s="3603"/>
      <c r="O29" s="3613"/>
      <c r="P29" s="3613"/>
      <c r="Q29" s="3616"/>
      <c r="R29" s="3548"/>
      <c r="S29" s="3548"/>
      <c r="T29" s="3548"/>
      <c r="U29" s="3548"/>
      <c r="V29" s="3548"/>
      <c r="W29" s="3551"/>
      <c r="X29" s="3649"/>
      <c r="Y29" s="3685"/>
      <c r="Z29" s="3764"/>
      <c r="AA29" s="3664"/>
      <c r="AB29" s="3667"/>
      <c r="AC29" s="3670"/>
      <c r="AD29" s="3634"/>
      <c r="AE29" s="3697"/>
      <c r="AF29" s="3670"/>
      <c r="AG29" s="3702"/>
      <c r="AH29" s="3703"/>
      <c r="AI29" s="3704"/>
      <c r="AJ29" s="3694"/>
      <c r="AK29" s="3688"/>
      <c r="AL29" s="3637"/>
      <c r="AM29" s="3637"/>
      <c r="AN29" s="3637"/>
      <c r="AO29" s="3637"/>
      <c r="AP29" s="3637"/>
      <c r="AQ29" s="3640"/>
      <c r="AR29" s="3319"/>
      <c r="AS29" s="3321"/>
      <c r="AT29" s="3319"/>
      <c r="AU29" s="3321"/>
      <c r="AV29" s="3319"/>
      <c r="AW29" s="3321"/>
      <c r="AX29" s="3319"/>
      <c r="AY29" s="3321"/>
      <c r="AZ29" s="3319"/>
      <c r="BA29" s="3321"/>
      <c r="BB29" s="3319"/>
      <c r="BC29" s="3321"/>
      <c r="BD29" s="3319"/>
      <c r="BE29" s="3321"/>
    </row>
    <row r="30" spans="1:65" s="1615" customFormat="1" ht="12" customHeight="1">
      <c r="A30" s="3943"/>
      <c r="B30" s="3946"/>
      <c r="C30" s="3620"/>
      <c r="D30" s="3599"/>
      <c r="E30" s="3623"/>
      <c r="F30" s="3620"/>
      <c r="G30" s="3599"/>
      <c r="H30" s="3888"/>
      <c r="I30" s="3891"/>
      <c r="J30" s="3894"/>
      <c r="K30" s="3623"/>
      <c r="L30" s="3939"/>
      <c r="M30" s="3940"/>
      <c r="N30" s="3605"/>
      <c r="O30" s="3879"/>
      <c r="P30" s="3879"/>
      <c r="Q30" s="3617"/>
      <c r="R30" s="3549"/>
      <c r="S30" s="3549"/>
      <c r="T30" s="3549"/>
      <c r="U30" s="3549"/>
      <c r="V30" s="3549"/>
      <c r="W30" s="3552"/>
      <c r="X30" s="3650"/>
      <c r="Y30" s="3686"/>
      <c r="Z30" s="3765"/>
      <c r="AA30" s="3665"/>
      <c r="AB30" s="3668"/>
      <c r="AC30" s="3671"/>
      <c r="AD30" s="3635"/>
      <c r="AE30" s="3698"/>
      <c r="AF30" s="3671"/>
      <c r="AG30" s="3705"/>
      <c r="AH30" s="3706"/>
      <c r="AI30" s="3707"/>
      <c r="AJ30" s="3695"/>
      <c r="AK30" s="3689"/>
      <c r="AL30" s="3638"/>
      <c r="AM30" s="3638"/>
      <c r="AN30" s="3638"/>
      <c r="AO30" s="3638"/>
      <c r="AP30" s="3638"/>
      <c r="AQ30" s="3641"/>
      <c r="AR30" s="3314"/>
      <c r="AS30" s="3316"/>
      <c r="AT30" s="3314" t="s">
        <v>1225</v>
      </c>
      <c r="AU30" s="3316" t="s">
        <v>1226</v>
      </c>
      <c r="AV30" s="3314" t="s">
        <v>1227</v>
      </c>
      <c r="AW30" s="3316" t="s">
        <v>1207</v>
      </c>
      <c r="AX30" s="3314" t="s">
        <v>1228</v>
      </c>
      <c r="AY30" s="3316" t="s">
        <v>1198</v>
      </c>
      <c r="AZ30" s="3314" t="s">
        <v>549</v>
      </c>
      <c r="BA30" s="3316" t="s">
        <v>1229</v>
      </c>
      <c r="BB30" s="3314" t="s">
        <v>1230</v>
      </c>
      <c r="BC30" s="3316" t="s">
        <v>1231</v>
      </c>
      <c r="BD30" s="3314" t="s">
        <v>557</v>
      </c>
      <c r="BE30" s="3316" t="s">
        <v>1223</v>
      </c>
    </row>
    <row r="31" spans="1:65" s="1615" customFormat="1" ht="12" customHeight="1">
      <c r="A31" s="3947" t="s">
        <v>1859</v>
      </c>
      <c r="B31" s="3949" t="s">
        <v>1860</v>
      </c>
      <c r="C31" s="3914">
        <f>C25+7</f>
        <v>45253</v>
      </c>
      <c r="D31" s="3917" t="s">
        <v>1856</v>
      </c>
      <c r="E31" s="4004">
        <f>E25+7</f>
        <v>45254</v>
      </c>
      <c r="F31" s="3914">
        <f>F25+7</f>
        <v>44573</v>
      </c>
      <c r="G31" s="4010" t="s">
        <v>1856</v>
      </c>
      <c r="H31" s="3835" t="s">
        <v>1857</v>
      </c>
      <c r="I31" s="3914">
        <f>C31-9</f>
        <v>45244</v>
      </c>
      <c r="J31" s="3917">
        <f>C31-6</f>
        <v>45247</v>
      </c>
      <c r="K31" s="3919" t="s">
        <v>771</v>
      </c>
      <c r="L31" s="3922">
        <f>F31+4</f>
        <v>44577</v>
      </c>
      <c r="M31" s="3923"/>
      <c r="N31" s="3924"/>
      <c r="O31" s="3928">
        <f>C31+12+1</f>
        <v>45266</v>
      </c>
      <c r="P31" s="3928">
        <f>F31+22</f>
        <v>44595</v>
      </c>
      <c r="Q31" s="3714">
        <f>O31+6</f>
        <v>45272</v>
      </c>
      <c r="R31" s="3895">
        <f>O31+7</f>
        <v>45273</v>
      </c>
      <c r="S31" s="3895">
        <f>O31+9</f>
        <v>45275</v>
      </c>
      <c r="T31" s="3895">
        <f>O31+12</f>
        <v>45278</v>
      </c>
      <c r="U31" s="3895">
        <f>O31+14</f>
        <v>45280</v>
      </c>
      <c r="V31" s="3895">
        <f>O31+16</f>
        <v>45282</v>
      </c>
      <c r="W31" s="3911">
        <f>O31+18</f>
        <v>45284</v>
      </c>
      <c r="X31" s="3651" t="s">
        <v>1303</v>
      </c>
      <c r="Y31" s="3790"/>
      <c r="Z31" s="3654"/>
      <c r="AA31" s="3717"/>
      <c r="AB31" s="3720"/>
      <c r="AC31" s="3723"/>
      <c r="AD31" s="3717"/>
      <c r="AE31" s="3720"/>
      <c r="AF31" s="3726"/>
      <c r="AG31" s="3729">
        <f>AG25+7</f>
        <v>44658</v>
      </c>
      <c r="AH31" s="3732" t="s">
        <v>390</v>
      </c>
      <c r="AI31" s="3735">
        <f>AG31+1</f>
        <v>44659</v>
      </c>
      <c r="AJ31" s="3711">
        <f>AI31+12</f>
        <v>44671</v>
      </c>
      <c r="AK31" s="3708">
        <f>AJ31+6</f>
        <v>44677</v>
      </c>
      <c r="AL31" s="3642">
        <f>AJ31+7</f>
        <v>44678</v>
      </c>
      <c r="AM31" s="3642">
        <f>AJ31+9</f>
        <v>44680</v>
      </c>
      <c r="AN31" s="3642">
        <f>AJ31+12</f>
        <v>44683</v>
      </c>
      <c r="AO31" s="3642">
        <f>AJ31+14</f>
        <v>44685</v>
      </c>
      <c r="AP31" s="3642">
        <f>AJ31+16</f>
        <v>44687</v>
      </c>
      <c r="AQ31" s="3645">
        <f>AJ31+18</f>
        <v>44689</v>
      </c>
      <c r="AR31" s="3315"/>
      <c r="AS31" s="3317"/>
      <c r="AT31" s="3315"/>
      <c r="AU31" s="3317"/>
      <c r="AV31" s="3315"/>
      <c r="AW31" s="3317"/>
      <c r="AX31" s="3315"/>
      <c r="AY31" s="3317"/>
      <c r="AZ31" s="3315"/>
      <c r="BA31" s="3317"/>
      <c r="BB31" s="3315"/>
      <c r="BC31" s="3317"/>
      <c r="BD31" s="3315"/>
      <c r="BE31" s="3317"/>
    </row>
    <row r="32" spans="1:65" s="1615" customFormat="1" ht="12" customHeight="1">
      <c r="A32" s="3948"/>
      <c r="B32" s="3950"/>
      <c r="C32" s="3915"/>
      <c r="D32" s="3676"/>
      <c r="E32" s="4005"/>
      <c r="F32" s="3915"/>
      <c r="G32" s="4011"/>
      <c r="H32" s="3836"/>
      <c r="I32" s="3915"/>
      <c r="J32" s="3676"/>
      <c r="K32" s="3920"/>
      <c r="L32" s="3925"/>
      <c r="M32" s="3926"/>
      <c r="N32" s="3927"/>
      <c r="O32" s="3929"/>
      <c r="P32" s="3929"/>
      <c r="Q32" s="3715"/>
      <c r="R32" s="3896"/>
      <c r="S32" s="3896"/>
      <c r="T32" s="3896"/>
      <c r="U32" s="3896"/>
      <c r="V32" s="3896"/>
      <c r="W32" s="3912"/>
      <c r="X32" s="3652"/>
      <c r="Y32" s="3791"/>
      <c r="Z32" s="3655"/>
      <c r="AA32" s="3718"/>
      <c r="AB32" s="3721"/>
      <c r="AC32" s="3724"/>
      <c r="AD32" s="3718"/>
      <c r="AE32" s="3721"/>
      <c r="AF32" s="3727"/>
      <c r="AG32" s="3730"/>
      <c r="AH32" s="3733"/>
      <c r="AI32" s="3736"/>
      <c r="AJ32" s="3712"/>
      <c r="AK32" s="3709"/>
      <c r="AL32" s="3643"/>
      <c r="AM32" s="3643"/>
      <c r="AN32" s="3643"/>
      <c r="AO32" s="3643"/>
      <c r="AP32" s="3643"/>
      <c r="AQ32" s="3646"/>
      <c r="AR32" s="1786"/>
      <c r="AS32" s="1785"/>
      <c r="AT32" s="3318" t="s">
        <v>1232</v>
      </c>
      <c r="AU32" s="3320" t="s">
        <v>1207</v>
      </c>
      <c r="AV32" s="3318" t="s">
        <v>1233</v>
      </c>
      <c r="AW32" s="3320" t="s">
        <v>1234</v>
      </c>
      <c r="AX32" s="3318" t="s">
        <v>1235</v>
      </c>
      <c r="AY32" s="3320" t="s">
        <v>1236</v>
      </c>
      <c r="AZ32" s="3318" t="s">
        <v>1237</v>
      </c>
      <c r="BA32" s="3320" t="s">
        <v>1231</v>
      </c>
      <c r="BB32" s="3318" t="s">
        <v>1238</v>
      </c>
      <c r="BC32" s="3320" t="s">
        <v>1210</v>
      </c>
      <c r="BD32" s="3318" t="s">
        <v>1239</v>
      </c>
      <c r="BE32" s="3320" t="s">
        <v>1196</v>
      </c>
    </row>
    <row r="33" spans="1:57" s="1615" customFormat="1" ht="12" customHeight="1" thickBot="1">
      <c r="A33" s="2060"/>
      <c r="B33" s="2024"/>
      <c r="C33" s="3916"/>
      <c r="D33" s="3918"/>
      <c r="E33" s="4006"/>
      <c r="F33" s="3916"/>
      <c r="G33" s="4012"/>
      <c r="H33" s="3837"/>
      <c r="I33" s="3916"/>
      <c r="J33" s="3918"/>
      <c r="K33" s="3921"/>
      <c r="L33" s="2006">
        <f>L31+6</f>
        <v>44583</v>
      </c>
      <c r="M33" s="2008" t="s">
        <v>1856</v>
      </c>
      <c r="N33" s="2007">
        <f>L33+1</f>
        <v>44584</v>
      </c>
      <c r="O33" s="3930"/>
      <c r="P33" s="3930"/>
      <c r="Q33" s="3716"/>
      <c r="R33" s="3897"/>
      <c r="S33" s="3897"/>
      <c r="T33" s="3897"/>
      <c r="U33" s="3897"/>
      <c r="V33" s="3897"/>
      <c r="W33" s="3913"/>
      <c r="X33" s="3653"/>
      <c r="Y33" s="3792"/>
      <c r="Z33" s="3656"/>
      <c r="AA33" s="3719"/>
      <c r="AB33" s="3722"/>
      <c r="AC33" s="3725"/>
      <c r="AD33" s="3719"/>
      <c r="AE33" s="3722"/>
      <c r="AF33" s="3728"/>
      <c r="AG33" s="3731"/>
      <c r="AH33" s="3734"/>
      <c r="AI33" s="3737"/>
      <c r="AJ33" s="3713"/>
      <c r="AK33" s="3710"/>
      <c r="AL33" s="3644"/>
      <c r="AM33" s="3644"/>
      <c r="AN33" s="3644"/>
      <c r="AO33" s="3644"/>
      <c r="AP33" s="3644"/>
      <c r="AQ33" s="3647"/>
      <c r="AR33" s="1782"/>
      <c r="AS33" s="1783"/>
      <c r="AT33" s="3319"/>
      <c r="AU33" s="3321"/>
      <c r="AV33" s="3319"/>
      <c r="AW33" s="3321"/>
      <c r="AX33" s="3319"/>
      <c r="AY33" s="3321"/>
      <c r="AZ33" s="3319"/>
      <c r="BA33" s="3321"/>
      <c r="BB33" s="3319"/>
      <c r="BC33" s="3321"/>
      <c r="BD33" s="3319"/>
      <c r="BE33" s="3321"/>
    </row>
    <row r="34" spans="1:57" s="1615" customFormat="1" ht="12" customHeight="1" thickTop="1">
      <c r="A34" s="3941" t="s">
        <v>1861</v>
      </c>
      <c r="B34" s="3944" t="s">
        <v>1862</v>
      </c>
      <c r="C34" s="3618">
        <f>C28+7</f>
        <v>45260</v>
      </c>
      <c r="D34" s="3597" t="s">
        <v>390</v>
      </c>
      <c r="E34" s="3621">
        <f>E28+7</f>
        <v>45261</v>
      </c>
      <c r="F34" s="4007"/>
      <c r="G34" s="3957"/>
      <c r="H34" s="3960"/>
      <c r="I34" s="3889" t="s">
        <v>771</v>
      </c>
      <c r="J34" s="3892" t="s">
        <v>771</v>
      </c>
      <c r="K34" s="3621">
        <f>C34-6</f>
        <v>45254</v>
      </c>
      <c r="L34" s="3934"/>
      <c r="M34" s="3935"/>
      <c r="N34" s="3936"/>
      <c r="O34" s="3880">
        <f>C34+12+1</f>
        <v>45273</v>
      </c>
      <c r="P34" s="3880"/>
      <c r="Q34" s="3931">
        <f>O34+6</f>
        <v>45279</v>
      </c>
      <c r="R34" s="3905">
        <f>O34+7</f>
        <v>45280</v>
      </c>
      <c r="S34" s="3905">
        <f>O34+9</f>
        <v>45282</v>
      </c>
      <c r="T34" s="3905">
        <f>O34+12</f>
        <v>45285</v>
      </c>
      <c r="U34" s="3905">
        <f>O34+14</f>
        <v>45287</v>
      </c>
      <c r="V34" s="3905">
        <f>O34+16</f>
        <v>45289</v>
      </c>
      <c r="W34" s="3908">
        <f>O34+18</f>
        <v>45291</v>
      </c>
      <c r="X34" s="3648" t="s">
        <v>1302</v>
      </c>
      <c r="Y34" s="3684"/>
      <c r="Z34" s="3814"/>
      <c r="AA34" s="3663">
        <f>AA28+7</f>
        <v>44655</v>
      </c>
      <c r="AB34" s="3666" t="s">
        <v>831</v>
      </c>
      <c r="AC34" s="3669">
        <f>AC28+7</f>
        <v>44655</v>
      </c>
      <c r="AD34" s="3633">
        <f>AA34-3</f>
        <v>44652</v>
      </c>
      <c r="AE34" s="3696">
        <f>AA34-3</f>
        <v>44652</v>
      </c>
      <c r="AF34" s="3669">
        <f>AA34-2</f>
        <v>44653</v>
      </c>
      <c r="AG34" s="3699">
        <f>AC34+4</f>
        <v>44659</v>
      </c>
      <c r="AH34" s="3700"/>
      <c r="AI34" s="3701"/>
      <c r="AJ34" s="3693"/>
      <c r="AK34" s="3687"/>
      <c r="AL34" s="3636"/>
      <c r="AM34" s="3636"/>
      <c r="AN34" s="3636"/>
      <c r="AO34" s="3636"/>
      <c r="AP34" s="3636"/>
      <c r="AQ34" s="3639"/>
      <c r="AR34" s="3314"/>
      <c r="AS34" s="3316"/>
      <c r="AT34" s="3314" t="s">
        <v>1240</v>
      </c>
      <c r="AU34" s="3316" t="s">
        <v>1241</v>
      </c>
      <c r="AV34" s="3314" t="s">
        <v>1242</v>
      </c>
      <c r="AW34" s="3316" t="s">
        <v>1207</v>
      </c>
      <c r="AX34" s="3314" t="s">
        <v>553</v>
      </c>
      <c r="AY34" s="3316" t="s">
        <v>1243</v>
      </c>
      <c r="AZ34" s="3314" t="s">
        <v>1244</v>
      </c>
      <c r="BA34" s="3316" t="s">
        <v>1223</v>
      </c>
      <c r="BB34" s="3314" t="s">
        <v>551</v>
      </c>
      <c r="BC34" s="3316" t="s">
        <v>1245</v>
      </c>
      <c r="BD34" s="3314" t="s">
        <v>1246</v>
      </c>
      <c r="BE34" s="3316" t="s">
        <v>1247</v>
      </c>
    </row>
    <row r="35" spans="1:57" s="1615" customFormat="1" ht="12" customHeight="1">
      <c r="A35" s="3942"/>
      <c r="B35" s="3945"/>
      <c r="C35" s="3619"/>
      <c r="D35" s="3598"/>
      <c r="E35" s="3622"/>
      <c r="F35" s="4008"/>
      <c r="G35" s="3958"/>
      <c r="H35" s="3961"/>
      <c r="I35" s="3890"/>
      <c r="J35" s="3893"/>
      <c r="K35" s="3622"/>
      <c r="L35" s="3937"/>
      <c r="M35" s="3938"/>
      <c r="N35" s="3603"/>
      <c r="O35" s="3881"/>
      <c r="P35" s="3881"/>
      <c r="Q35" s="3932"/>
      <c r="R35" s="3906"/>
      <c r="S35" s="3906"/>
      <c r="T35" s="3906"/>
      <c r="U35" s="3906"/>
      <c r="V35" s="3906"/>
      <c r="W35" s="3909"/>
      <c r="X35" s="3649"/>
      <c r="Y35" s="3685"/>
      <c r="Z35" s="3815"/>
      <c r="AA35" s="3664"/>
      <c r="AB35" s="3667"/>
      <c r="AC35" s="3670"/>
      <c r="AD35" s="3634"/>
      <c r="AE35" s="3697"/>
      <c r="AF35" s="3670"/>
      <c r="AG35" s="3702"/>
      <c r="AH35" s="3703"/>
      <c r="AI35" s="3704"/>
      <c r="AJ35" s="3694"/>
      <c r="AK35" s="3688"/>
      <c r="AL35" s="3637"/>
      <c r="AM35" s="3637"/>
      <c r="AN35" s="3637"/>
      <c r="AO35" s="3637"/>
      <c r="AP35" s="3637"/>
      <c r="AQ35" s="3640"/>
      <c r="AR35" s="3315"/>
      <c r="AS35" s="3317"/>
      <c r="AT35" s="3315"/>
      <c r="AU35" s="3317"/>
      <c r="AV35" s="3315"/>
      <c r="AW35" s="3317"/>
      <c r="AX35" s="3315"/>
      <c r="AY35" s="3317"/>
      <c r="AZ35" s="3315"/>
      <c r="BA35" s="3317"/>
      <c r="BB35" s="3315"/>
      <c r="BC35" s="3317"/>
      <c r="BD35" s="3315"/>
      <c r="BE35" s="3317"/>
    </row>
    <row r="36" spans="1:57" s="1615" customFormat="1" ht="12" customHeight="1">
      <c r="A36" s="3943"/>
      <c r="B36" s="3946"/>
      <c r="C36" s="3620"/>
      <c r="D36" s="3599"/>
      <c r="E36" s="3623"/>
      <c r="F36" s="4009"/>
      <c r="G36" s="3959"/>
      <c r="H36" s="3962"/>
      <c r="I36" s="3891"/>
      <c r="J36" s="3894"/>
      <c r="K36" s="3623"/>
      <c r="L36" s="3939"/>
      <c r="M36" s="3940"/>
      <c r="N36" s="3605"/>
      <c r="O36" s="3882"/>
      <c r="P36" s="3882"/>
      <c r="Q36" s="3933"/>
      <c r="R36" s="3907"/>
      <c r="S36" s="3907"/>
      <c r="T36" s="3907"/>
      <c r="U36" s="3907"/>
      <c r="V36" s="3907"/>
      <c r="W36" s="3910"/>
      <c r="X36" s="3650"/>
      <c r="Y36" s="3686"/>
      <c r="Z36" s="3816"/>
      <c r="AA36" s="3665"/>
      <c r="AB36" s="3668"/>
      <c r="AC36" s="3671"/>
      <c r="AD36" s="3635"/>
      <c r="AE36" s="3698"/>
      <c r="AF36" s="3671"/>
      <c r="AG36" s="3705"/>
      <c r="AH36" s="3706"/>
      <c r="AI36" s="3707"/>
      <c r="AJ36" s="3695"/>
      <c r="AK36" s="3689"/>
      <c r="AL36" s="3638"/>
      <c r="AM36" s="3638"/>
      <c r="AN36" s="3638"/>
      <c r="AO36" s="3638"/>
      <c r="AP36" s="3638"/>
      <c r="AQ36" s="3641"/>
      <c r="AR36" s="1786"/>
      <c r="AS36" s="1785"/>
      <c r="AT36" s="3318" t="s">
        <v>554</v>
      </c>
      <c r="AU36" s="3320" t="s">
        <v>1245</v>
      </c>
      <c r="AV36" s="3318" t="s">
        <v>1248</v>
      </c>
      <c r="AW36" s="3320" t="s">
        <v>1207</v>
      </c>
      <c r="AX36" s="3318" t="s">
        <v>1249</v>
      </c>
      <c r="AY36" s="3320" t="s">
        <v>1250</v>
      </c>
      <c r="AZ36" s="3318" t="s">
        <v>1251</v>
      </c>
      <c r="BA36" s="3320" t="s">
        <v>1234</v>
      </c>
      <c r="BB36" s="3318" t="s">
        <v>552</v>
      </c>
      <c r="BC36" s="3320" t="s">
        <v>1252</v>
      </c>
      <c r="BD36" s="3318" t="s">
        <v>1253</v>
      </c>
      <c r="BE36" s="3320" t="s">
        <v>1203</v>
      </c>
    </row>
    <row r="37" spans="1:57" s="1615" customFormat="1" ht="12" customHeight="1">
      <c r="A37" s="3947" t="s">
        <v>1861</v>
      </c>
      <c r="B37" s="3949" t="s">
        <v>1862</v>
      </c>
      <c r="C37" s="3914">
        <f>C31+7</f>
        <v>45260</v>
      </c>
      <c r="D37" s="3917" t="s">
        <v>390</v>
      </c>
      <c r="E37" s="4004">
        <f>E31+7</f>
        <v>45261</v>
      </c>
      <c r="F37" s="3954">
        <f>F31+7</f>
        <v>44580</v>
      </c>
      <c r="G37" s="4013" t="s">
        <v>1856</v>
      </c>
      <c r="H37" s="4016" t="s">
        <v>1857</v>
      </c>
      <c r="I37" s="3914">
        <f>C37-9</f>
        <v>45251</v>
      </c>
      <c r="J37" s="3917">
        <f>C37-6</f>
        <v>45254</v>
      </c>
      <c r="K37" s="3919" t="s">
        <v>1858</v>
      </c>
      <c r="L37" s="3922">
        <f>F37+4</f>
        <v>44584</v>
      </c>
      <c r="M37" s="3923"/>
      <c r="N37" s="3924"/>
      <c r="O37" s="3928">
        <f>C37+12+1</f>
        <v>45273</v>
      </c>
      <c r="P37" s="3928">
        <f>F37+22</f>
        <v>44602</v>
      </c>
      <c r="Q37" s="3714">
        <f>O37+6</f>
        <v>45279</v>
      </c>
      <c r="R37" s="3895">
        <f>O37+7</f>
        <v>45280</v>
      </c>
      <c r="S37" s="3895">
        <f>O37+9</f>
        <v>45282</v>
      </c>
      <c r="T37" s="3895">
        <f>O37+12</f>
        <v>45285</v>
      </c>
      <c r="U37" s="3895">
        <f>O37+14</f>
        <v>45287</v>
      </c>
      <c r="V37" s="3895">
        <f>O37+16</f>
        <v>45289</v>
      </c>
      <c r="W37" s="3911">
        <f>O37+18</f>
        <v>45291</v>
      </c>
      <c r="X37" s="3651" t="s">
        <v>1303</v>
      </c>
      <c r="Y37" s="3790"/>
      <c r="Z37" s="3690"/>
      <c r="AA37" s="3672"/>
      <c r="AB37" s="3675"/>
      <c r="AC37" s="3678"/>
      <c r="AD37" s="3672"/>
      <c r="AE37" s="3675"/>
      <c r="AF37" s="3681"/>
      <c r="AG37" s="3729">
        <f>AG31+7</f>
        <v>44665</v>
      </c>
      <c r="AH37" s="3732" t="s">
        <v>390</v>
      </c>
      <c r="AI37" s="3735">
        <f>AG37+1</f>
        <v>44666</v>
      </c>
      <c r="AJ37" s="3711">
        <f>AI37+12</f>
        <v>44678</v>
      </c>
      <c r="AK37" s="3708">
        <f>AJ37+6</f>
        <v>44684</v>
      </c>
      <c r="AL37" s="3642">
        <f>AJ37+7</f>
        <v>44685</v>
      </c>
      <c r="AM37" s="3642">
        <f>AJ37+9</f>
        <v>44687</v>
      </c>
      <c r="AN37" s="3642">
        <f>AJ37+12</f>
        <v>44690</v>
      </c>
      <c r="AO37" s="3642">
        <f>AJ37+14</f>
        <v>44692</v>
      </c>
      <c r="AP37" s="3642">
        <f>AJ37+16</f>
        <v>44694</v>
      </c>
      <c r="AQ37" s="3645">
        <f>AJ37+18</f>
        <v>44696</v>
      </c>
      <c r="AR37" s="1782"/>
      <c r="AS37" s="1783"/>
      <c r="AT37" s="3319"/>
      <c r="AU37" s="3321"/>
      <c r="AV37" s="3319"/>
      <c r="AW37" s="3321"/>
      <c r="AX37" s="3319"/>
      <c r="AY37" s="3321"/>
      <c r="AZ37" s="3319"/>
      <c r="BA37" s="3321"/>
      <c r="BB37" s="3319"/>
      <c r="BC37" s="3321"/>
      <c r="BD37" s="3319"/>
      <c r="BE37" s="3321"/>
    </row>
    <row r="38" spans="1:57" s="1615" customFormat="1" ht="12" customHeight="1">
      <c r="A38" s="3948"/>
      <c r="B38" s="3950"/>
      <c r="C38" s="3915"/>
      <c r="D38" s="3676"/>
      <c r="E38" s="4005"/>
      <c r="F38" s="3955"/>
      <c r="G38" s="4014"/>
      <c r="H38" s="4017"/>
      <c r="I38" s="3915"/>
      <c r="J38" s="3676"/>
      <c r="K38" s="3920"/>
      <c r="L38" s="3925"/>
      <c r="M38" s="3926"/>
      <c r="N38" s="3927"/>
      <c r="O38" s="3929"/>
      <c r="P38" s="3929"/>
      <c r="Q38" s="3715"/>
      <c r="R38" s="3896"/>
      <c r="S38" s="3896"/>
      <c r="T38" s="3896"/>
      <c r="U38" s="3896"/>
      <c r="V38" s="3896"/>
      <c r="W38" s="3912"/>
      <c r="X38" s="3652"/>
      <c r="Y38" s="3791"/>
      <c r="Z38" s="3691"/>
      <c r="AA38" s="3673"/>
      <c r="AB38" s="3676"/>
      <c r="AC38" s="3679"/>
      <c r="AD38" s="3673"/>
      <c r="AE38" s="3676"/>
      <c r="AF38" s="3682"/>
      <c r="AG38" s="3730"/>
      <c r="AH38" s="3733"/>
      <c r="AI38" s="3736"/>
      <c r="AJ38" s="3712"/>
      <c r="AK38" s="3709"/>
      <c r="AL38" s="3643"/>
      <c r="AM38" s="3643"/>
      <c r="AN38" s="3643"/>
      <c r="AO38" s="3643"/>
      <c r="AP38" s="3643"/>
      <c r="AQ38" s="3646"/>
      <c r="AR38" s="3314"/>
      <c r="AS38" s="3316"/>
      <c r="AT38" s="3314" t="s">
        <v>1254</v>
      </c>
      <c r="AU38" s="3316" t="s">
        <v>1255</v>
      </c>
      <c r="AV38" s="3314" t="s">
        <v>1256</v>
      </c>
      <c r="AW38" s="3316" t="s">
        <v>1245</v>
      </c>
      <c r="AX38" s="3314" t="s">
        <v>1257</v>
      </c>
      <c r="AY38" s="3316" t="s">
        <v>1258</v>
      </c>
      <c r="AZ38" s="3314" t="s">
        <v>1259</v>
      </c>
      <c r="BA38" s="3316" t="s">
        <v>1260</v>
      </c>
      <c r="BB38" s="3314" t="s">
        <v>555</v>
      </c>
      <c r="BC38" s="3316" t="s">
        <v>1210</v>
      </c>
      <c r="BD38" s="3314" t="s">
        <v>559</v>
      </c>
      <c r="BE38" s="3316" t="s">
        <v>1223</v>
      </c>
    </row>
    <row r="39" spans="1:57" s="1615" customFormat="1" ht="12" customHeight="1" thickBot="1">
      <c r="A39" s="2060"/>
      <c r="B39" s="2024"/>
      <c r="C39" s="3916"/>
      <c r="D39" s="3918"/>
      <c r="E39" s="4006"/>
      <c r="F39" s="3956"/>
      <c r="G39" s="4015"/>
      <c r="H39" s="4018"/>
      <c r="I39" s="3916"/>
      <c r="J39" s="3918"/>
      <c r="K39" s="3921"/>
      <c r="L39" s="2006">
        <f>L37+6</f>
        <v>44590</v>
      </c>
      <c r="M39" s="2008" t="s">
        <v>1856</v>
      </c>
      <c r="N39" s="2007">
        <f>L39+1</f>
        <v>44591</v>
      </c>
      <c r="O39" s="3930"/>
      <c r="P39" s="3930"/>
      <c r="Q39" s="3716"/>
      <c r="R39" s="3897"/>
      <c r="S39" s="3897"/>
      <c r="T39" s="3897"/>
      <c r="U39" s="3897"/>
      <c r="V39" s="3897"/>
      <c r="W39" s="3913"/>
      <c r="X39" s="3653"/>
      <c r="Y39" s="3792"/>
      <c r="Z39" s="3692"/>
      <c r="AA39" s="3674"/>
      <c r="AB39" s="3677"/>
      <c r="AC39" s="3680"/>
      <c r="AD39" s="3674"/>
      <c r="AE39" s="3677"/>
      <c r="AF39" s="3683"/>
      <c r="AG39" s="3731"/>
      <c r="AH39" s="3734"/>
      <c r="AI39" s="3737"/>
      <c r="AJ39" s="3713"/>
      <c r="AK39" s="3710"/>
      <c r="AL39" s="3644"/>
      <c r="AM39" s="3644"/>
      <c r="AN39" s="3644"/>
      <c r="AO39" s="3644"/>
      <c r="AP39" s="3644"/>
      <c r="AQ39" s="3647"/>
      <c r="AR39" s="3315"/>
      <c r="AS39" s="3317"/>
      <c r="AT39" s="3315"/>
      <c r="AU39" s="3317"/>
      <c r="AV39" s="3315"/>
      <c r="AW39" s="3317"/>
      <c r="AX39" s="3315"/>
      <c r="AY39" s="3317"/>
      <c r="AZ39" s="3315"/>
      <c r="BA39" s="3317"/>
      <c r="BB39" s="3315"/>
      <c r="BC39" s="3317"/>
      <c r="BD39" s="3315"/>
      <c r="BE39" s="3317"/>
    </row>
    <row r="40" spans="1:57" s="1615" customFormat="1" ht="12" customHeight="1" thickTop="1">
      <c r="A40" s="4048" t="s">
        <v>1863</v>
      </c>
      <c r="B40" s="4045" t="s">
        <v>1864</v>
      </c>
      <c r="C40" s="3618">
        <f>C34+7</f>
        <v>45267</v>
      </c>
      <c r="D40" s="3597" t="s">
        <v>390</v>
      </c>
      <c r="E40" s="3621">
        <f>E34+7</f>
        <v>45268</v>
      </c>
      <c r="F40" s="3618"/>
      <c r="G40" s="3597"/>
      <c r="H40" s="3886"/>
      <c r="I40" s="3889" t="s">
        <v>771</v>
      </c>
      <c r="J40" s="3892" t="s">
        <v>771</v>
      </c>
      <c r="K40" s="3621">
        <f>C40-6</f>
        <v>45261</v>
      </c>
      <c r="L40" s="3934"/>
      <c r="M40" s="3935"/>
      <c r="N40" s="3936"/>
      <c r="O40" s="3880">
        <f>C40+12+1</f>
        <v>45280</v>
      </c>
      <c r="P40" s="3880"/>
      <c r="Q40" s="3931">
        <f>O40+6</f>
        <v>45286</v>
      </c>
      <c r="R40" s="3905">
        <f>O40+7</f>
        <v>45287</v>
      </c>
      <c r="S40" s="3905">
        <f>O40+9</f>
        <v>45289</v>
      </c>
      <c r="T40" s="3905">
        <f>O40+12</f>
        <v>45292</v>
      </c>
      <c r="U40" s="3905">
        <f>O40+14</f>
        <v>45294</v>
      </c>
      <c r="V40" s="3905">
        <f>O40+16</f>
        <v>45296</v>
      </c>
      <c r="W40" s="3908">
        <f>O40+18</f>
        <v>45298</v>
      </c>
      <c r="X40" s="3648" t="s">
        <v>1302</v>
      </c>
      <c r="Y40" s="3657"/>
      <c r="Z40" s="3660"/>
      <c r="AA40" s="3663">
        <f>AA34+7+2</f>
        <v>44664</v>
      </c>
      <c r="AB40" s="3666" t="s">
        <v>831</v>
      </c>
      <c r="AC40" s="3669">
        <f>AA40</f>
        <v>44664</v>
      </c>
      <c r="AD40" s="3829">
        <f>AA40-3-3</f>
        <v>44658</v>
      </c>
      <c r="AE40" s="3832">
        <f>AA40-3-3</f>
        <v>44658</v>
      </c>
      <c r="AF40" s="3799">
        <f>AA40-2-3</f>
        <v>44659</v>
      </c>
      <c r="AG40" s="3699">
        <f>AC40+4</f>
        <v>44668</v>
      </c>
      <c r="AH40" s="3700"/>
      <c r="AI40" s="3701"/>
      <c r="AJ40" s="3693"/>
      <c r="AK40" s="3687"/>
      <c r="AL40" s="3636"/>
      <c r="AM40" s="3636"/>
      <c r="AN40" s="3636"/>
      <c r="AO40" s="3636"/>
      <c r="AP40" s="3636"/>
      <c r="AQ40" s="3639"/>
      <c r="AR40" s="1786"/>
      <c r="AS40" s="1785"/>
      <c r="AT40" s="3318" t="s">
        <v>1261</v>
      </c>
      <c r="AU40" s="3320" t="s">
        <v>1262</v>
      </c>
      <c r="AV40" s="3318" t="s">
        <v>1263</v>
      </c>
      <c r="AW40" s="3320" t="s">
        <v>1255</v>
      </c>
      <c r="AX40" s="3318" t="s">
        <v>1264</v>
      </c>
      <c r="AY40" s="3320" t="s">
        <v>1229</v>
      </c>
      <c r="AZ40" s="3318" t="s">
        <v>1265</v>
      </c>
      <c r="BA40" s="3320" t="s">
        <v>1266</v>
      </c>
      <c r="BB40" s="3318" t="s">
        <v>556</v>
      </c>
      <c r="BC40" s="3320" t="s">
        <v>1247</v>
      </c>
      <c r="BD40" s="1786"/>
      <c r="BE40" s="1785"/>
    </row>
    <row r="41" spans="1:57" s="1615" customFormat="1" ht="12" customHeight="1">
      <c r="A41" s="4049"/>
      <c r="B41" s="4046"/>
      <c r="C41" s="3619"/>
      <c r="D41" s="3598"/>
      <c r="E41" s="3622"/>
      <c r="F41" s="3619"/>
      <c r="G41" s="3598"/>
      <c r="H41" s="3887"/>
      <c r="I41" s="3890"/>
      <c r="J41" s="3893"/>
      <c r="K41" s="3622"/>
      <c r="L41" s="3937"/>
      <c r="M41" s="3938"/>
      <c r="N41" s="3603"/>
      <c r="O41" s="3881"/>
      <c r="P41" s="3881"/>
      <c r="Q41" s="3932"/>
      <c r="R41" s="3906"/>
      <c r="S41" s="3906"/>
      <c r="T41" s="3906"/>
      <c r="U41" s="3906"/>
      <c r="V41" s="3906"/>
      <c r="W41" s="3909"/>
      <c r="X41" s="3649"/>
      <c r="Y41" s="3658"/>
      <c r="Z41" s="3661"/>
      <c r="AA41" s="3664"/>
      <c r="AB41" s="3667"/>
      <c r="AC41" s="3670"/>
      <c r="AD41" s="3830"/>
      <c r="AE41" s="3833"/>
      <c r="AF41" s="3800"/>
      <c r="AG41" s="3702"/>
      <c r="AH41" s="3703"/>
      <c r="AI41" s="3704"/>
      <c r="AJ41" s="3694"/>
      <c r="AK41" s="3688"/>
      <c r="AL41" s="3637"/>
      <c r="AM41" s="3637"/>
      <c r="AN41" s="3637"/>
      <c r="AO41" s="3637"/>
      <c r="AP41" s="3637"/>
      <c r="AQ41" s="3640"/>
      <c r="AR41" s="1782"/>
      <c r="AS41" s="1783"/>
      <c r="AT41" s="3319"/>
      <c r="AU41" s="3321"/>
      <c r="AV41" s="3319"/>
      <c r="AW41" s="3321"/>
      <c r="AX41" s="3319"/>
      <c r="AY41" s="3321"/>
      <c r="AZ41" s="3319"/>
      <c r="BA41" s="3321"/>
      <c r="BB41" s="3319"/>
      <c r="BC41" s="3321"/>
      <c r="BD41" s="1782"/>
      <c r="BE41" s="1783"/>
    </row>
    <row r="42" spans="1:57" s="1615" customFormat="1" ht="12" customHeight="1">
      <c r="A42" s="4050"/>
      <c r="B42" s="4047"/>
      <c r="C42" s="3620"/>
      <c r="D42" s="3599"/>
      <c r="E42" s="3623"/>
      <c r="F42" s="3620"/>
      <c r="G42" s="3599"/>
      <c r="H42" s="3888"/>
      <c r="I42" s="3891"/>
      <c r="J42" s="3894"/>
      <c r="K42" s="3623"/>
      <c r="L42" s="3939"/>
      <c r="M42" s="3940"/>
      <c r="N42" s="3605"/>
      <c r="O42" s="3882"/>
      <c r="P42" s="3882"/>
      <c r="Q42" s="3933"/>
      <c r="R42" s="3907"/>
      <c r="S42" s="3907"/>
      <c r="T42" s="3907"/>
      <c r="U42" s="3907"/>
      <c r="V42" s="3907"/>
      <c r="W42" s="3910"/>
      <c r="X42" s="3650"/>
      <c r="Y42" s="3659"/>
      <c r="Z42" s="3662"/>
      <c r="AA42" s="3665"/>
      <c r="AB42" s="3668"/>
      <c r="AC42" s="3671"/>
      <c r="AD42" s="3831"/>
      <c r="AE42" s="3834"/>
      <c r="AF42" s="3801"/>
      <c r="AG42" s="3705"/>
      <c r="AH42" s="3706"/>
      <c r="AI42" s="3707"/>
      <c r="AJ42" s="3695"/>
      <c r="AK42" s="3689"/>
      <c r="AL42" s="3638"/>
      <c r="AM42" s="3638"/>
      <c r="AN42" s="3638"/>
      <c r="AO42" s="3638"/>
      <c r="AP42" s="3638"/>
      <c r="AQ42" s="3641"/>
      <c r="AR42" s="3314"/>
      <c r="AS42" s="3316"/>
      <c r="AT42" s="3314"/>
      <c r="AU42" s="3316"/>
      <c r="AV42" s="3314" t="s">
        <v>1267</v>
      </c>
      <c r="AW42" s="3316" t="s">
        <v>1268</v>
      </c>
      <c r="AX42" s="3314" t="s">
        <v>1269</v>
      </c>
      <c r="AY42" s="3316" t="s">
        <v>1270</v>
      </c>
      <c r="AZ42" s="3314" t="s">
        <v>1271</v>
      </c>
      <c r="BA42" s="3316" t="s">
        <v>1270</v>
      </c>
      <c r="BB42" s="3314" t="s">
        <v>1272</v>
      </c>
      <c r="BC42" s="3316" t="s">
        <v>1198</v>
      </c>
      <c r="BD42" s="3314"/>
      <c r="BE42" s="3316"/>
    </row>
    <row r="43" spans="1:57" s="1615" customFormat="1" ht="12" customHeight="1">
      <c r="A43" s="4053" t="s">
        <v>1863</v>
      </c>
      <c r="B43" s="4051" t="s">
        <v>1864</v>
      </c>
      <c r="C43" s="3914">
        <f>C37+7</f>
        <v>45267</v>
      </c>
      <c r="D43" s="3917" t="s">
        <v>390</v>
      </c>
      <c r="E43" s="4004">
        <f>E37+7</f>
        <v>45268</v>
      </c>
      <c r="F43" s="3914">
        <f>F37+7</f>
        <v>44587</v>
      </c>
      <c r="G43" s="4075" t="s">
        <v>831</v>
      </c>
      <c r="H43" s="4019" t="s">
        <v>1865</v>
      </c>
      <c r="I43" s="3914">
        <f>C43-9</f>
        <v>45258</v>
      </c>
      <c r="J43" s="3917">
        <f>C43-6</f>
        <v>45261</v>
      </c>
      <c r="K43" s="3919" t="s">
        <v>771</v>
      </c>
      <c r="L43" s="3922">
        <f>F43+4</f>
        <v>44591</v>
      </c>
      <c r="M43" s="3923"/>
      <c r="N43" s="3924"/>
      <c r="O43" s="3928">
        <f>C43+12+1</f>
        <v>45280</v>
      </c>
      <c r="P43" s="3928">
        <f>F43+22</f>
        <v>44609</v>
      </c>
      <c r="Q43" s="3714">
        <f>O43+6</f>
        <v>45286</v>
      </c>
      <c r="R43" s="3895">
        <f>O43+7</f>
        <v>45287</v>
      </c>
      <c r="S43" s="3895">
        <f>O43+9</f>
        <v>45289</v>
      </c>
      <c r="T43" s="3895">
        <f>O43+12</f>
        <v>45292</v>
      </c>
      <c r="U43" s="3895">
        <f>O43+14</f>
        <v>45294</v>
      </c>
      <c r="V43" s="3895">
        <f>O43+16</f>
        <v>45296</v>
      </c>
      <c r="W43" s="3911">
        <f>O43+18</f>
        <v>45298</v>
      </c>
      <c r="X43" s="3651" t="s">
        <v>1303</v>
      </c>
      <c r="Y43" s="3790"/>
      <c r="Z43" s="3654"/>
      <c r="AA43" s="3672"/>
      <c r="AB43" s="3675"/>
      <c r="AC43" s="3678"/>
      <c r="AD43" s="3672"/>
      <c r="AE43" s="3675"/>
      <c r="AF43" s="3681"/>
      <c r="AG43" s="3729">
        <f>AG37+7-7</f>
        <v>44665</v>
      </c>
      <c r="AH43" s="3732" t="s">
        <v>831</v>
      </c>
      <c r="AI43" s="3735">
        <f>AG43+1</f>
        <v>44666</v>
      </c>
      <c r="AJ43" s="3711">
        <f>AI43+12</f>
        <v>44678</v>
      </c>
      <c r="AK43" s="3708">
        <f>AJ43+6</f>
        <v>44684</v>
      </c>
      <c r="AL43" s="3642">
        <f>AJ43+7</f>
        <v>44685</v>
      </c>
      <c r="AM43" s="3642">
        <f>AJ43+9</f>
        <v>44687</v>
      </c>
      <c r="AN43" s="3642">
        <f>AJ43+12</f>
        <v>44690</v>
      </c>
      <c r="AO43" s="3642">
        <f>AJ43+14</f>
        <v>44692</v>
      </c>
      <c r="AP43" s="3642">
        <f>AJ43+16</f>
        <v>44694</v>
      </c>
      <c r="AQ43" s="3645">
        <f>AJ43+18</f>
        <v>44696</v>
      </c>
      <c r="AR43" s="3315"/>
      <c r="AS43" s="3317"/>
      <c r="AT43" s="3315"/>
      <c r="AU43" s="3317"/>
      <c r="AV43" s="3315"/>
      <c r="AW43" s="3317"/>
      <c r="AX43" s="3315"/>
      <c r="AY43" s="3317"/>
      <c r="AZ43" s="3315"/>
      <c r="BA43" s="3317"/>
      <c r="BB43" s="3315"/>
      <c r="BC43" s="3317"/>
      <c r="BD43" s="3315"/>
      <c r="BE43" s="3317"/>
    </row>
    <row r="44" spans="1:57" s="1615" customFormat="1" ht="12" customHeight="1">
      <c r="A44" s="4054"/>
      <c r="B44" s="4052"/>
      <c r="C44" s="3915"/>
      <c r="D44" s="3676"/>
      <c r="E44" s="4005"/>
      <c r="F44" s="3915"/>
      <c r="G44" s="4076"/>
      <c r="H44" s="4020"/>
      <c r="I44" s="3915"/>
      <c r="J44" s="3676"/>
      <c r="K44" s="3920"/>
      <c r="L44" s="3925"/>
      <c r="M44" s="3926"/>
      <c r="N44" s="3927"/>
      <c r="O44" s="3929"/>
      <c r="P44" s="3929"/>
      <c r="Q44" s="3715"/>
      <c r="R44" s="3896"/>
      <c r="S44" s="3896"/>
      <c r="T44" s="3896"/>
      <c r="U44" s="3896"/>
      <c r="V44" s="3896"/>
      <c r="W44" s="3912"/>
      <c r="X44" s="3652"/>
      <c r="Y44" s="3791"/>
      <c r="Z44" s="3655"/>
      <c r="AA44" s="3673"/>
      <c r="AB44" s="3676"/>
      <c r="AC44" s="3679"/>
      <c r="AD44" s="3673"/>
      <c r="AE44" s="3676"/>
      <c r="AF44" s="3682"/>
      <c r="AG44" s="3730"/>
      <c r="AH44" s="3733"/>
      <c r="AI44" s="3736"/>
      <c r="AJ44" s="3712"/>
      <c r="AK44" s="3709"/>
      <c r="AL44" s="3643"/>
      <c r="AM44" s="3643"/>
      <c r="AN44" s="3643"/>
      <c r="AO44" s="3643"/>
      <c r="AP44" s="3643"/>
      <c r="AQ44" s="3646"/>
      <c r="AR44" s="1786"/>
      <c r="AS44" s="1785"/>
      <c r="AT44" s="1786"/>
      <c r="AU44" s="1785"/>
      <c r="AV44" s="3318" t="s">
        <v>1273</v>
      </c>
      <c r="AW44" s="3320" t="s">
        <v>1274</v>
      </c>
      <c r="AX44" s="3318" t="s">
        <v>1275</v>
      </c>
      <c r="AY44" s="3320" t="s">
        <v>1276</v>
      </c>
      <c r="AZ44" s="3318" t="s">
        <v>1277</v>
      </c>
      <c r="BA44" s="3320" t="s">
        <v>1266</v>
      </c>
      <c r="BB44" s="1786"/>
      <c r="BC44" s="1785"/>
      <c r="BD44" s="1786"/>
      <c r="BE44" s="1785"/>
    </row>
    <row r="45" spans="1:57" s="1615" customFormat="1" ht="12" customHeight="1" thickBot="1">
      <c r="A45" s="2059"/>
      <c r="B45" s="2025"/>
      <c r="C45" s="3916"/>
      <c r="D45" s="3918"/>
      <c r="E45" s="4006"/>
      <c r="F45" s="3916"/>
      <c r="G45" s="4077"/>
      <c r="H45" s="4021"/>
      <c r="I45" s="3916"/>
      <c r="J45" s="3918"/>
      <c r="K45" s="3921"/>
      <c r="L45" s="2010">
        <f>L43+6</f>
        <v>44597</v>
      </c>
      <c r="M45" s="2008" t="s">
        <v>1856</v>
      </c>
      <c r="N45" s="2011">
        <f>L45+1</f>
        <v>44598</v>
      </c>
      <c r="O45" s="3930"/>
      <c r="P45" s="3930"/>
      <c r="Q45" s="3716"/>
      <c r="R45" s="3897"/>
      <c r="S45" s="3897"/>
      <c r="T45" s="3897"/>
      <c r="U45" s="3897"/>
      <c r="V45" s="3897"/>
      <c r="W45" s="3913"/>
      <c r="X45" s="3653"/>
      <c r="Y45" s="3792"/>
      <c r="Z45" s="3656"/>
      <c r="AA45" s="3674"/>
      <c r="AB45" s="3677"/>
      <c r="AC45" s="3680"/>
      <c r="AD45" s="3674"/>
      <c r="AE45" s="3677"/>
      <c r="AF45" s="3683"/>
      <c r="AG45" s="3731"/>
      <c r="AH45" s="3734"/>
      <c r="AI45" s="3737"/>
      <c r="AJ45" s="3713"/>
      <c r="AK45" s="3710"/>
      <c r="AL45" s="3644"/>
      <c r="AM45" s="3644"/>
      <c r="AN45" s="3644"/>
      <c r="AO45" s="3644"/>
      <c r="AP45" s="3644"/>
      <c r="AQ45" s="3647"/>
      <c r="AR45" s="1782"/>
      <c r="AS45" s="1783"/>
      <c r="AT45" s="1782"/>
      <c r="AU45" s="1783"/>
      <c r="AV45" s="3319"/>
      <c r="AW45" s="3321"/>
      <c r="AX45" s="3319"/>
      <c r="AY45" s="3321"/>
      <c r="AZ45" s="3319"/>
      <c r="BA45" s="3321"/>
      <c r="BB45" s="1782"/>
      <c r="BC45" s="1783"/>
      <c r="BD45" s="1782"/>
      <c r="BE45" s="1783"/>
    </row>
    <row r="46" spans="1:57" s="1615" customFormat="1" ht="12" customHeight="1" thickTop="1">
      <c r="A46" s="3941" t="s">
        <v>1866</v>
      </c>
      <c r="B46" s="3944" t="s">
        <v>1867</v>
      </c>
      <c r="C46" s="3934">
        <f>C40+7</f>
        <v>45274</v>
      </c>
      <c r="D46" s="3597" t="s">
        <v>390</v>
      </c>
      <c r="E46" s="3936">
        <f>E40+7</f>
        <v>45275</v>
      </c>
      <c r="F46" s="4007"/>
      <c r="G46" s="4022"/>
      <c r="H46" s="4025"/>
      <c r="I46" s="3889" t="s">
        <v>771</v>
      </c>
      <c r="J46" s="3892" t="s">
        <v>771</v>
      </c>
      <c r="K46" s="3883">
        <f>C46-6</f>
        <v>45268</v>
      </c>
      <c r="L46" s="3934"/>
      <c r="M46" s="3935"/>
      <c r="N46" s="3936"/>
      <c r="O46" s="3878">
        <f>C46+12+1</f>
        <v>45287</v>
      </c>
      <c r="P46" s="3878"/>
      <c r="Q46" s="3615">
        <f>O46+6</f>
        <v>45293</v>
      </c>
      <c r="R46" s="3547">
        <f>O46+7</f>
        <v>45294</v>
      </c>
      <c r="S46" s="3547">
        <f>O46+9</f>
        <v>45296</v>
      </c>
      <c r="T46" s="3547">
        <f>O46+12</f>
        <v>45299</v>
      </c>
      <c r="U46" s="3547">
        <f>O46+14</f>
        <v>45301</v>
      </c>
      <c r="V46" s="3547">
        <f>O46+16</f>
        <v>45303</v>
      </c>
      <c r="W46" s="3550">
        <f>O46+18</f>
        <v>45305</v>
      </c>
      <c r="X46" s="3648" t="s">
        <v>1182</v>
      </c>
      <c r="Y46" s="3684"/>
      <c r="Z46" s="3789"/>
      <c r="AA46" s="3663">
        <f>AA40+7-3</f>
        <v>44668</v>
      </c>
      <c r="AB46" s="3666" t="s">
        <v>390</v>
      </c>
      <c r="AC46" s="3669">
        <f>AA46+1</f>
        <v>44669</v>
      </c>
      <c r="AD46" s="3633">
        <f>AA46-5</f>
        <v>44663</v>
      </c>
      <c r="AE46" s="3696">
        <f>AA46-5</f>
        <v>44663</v>
      </c>
      <c r="AF46" s="3669">
        <f>AA46-4</f>
        <v>44664</v>
      </c>
      <c r="AG46" s="3699">
        <f>AC46+4-2</f>
        <v>44671</v>
      </c>
      <c r="AH46" s="3700"/>
      <c r="AI46" s="3701"/>
      <c r="AJ46" s="3693"/>
      <c r="AK46" s="3687"/>
      <c r="AL46" s="3636"/>
      <c r="AM46" s="3636"/>
      <c r="AN46" s="3636"/>
      <c r="AO46" s="3636"/>
      <c r="AP46" s="3636"/>
      <c r="AQ46" s="3639"/>
      <c r="AR46" s="3314"/>
      <c r="AS46" s="3316"/>
      <c r="AT46" s="3314"/>
      <c r="AU46" s="3316"/>
      <c r="AV46" s="3314" t="s">
        <v>1278</v>
      </c>
      <c r="AW46" s="3316" t="s">
        <v>1279</v>
      </c>
      <c r="AX46" s="3314" t="s">
        <v>1280</v>
      </c>
      <c r="AY46" s="3316" t="s">
        <v>1260</v>
      </c>
      <c r="AZ46" s="3314"/>
      <c r="BA46" s="3316"/>
      <c r="BB46" s="3314"/>
      <c r="BC46" s="3316"/>
      <c r="BD46" s="3314"/>
      <c r="BE46" s="3316"/>
    </row>
    <row r="47" spans="1:57" s="1615" customFormat="1" ht="12" customHeight="1">
      <c r="A47" s="3942"/>
      <c r="B47" s="3945"/>
      <c r="C47" s="3937"/>
      <c r="D47" s="3598"/>
      <c r="E47" s="3603"/>
      <c r="F47" s="4008"/>
      <c r="G47" s="4023"/>
      <c r="H47" s="4026"/>
      <c r="I47" s="3890"/>
      <c r="J47" s="3893"/>
      <c r="K47" s="3884"/>
      <c r="L47" s="3937"/>
      <c r="M47" s="3938"/>
      <c r="N47" s="3603"/>
      <c r="O47" s="3613"/>
      <c r="P47" s="3613"/>
      <c r="Q47" s="3616"/>
      <c r="R47" s="3548"/>
      <c r="S47" s="3548"/>
      <c r="T47" s="3548"/>
      <c r="U47" s="3548"/>
      <c r="V47" s="3548"/>
      <c r="W47" s="3551"/>
      <c r="X47" s="3649"/>
      <c r="Y47" s="3685"/>
      <c r="Z47" s="3764"/>
      <c r="AA47" s="3664"/>
      <c r="AB47" s="3667"/>
      <c r="AC47" s="3670"/>
      <c r="AD47" s="3634"/>
      <c r="AE47" s="3697"/>
      <c r="AF47" s="3670"/>
      <c r="AG47" s="3702"/>
      <c r="AH47" s="3703"/>
      <c r="AI47" s="3704"/>
      <c r="AJ47" s="3694"/>
      <c r="AK47" s="3688"/>
      <c r="AL47" s="3637"/>
      <c r="AM47" s="3637"/>
      <c r="AN47" s="3637"/>
      <c r="AO47" s="3637"/>
      <c r="AP47" s="3637"/>
      <c r="AQ47" s="3640"/>
      <c r="AR47" s="3315"/>
      <c r="AS47" s="3317"/>
      <c r="AT47" s="3315"/>
      <c r="AU47" s="3317"/>
      <c r="AV47" s="3315"/>
      <c r="AW47" s="3317"/>
      <c r="AX47" s="3315"/>
      <c r="AY47" s="3317"/>
      <c r="AZ47" s="3315"/>
      <c r="BA47" s="3317"/>
      <c r="BB47" s="3315"/>
      <c r="BC47" s="3317"/>
      <c r="BD47" s="3315"/>
      <c r="BE47" s="3317"/>
    </row>
    <row r="48" spans="1:57" s="1615" customFormat="1" ht="12" customHeight="1">
      <c r="A48" s="3943"/>
      <c r="B48" s="3946"/>
      <c r="C48" s="3939"/>
      <c r="D48" s="3599"/>
      <c r="E48" s="3605"/>
      <c r="F48" s="4009"/>
      <c r="G48" s="4024"/>
      <c r="H48" s="4027"/>
      <c r="I48" s="3891"/>
      <c r="J48" s="3894"/>
      <c r="K48" s="3885"/>
      <c r="L48" s="3939"/>
      <c r="M48" s="3940"/>
      <c r="N48" s="3605"/>
      <c r="O48" s="3879"/>
      <c r="P48" s="3879"/>
      <c r="Q48" s="3617"/>
      <c r="R48" s="3549"/>
      <c r="S48" s="3549"/>
      <c r="T48" s="3549"/>
      <c r="U48" s="3549"/>
      <c r="V48" s="3549"/>
      <c r="W48" s="3552"/>
      <c r="X48" s="3650"/>
      <c r="Y48" s="3686"/>
      <c r="Z48" s="3765"/>
      <c r="AA48" s="3665"/>
      <c r="AB48" s="3668"/>
      <c r="AC48" s="3671"/>
      <c r="AD48" s="3635"/>
      <c r="AE48" s="3698"/>
      <c r="AF48" s="3671"/>
      <c r="AG48" s="3705"/>
      <c r="AH48" s="3706"/>
      <c r="AI48" s="3707"/>
      <c r="AJ48" s="3695"/>
      <c r="AK48" s="3689"/>
      <c r="AL48" s="3638"/>
      <c r="AM48" s="3638"/>
      <c r="AN48" s="3638"/>
      <c r="AO48" s="3638"/>
      <c r="AP48" s="3638"/>
      <c r="AQ48" s="3641"/>
      <c r="AR48" s="1786"/>
      <c r="AS48" s="1785"/>
      <c r="AT48" s="1786"/>
      <c r="AU48" s="1785"/>
      <c r="AV48" s="3318" t="s">
        <v>1281</v>
      </c>
      <c r="AW48" s="3320" t="s">
        <v>1207</v>
      </c>
      <c r="AX48" s="3318" t="s">
        <v>1282</v>
      </c>
      <c r="AY48" s="3320" t="s">
        <v>1260</v>
      </c>
      <c r="AZ48" s="1786"/>
      <c r="BA48" s="1785"/>
      <c r="BB48" s="1786"/>
      <c r="BC48" s="1785"/>
      <c r="BD48" s="1786"/>
      <c r="BE48" s="1785"/>
    </row>
    <row r="49" spans="1:57" s="1615" customFormat="1" ht="12" customHeight="1">
      <c r="A49" s="3947" t="s">
        <v>1866</v>
      </c>
      <c r="B49" s="4044" t="s">
        <v>1867</v>
      </c>
      <c r="C49" s="3914">
        <f>C43+7</f>
        <v>45274</v>
      </c>
      <c r="D49" s="3917" t="s">
        <v>390</v>
      </c>
      <c r="E49" s="4004">
        <f>E43+7</f>
        <v>45275</v>
      </c>
      <c r="F49" s="3954">
        <f>F43+7</f>
        <v>44594</v>
      </c>
      <c r="G49" s="3989" t="s">
        <v>1856</v>
      </c>
      <c r="H49" s="3992" t="s">
        <v>1857</v>
      </c>
      <c r="I49" s="3914">
        <f>C49-9</f>
        <v>45265</v>
      </c>
      <c r="J49" s="3995">
        <f>C49-6</f>
        <v>45268</v>
      </c>
      <c r="K49" s="3919" t="s">
        <v>771</v>
      </c>
      <c r="L49" s="3922">
        <f>F49+4</f>
        <v>44598</v>
      </c>
      <c r="M49" s="3923"/>
      <c r="N49" s="3924"/>
      <c r="O49" s="3928">
        <f>C49+12+1</f>
        <v>45287</v>
      </c>
      <c r="P49" s="3928">
        <f>F49+22</f>
        <v>44616</v>
      </c>
      <c r="Q49" s="3714">
        <f>O49+6</f>
        <v>45293</v>
      </c>
      <c r="R49" s="3895">
        <f>O49+7</f>
        <v>45294</v>
      </c>
      <c r="S49" s="3895">
        <f>O49+9</f>
        <v>45296</v>
      </c>
      <c r="T49" s="3895">
        <f>O49+12</f>
        <v>45299</v>
      </c>
      <c r="U49" s="3895">
        <f>O49+14</f>
        <v>45301</v>
      </c>
      <c r="V49" s="3895">
        <f>O49+16</f>
        <v>45303</v>
      </c>
      <c r="W49" s="3911">
        <f>O49+18</f>
        <v>45305</v>
      </c>
      <c r="X49" s="3651" t="s">
        <v>1204</v>
      </c>
      <c r="Y49" s="3790"/>
      <c r="Z49" s="3654"/>
      <c r="AA49" s="3672"/>
      <c r="AB49" s="3675"/>
      <c r="AC49" s="3678"/>
      <c r="AD49" s="3672"/>
      <c r="AE49" s="3675"/>
      <c r="AF49" s="3681"/>
      <c r="AG49" s="3729">
        <f>AG43+7+4</f>
        <v>44676</v>
      </c>
      <c r="AH49" s="3732" t="s">
        <v>390</v>
      </c>
      <c r="AI49" s="3735">
        <f>AG49+1</f>
        <v>44677</v>
      </c>
      <c r="AJ49" s="3711">
        <f>AI49+12+3</f>
        <v>44692</v>
      </c>
      <c r="AK49" s="3708">
        <f>AJ49+6</f>
        <v>44698</v>
      </c>
      <c r="AL49" s="3642">
        <f>AJ49+7</f>
        <v>44699</v>
      </c>
      <c r="AM49" s="3642">
        <f>AJ49+9</f>
        <v>44701</v>
      </c>
      <c r="AN49" s="3642">
        <f>AJ49+12</f>
        <v>44704</v>
      </c>
      <c r="AO49" s="3642">
        <f>AJ49+14</f>
        <v>44706</v>
      </c>
      <c r="AP49" s="3642">
        <f>AJ49+16</f>
        <v>44708</v>
      </c>
      <c r="AQ49" s="3645">
        <f>AJ49+18</f>
        <v>44710</v>
      </c>
      <c r="AR49" s="1782"/>
      <c r="AS49" s="1783"/>
      <c r="AT49" s="1782"/>
      <c r="AU49" s="1783"/>
      <c r="AV49" s="3319"/>
      <c r="AW49" s="3321"/>
      <c r="AX49" s="3319"/>
      <c r="AY49" s="3321"/>
      <c r="AZ49" s="1782"/>
      <c r="BA49" s="1783"/>
      <c r="BB49" s="1782"/>
      <c r="BC49" s="1783"/>
      <c r="BD49" s="1782"/>
      <c r="BE49" s="1783"/>
    </row>
    <row r="50" spans="1:57" s="1615" customFormat="1" ht="12" customHeight="1">
      <c r="A50" s="3948"/>
      <c r="B50" s="3950"/>
      <c r="C50" s="3915"/>
      <c r="D50" s="3676"/>
      <c r="E50" s="4005"/>
      <c r="F50" s="3955"/>
      <c r="G50" s="3990"/>
      <c r="H50" s="3993"/>
      <c r="I50" s="3915"/>
      <c r="J50" s="3996"/>
      <c r="K50" s="3920"/>
      <c r="L50" s="3925"/>
      <c r="M50" s="3926"/>
      <c r="N50" s="3927"/>
      <c r="O50" s="3929"/>
      <c r="P50" s="3929"/>
      <c r="Q50" s="3715"/>
      <c r="R50" s="3896"/>
      <c r="S50" s="3896"/>
      <c r="T50" s="3896"/>
      <c r="U50" s="3896"/>
      <c r="V50" s="3896"/>
      <c r="W50" s="3912"/>
      <c r="X50" s="3652"/>
      <c r="Y50" s="3791"/>
      <c r="Z50" s="3655"/>
      <c r="AA50" s="3673"/>
      <c r="AB50" s="3676"/>
      <c r="AC50" s="3679"/>
      <c r="AD50" s="3673"/>
      <c r="AE50" s="3676"/>
      <c r="AF50" s="3682"/>
      <c r="AG50" s="3730"/>
      <c r="AH50" s="3733"/>
      <c r="AI50" s="3736"/>
      <c r="AJ50" s="3712"/>
      <c r="AK50" s="3709"/>
      <c r="AL50" s="3643"/>
      <c r="AM50" s="3643"/>
      <c r="AN50" s="3643"/>
      <c r="AO50" s="3643"/>
      <c r="AP50" s="3643"/>
      <c r="AQ50" s="3646"/>
      <c r="AR50" s="3314"/>
      <c r="AS50" s="3316"/>
      <c r="AT50" s="3314"/>
      <c r="AU50" s="3316"/>
      <c r="AV50" s="3314" t="s">
        <v>1283</v>
      </c>
      <c r="AW50" s="3316" t="s">
        <v>1255</v>
      </c>
      <c r="AX50" s="3314" t="s">
        <v>1284</v>
      </c>
      <c r="AY50" s="3316" t="s">
        <v>1285</v>
      </c>
      <c r="AZ50" s="3314"/>
      <c r="BA50" s="3316"/>
      <c r="BB50" s="3314"/>
      <c r="BC50" s="3316"/>
      <c r="BD50" s="3314"/>
      <c r="BE50" s="3316"/>
    </row>
    <row r="51" spans="1:57" s="1615" customFormat="1" ht="16.5" customHeight="1" thickBot="1">
      <c r="A51" s="2060"/>
      <c r="B51" s="2024"/>
      <c r="C51" s="3916"/>
      <c r="D51" s="3918"/>
      <c r="E51" s="4006"/>
      <c r="F51" s="3956"/>
      <c r="G51" s="3991"/>
      <c r="H51" s="3994"/>
      <c r="I51" s="3916"/>
      <c r="J51" s="3997"/>
      <c r="K51" s="3921"/>
      <c r="L51" s="2010">
        <f>L49+6</f>
        <v>44604</v>
      </c>
      <c r="M51" s="2008" t="s">
        <v>1856</v>
      </c>
      <c r="N51" s="2011">
        <f>L51+1</f>
        <v>44605</v>
      </c>
      <c r="O51" s="3930"/>
      <c r="P51" s="3930"/>
      <c r="Q51" s="3716"/>
      <c r="R51" s="3897"/>
      <c r="S51" s="3897"/>
      <c r="T51" s="3897"/>
      <c r="U51" s="3897"/>
      <c r="V51" s="3897"/>
      <c r="W51" s="3913"/>
      <c r="X51" s="3653"/>
      <c r="Y51" s="3792"/>
      <c r="Z51" s="3656"/>
      <c r="AA51" s="3674"/>
      <c r="AB51" s="3677"/>
      <c r="AC51" s="3680"/>
      <c r="AD51" s="3674"/>
      <c r="AE51" s="3677"/>
      <c r="AF51" s="3683"/>
      <c r="AG51" s="3731"/>
      <c r="AH51" s="3734"/>
      <c r="AI51" s="3737"/>
      <c r="AJ51" s="3713"/>
      <c r="AK51" s="3710"/>
      <c r="AL51" s="3644"/>
      <c r="AM51" s="3644"/>
      <c r="AN51" s="3644"/>
      <c r="AO51" s="3644"/>
      <c r="AP51" s="3644"/>
      <c r="AQ51" s="3647"/>
      <c r="AR51" s="3315"/>
      <c r="AS51" s="3317"/>
      <c r="AT51" s="3315"/>
      <c r="AU51" s="3317"/>
      <c r="AV51" s="3315"/>
      <c r="AW51" s="3317"/>
      <c r="AX51" s="3315"/>
      <c r="AY51" s="3317"/>
      <c r="AZ51" s="3315"/>
      <c r="BA51" s="3317"/>
      <c r="BB51" s="3315"/>
      <c r="BC51" s="3317"/>
      <c r="BD51" s="3315"/>
      <c r="BE51" s="3317"/>
    </row>
    <row r="52" spans="1:57" s="1615" customFormat="1" ht="12" customHeight="1" thickTop="1">
      <c r="A52" s="3941" t="s">
        <v>1868</v>
      </c>
      <c r="B52" s="3944" t="s">
        <v>1869</v>
      </c>
      <c r="C52" s="3934">
        <f>C46+7</f>
        <v>45281</v>
      </c>
      <c r="D52" s="3597" t="s">
        <v>390</v>
      </c>
      <c r="E52" s="3936">
        <f>E46+7</f>
        <v>45282</v>
      </c>
      <c r="F52" s="3618"/>
      <c r="G52" s="3597"/>
      <c r="H52" s="3886"/>
      <c r="I52" s="3889" t="s">
        <v>771</v>
      </c>
      <c r="J52" s="3892" t="s">
        <v>771</v>
      </c>
      <c r="K52" s="3621">
        <f>C52-6</f>
        <v>45275</v>
      </c>
      <c r="L52" s="3934"/>
      <c r="M52" s="3935"/>
      <c r="N52" s="3936"/>
      <c r="O52" s="3878">
        <f>C52+12+1</f>
        <v>45294</v>
      </c>
      <c r="P52" s="3878"/>
      <c r="Q52" s="3978">
        <f>O52+6</f>
        <v>45300</v>
      </c>
      <c r="R52" s="3953">
        <f>O52+7</f>
        <v>45301</v>
      </c>
      <c r="S52" s="3953">
        <f>O52+9</f>
        <v>45303</v>
      </c>
      <c r="T52" s="3953">
        <f>O52+12</f>
        <v>45306</v>
      </c>
      <c r="U52" s="3953">
        <f>O52+14</f>
        <v>45308</v>
      </c>
      <c r="V52" s="3953">
        <f>O52+16</f>
        <v>45310</v>
      </c>
      <c r="W52" s="3977">
        <f>O52+18</f>
        <v>45312</v>
      </c>
      <c r="X52" s="3648" t="s">
        <v>1302</v>
      </c>
      <c r="Y52" s="3684"/>
      <c r="Z52" s="3789"/>
      <c r="AA52" s="3663">
        <f>AA46+7</f>
        <v>44675</v>
      </c>
      <c r="AB52" s="3666" t="s">
        <v>831</v>
      </c>
      <c r="AC52" s="3669">
        <f>AA52</f>
        <v>44675</v>
      </c>
      <c r="AD52" s="3633">
        <f>AA52-3</f>
        <v>44672</v>
      </c>
      <c r="AE52" s="3696">
        <f>AA52-3</f>
        <v>44672</v>
      </c>
      <c r="AF52" s="3669">
        <f>AA52-2</f>
        <v>44673</v>
      </c>
      <c r="AG52" s="3699">
        <f>AC52+4</f>
        <v>44679</v>
      </c>
      <c r="AH52" s="3700"/>
      <c r="AI52" s="3701"/>
      <c r="AJ52" s="3693"/>
      <c r="AK52" s="3687"/>
      <c r="AL52" s="3636"/>
      <c r="AM52" s="3636"/>
      <c r="AN52" s="3636"/>
      <c r="AO52" s="3636"/>
      <c r="AP52" s="3636"/>
      <c r="AQ52" s="3786"/>
      <c r="AR52" s="1786"/>
      <c r="AS52" s="1785"/>
      <c r="AT52" s="1786"/>
      <c r="AU52" s="1785"/>
      <c r="AV52" s="3318" t="s">
        <v>1286</v>
      </c>
      <c r="AW52" s="3320" t="s">
        <v>1268</v>
      </c>
      <c r="AX52" s="1786"/>
      <c r="AY52" s="1785"/>
      <c r="AZ52" s="1786"/>
      <c r="BA52" s="1785"/>
      <c r="BB52" s="1786"/>
      <c r="BC52" s="1785"/>
      <c r="BD52" s="1786"/>
      <c r="BE52" s="1785"/>
    </row>
    <row r="53" spans="1:57" s="1615" customFormat="1" ht="12" customHeight="1">
      <c r="A53" s="3942"/>
      <c r="B53" s="3945"/>
      <c r="C53" s="3937"/>
      <c r="D53" s="3598"/>
      <c r="E53" s="3603"/>
      <c r="F53" s="3619"/>
      <c r="G53" s="3598"/>
      <c r="H53" s="3887"/>
      <c r="I53" s="3890"/>
      <c r="J53" s="3893"/>
      <c r="K53" s="3622"/>
      <c r="L53" s="3937"/>
      <c r="M53" s="3938"/>
      <c r="N53" s="3603"/>
      <c r="O53" s="3613"/>
      <c r="P53" s="3613"/>
      <c r="Q53" s="3978"/>
      <c r="R53" s="3953"/>
      <c r="S53" s="3953"/>
      <c r="T53" s="3953"/>
      <c r="U53" s="3953"/>
      <c r="V53" s="3953"/>
      <c r="W53" s="3977"/>
      <c r="X53" s="3649"/>
      <c r="Y53" s="3685"/>
      <c r="Z53" s="3764"/>
      <c r="AA53" s="3664"/>
      <c r="AB53" s="3667"/>
      <c r="AC53" s="3670"/>
      <c r="AD53" s="3634"/>
      <c r="AE53" s="3697"/>
      <c r="AF53" s="3670"/>
      <c r="AG53" s="3702"/>
      <c r="AH53" s="3703"/>
      <c r="AI53" s="3704"/>
      <c r="AJ53" s="3694"/>
      <c r="AK53" s="3688"/>
      <c r="AL53" s="3637"/>
      <c r="AM53" s="3637"/>
      <c r="AN53" s="3637"/>
      <c r="AO53" s="3637"/>
      <c r="AP53" s="3637"/>
      <c r="AQ53" s="3787"/>
      <c r="AR53" s="1782"/>
      <c r="AS53" s="1783"/>
      <c r="AT53" s="1782"/>
      <c r="AU53" s="1783"/>
      <c r="AV53" s="3319"/>
      <c r="AW53" s="3321"/>
      <c r="AX53" s="1782"/>
      <c r="AY53" s="1783"/>
      <c r="AZ53" s="1782"/>
      <c r="BA53" s="1783"/>
      <c r="BB53" s="1782"/>
      <c r="BC53" s="1783"/>
      <c r="BD53" s="1782"/>
      <c r="BE53" s="1783"/>
    </row>
    <row r="54" spans="1:57" s="1615" customFormat="1" ht="12" customHeight="1">
      <c r="A54" s="3943"/>
      <c r="B54" s="3946"/>
      <c r="C54" s="3939"/>
      <c r="D54" s="3599"/>
      <c r="E54" s="3605"/>
      <c r="F54" s="3620"/>
      <c r="G54" s="3599"/>
      <c r="H54" s="3888"/>
      <c r="I54" s="3891"/>
      <c r="J54" s="3894"/>
      <c r="K54" s="3623"/>
      <c r="L54" s="3939"/>
      <c r="M54" s="3940"/>
      <c r="N54" s="3605"/>
      <c r="O54" s="3879"/>
      <c r="P54" s="3879"/>
      <c r="Q54" s="3978"/>
      <c r="R54" s="3953"/>
      <c r="S54" s="3953"/>
      <c r="T54" s="3953"/>
      <c r="U54" s="3953"/>
      <c r="V54" s="3953"/>
      <c r="W54" s="3977"/>
      <c r="X54" s="3650"/>
      <c r="Y54" s="3686"/>
      <c r="Z54" s="3765"/>
      <c r="AA54" s="3665"/>
      <c r="AB54" s="3668"/>
      <c r="AC54" s="3671"/>
      <c r="AD54" s="3635"/>
      <c r="AE54" s="3698"/>
      <c r="AF54" s="3671"/>
      <c r="AG54" s="3705"/>
      <c r="AH54" s="3706"/>
      <c r="AI54" s="3707"/>
      <c r="AJ54" s="3695"/>
      <c r="AK54" s="3689"/>
      <c r="AL54" s="3638"/>
      <c r="AM54" s="3638"/>
      <c r="AN54" s="3638"/>
      <c r="AO54" s="3638"/>
      <c r="AP54" s="3638"/>
      <c r="AQ54" s="3788"/>
      <c r="AR54" s="1787"/>
      <c r="AS54" s="1787"/>
      <c r="AT54" s="1787"/>
      <c r="AU54" s="1787"/>
      <c r="AV54" s="1787"/>
      <c r="AW54" s="1787"/>
      <c r="AX54" s="1787"/>
      <c r="AY54" s="1787"/>
      <c r="AZ54" s="1787"/>
      <c r="BA54" s="1787"/>
      <c r="BB54" s="1787"/>
      <c r="BC54" s="1787"/>
      <c r="BD54" s="1787"/>
      <c r="BE54" s="1787"/>
    </row>
    <row r="55" spans="1:57" s="1615" customFormat="1" ht="12" customHeight="1">
      <c r="A55" s="3947" t="s">
        <v>1868</v>
      </c>
      <c r="B55" s="3949" t="s">
        <v>1869</v>
      </c>
      <c r="C55" s="3914">
        <f>C49+7</f>
        <v>45281</v>
      </c>
      <c r="D55" s="3917" t="s">
        <v>390</v>
      </c>
      <c r="E55" s="4004">
        <f>E49+7</f>
        <v>45282</v>
      </c>
      <c r="F55" s="3914">
        <f>F49+7</f>
        <v>44601</v>
      </c>
      <c r="G55" s="3917" t="s">
        <v>1856</v>
      </c>
      <c r="H55" s="4029" t="s">
        <v>1857</v>
      </c>
      <c r="I55" s="3914">
        <f>C55-9</f>
        <v>45272</v>
      </c>
      <c r="J55" s="3917">
        <f>C55-6</f>
        <v>45275</v>
      </c>
      <c r="K55" s="3919" t="s">
        <v>771</v>
      </c>
      <c r="L55" s="3922">
        <f>F55+4</f>
        <v>44605</v>
      </c>
      <c r="M55" s="3923"/>
      <c r="N55" s="3924"/>
      <c r="O55" s="3928">
        <f>C55+12+1</f>
        <v>45294</v>
      </c>
      <c r="P55" s="3928">
        <f>F55+22</f>
        <v>44623</v>
      </c>
      <c r="Q55" s="4028">
        <f>O55+6</f>
        <v>45300</v>
      </c>
      <c r="R55" s="3952">
        <f>O55+7</f>
        <v>45301</v>
      </c>
      <c r="S55" s="3952">
        <f>O55+9</f>
        <v>45303</v>
      </c>
      <c r="T55" s="3952">
        <f>O55+12</f>
        <v>45306</v>
      </c>
      <c r="U55" s="3952">
        <f>O55+14</f>
        <v>45308</v>
      </c>
      <c r="V55" s="3952">
        <f>O55+16</f>
        <v>45310</v>
      </c>
      <c r="W55" s="3951">
        <f>O55+18</f>
        <v>45312</v>
      </c>
      <c r="X55" s="3651" t="s">
        <v>1303</v>
      </c>
      <c r="Y55" s="3790"/>
      <c r="Z55" s="3654"/>
      <c r="AA55" s="3672"/>
      <c r="AB55" s="3675"/>
      <c r="AC55" s="3678"/>
      <c r="AD55" s="3672"/>
      <c r="AE55" s="3675"/>
      <c r="AF55" s="3681"/>
      <c r="AG55" s="3729">
        <f>AG49+7</f>
        <v>44683</v>
      </c>
      <c r="AH55" s="3732" t="s">
        <v>831</v>
      </c>
      <c r="AI55" s="3735">
        <f>AG55+1</f>
        <v>44684</v>
      </c>
      <c r="AJ55" s="3711">
        <f>AI55+12</f>
        <v>44696</v>
      </c>
      <c r="AK55" s="3708">
        <f>AJ55+6</f>
        <v>44702</v>
      </c>
      <c r="AL55" s="3642">
        <f>AJ55+7</f>
        <v>44703</v>
      </c>
      <c r="AM55" s="3642">
        <f>AJ55+9</f>
        <v>44705</v>
      </c>
      <c r="AN55" s="3642">
        <f>AJ55+12</f>
        <v>44708</v>
      </c>
      <c r="AO55" s="3642">
        <f>AJ55+14</f>
        <v>44710</v>
      </c>
      <c r="AP55" s="3642">
        <f>AJ55+16</f>
        <v>44712</v>
      </c>
      <c r="AQ55" s="3820">
        <f>AJ55+18</f>
        <v>44714</v>
      </c>
      <c r="AR55" s="1784"/>
      <c r="AS55" s="1784"/>
      <c r="AT55" s="1784"/>
      <c r="AU55" s="1784"/>
      <c r="AV55" s="1787"/>
      <c r="AW55" s="1787"/>
      <c r="AX55" s="1787"/>
      <c r="AY55" s="1787"/>
      <c r="AZ55" s="1784"/>
      <c r="BA55" s="1784"/>
      <c r="BB55" s="1784"/>
      <c r="BC55" s="1784"/>
      <c r="BD55" s="1784"/>
      <c r="BE55" s="1784"/>
    </row>
    <row r="56" spans="1:57" s="1615" customFormat="1" ht="12" customHeight="1">
      <c r="A56" s="3948"/>
      <c r="B56" s="3950"/>
      <c r="C56" s="3915"/>
      <c r="D56" s="3676"/>
      <c r="E56" s="4005"/>
      <c r="F56" s="3915"/>
      <c r="G56" s="3676"/>
      <c r="H56" s="4030"/>
      <c r="I56" s="3915"/>
      <c r="J56" s="3676"/>
      <c r="K56" s="3920"/>
      <c r="L56" s="3925"/>
      <c r="M56" s="3926"/>
      <c r="N56" s="3927"/>
      <c r="O56" s="3929"/>
      <c r="P56" s="3929"/>
      <c r="Q56" s="4028"/>
      <c r="R56" s="3952"/>
      <c r="S56" s="3952"/>
      <c r="T56" s="3952"/>
      <c r="U56" s="3952"/>
      <c r="V56" s="3952"/>
      <c r="W56" s="3951"/>
      <c r="X56" s="3652"/>
      <c r="Y56" s="3791"/>
      <c r="Z56" s="3655"/>
      <c r="AA56" s="3673"/>
      <c r="AB56" s="3676"/>
      <c r="AC56" s="3679"/>
      <c r="AD56" s="3673"/>
      <c r="AE56" s="3676"/>
      <c r="AF56" s="3682"/>
      <c r="AG56" s="3730"/>
      <c r="AH56" s="3733"/>
      <c r="AI56" s="3736"/>
      <c r="AJ56" s="3712"/>
      <c r="AK56" s="3709"/>
      <c r="AL56" s="3643"/>
      <c r="AM56" s="3643"/>
      <c r="AN56" s="3643"/>
      <c r="AO56" s="3643"/>
      <c r="AP56" s="3643"/>
      <c r="AQ56" s="3821"/>
      <c r="AR56" s="1784"/>
      <c r="AS56" s="1784"/>
      <c r="AT56" s="1784"/>
      <c r="AU56" s="1784"/>
      <c r="AV56" s="1787"/>
      <c r="AW56" s="1787"/>
      <c r="AX56" s="1787"/>
      <c r="AY56" s="1787"/>
      <c r="AZ56" s="1784"/>
      <c r="BA56" s="1784"/>
      <c r="BB56" s="1784"/>
      <c r="BC56" s="1784"/>
      <c r="BD56" s="1784"/>
      <c r="BE56" s="1784"/>
    </row>
    <row r="57" spans="1:57" s="1615" customFormat="1" ht="15" customHeight="1" thickBot="1">
      <c r="A57" s="2059"/>
      <c r="B57" s="2025"/>
      <c r="C57" s="3916"/>
      <c r="D57" s="3918"/>
      <c r="E57" s="4006"/>
      <c r="F57" s="3916"/>
      <c r="G57" s="3918"/>
      <c r="H57" s="4031"/>
      <c r="I57" s="3916"/>
      <c r="J57" s="3918"/>
      <c r="K57" s="3921"/>
      <c r="L57" s="2010">
        <f>L55+6</f>
        <v>44611</v>
      </c>
      <c r="M57" s="2008" t="s">
        <v>1856</v>
      </c>
      <c r="N57" s="2011">
        <f>L57+1</f>
        <v>44612</v>
      </c>
      <c r="O57" s="3930"/>
      <c r="P57" s="3930"/>
      <c r="Q57" s="4028"/>
      <c r="R57" s="3952"/>
      <c r="S57" s="3952"/>
      <c r="T57" s="3952"/>
      <c r="U57" s="3952"/>
      <c r="V57" s="3952"/>
      <c r="W57" s="3951"/>
      <c r="X57" s="3653"/>
      <c r="Y57" s="3792"/>
      <c r="Z57" s="3656"/>
      <c r="AA57" s="3674"/>
      <c r="AB57" s="3677"/>
      <c r="AC57" s="3680"/>
      <c r="AD57" s="3674"/>
      <c r="AE57" s="3677"/>
      <c r="AF57" s="3683"/>
      <c r="AG57" s="3731"/>
      <c r="AH57" s="3734"/>
      <c r="AI57" s="3737"/>
      <c r="AJ57" s="3713"/>
      <c r="AK57" s="3710"/>
      <c r="AL57" s="3644"/>
      <c r="AM57" s="3644"/>
      <c r="AN57" s="3644"/>
      <c r="AO57" s="3644"/>
      <c r="AP57" s="3644"/>
      <c r="AQ57" s="3822"/>
      <c r="AR57" s="1787"/>
      <c r="AS57" s="1787"/>
      <c r="AT57" s="1787"/>
      <c r="AU57" s="1787"/>
      <c r="AV57" s="1787"/>
      <c r="AW57" s="1787"/>
      <c r="AX57" s="1787"/>
      <c r="AY57" s="1787"/>
      <c r="AZ57" s="1787"/>
      <c r="BA57" s="1787"/>
      <c r="BB57" s="1787"/>
      <c r="BC57" s="1787"/>
      <c r="BD57" s="1787"/>
      <c r="BE57" s="1787"/>
    </row>
    <row r="58" spans="1:57" s="1615" customFormat="1" ht="12" customHeight="1" thickTop="1">
      <c r="A58" s="3941" t="s">
        <v>1870</v>
      </c>
      <c r="B58" s="3944" t="s">
        <v>1871</v>
      </c>
      <c r="C58" s="3934">
        <f>C52+7</f>
        <v>45288</v>
      </c>
      <c r="D58" s="3597" t="s">
        <v>390</v>
      </c>
      <c r="E58" s="3936">
        <f>E52+7</f>
        <v>45289</v>
      </c>
      <c r="F58" s="4007"/>
      <c r="G58" s="4022"/>
      <c r="H58" s="4025"/>
      <c r="I58" s="3889" t="s">
        <v>771</v>
      </c>
      <c r="J58" s="3892" t="s">
        <v>771</v>
      </c>
      <c r="K58" s="3621">
        <f>C58-6</f>
        <v>45282</v>
      </c>
      <c r="L58" s="3934"/>
      <c r="M58" s="3935"/>
      <c r="N58" s="3936"/>
      <c r="O58" s="3878">
        <f>C58+12+1</f>
        <v>45301</v>
      </c>
      <c r="P58" s="3878"/>
      <c r="Q58" s="3978">
        <f>O58+6</f>
        <v>45307</v>
      </c>
      <c r="R58" s="3953">
        <f>O58+7</f>
        <v>45308</v>
      </c>
      <c r="S58" s="3953">
        <f>O58+9</f>
        <v>45310</v>
      </c>
      <c r="T58" s="3953">
        <f>O58+12</f>
        <v>45313</v>
      </c>
      <c r="U58" s="3953">
        <f>O58+14</f>
        <v>45315</v>
      </c>
      <c r="V58" s="3953">
        <f>O58+16</f>
        <v>45317</v>
      </c>
      <c r="W58" s="3977">
        <f>O58+18</f>
        <v>45319</v>
      </c>
      <c r="X58" s="3648" t="s">
        <v>1302</v>
      </c>
      <c r="Y58" s="3657"/>
      <c r="Z58" s="3660"/>
      <c r="AA58" s="3663">
        <f>AA52+7+3</f>
        <v>44685</v>
      </c>
      <c r="AB58" s="3666" t="s">
        <v>831</v>
      </c>
      <c r="AC58" s="3669">
        <f>AA58</f>
        <v>44685</v>
      </c>
      <c r="AD58" s="3633">
        <f>AA58-3-3</f>
        <v>44679</v>
      </c>
      <c r="AE58" s="3696">
        <f>AA58-3-3</f>
        <v>44679</v>
      </c>
      <c r="AF58" s="3669">
        <f>AA58-2-3</f>
        <v>44680</v>
      </c>
      <c r="AG58" s="3699">
        <f>AC58+4</f>
        <v>44689</v>
      </c>
      <c r="AH58" s="3700"/>
      <c r="AI58" s="3701"/>
      <c r="AJ58" s="3693"/>
      <c r="AK58" s="3828"/>
      <c r="AL58" s="3823"/>
      <c r="AM58" s="3823"/>
      <c r="AN58" s="3823"/>
      <c r="AO58" s="3823"/>
      <c r="AP58" s="3823"/>
      <c r="AQ58" s="3824"/>
      <c r="AR58" s="1787"/>
      <c r="AS58" s="1787"/>
      <c r="AT58" s="1787"/>
      <c r="AU58" s="1787"/>
      <c r="AV58" s="1787"/>
      <c r="AW58" s="1787"/>
      <c r="AX58" s="1787"/>
      <c r="AY58" s="1787"/>
      <c r="AZ58" s="1787"/>
      <c r="BA58" s="1787"/>
      <c r="BB58" s="1787"/>
      <c r="BC58" s="1787"/>
      <c r="BD58" s="1787"/>
      <c r="BE58" s="1787"/>
    </row>
    <row r="59" spans="1:57" s="1615" customFormat="1" ht="12" customHeight="1">
      <c r="A59" s="3942"/>
      <c r="B59" s="3945"/>
      <c r="C59" s="3937"/>
      <c r="D59" s="3598"/>
      <c r="E59" s="3603"/>
      <c r="F59" s="4008"/>
      <c r="G59" s="4023"/>
      <c r="H59" s="4026"/>
      <c r="I59" s="3890"/>
      <c r="J59" s="3893"/>
      <c r="K59" s="3622"/>
      <c r="L59" s="3937"/>
      <c r="M59" s="3938"/>
      <c r="N59" s="3603"/>
      <c r="O59" s="3613"/>
      <c r="P59" s="3613"/>
      <c r="Q59" s="3978"/>
      <c r="R59" s="3953"/>
      <c r="S59" s="3953"/>
      <c r="T59" s="3953"/>
      <c r="U59" s="3953"/>
      <c r="V59" s="3953"/>
      <c r="W59" s="3977"/>
      <c r="X59" s="3649"/>
      <c r="Y59" s="3658"/>
      <c r="Z59" s="3661"/>
      <c r="AA59" s="3664"/>
      <c r="AB59" s="3667"/>
      <c r="AC59" s="3670"/>
      <c r="AD59" s="3634"/>
      <c r="AE59" s="3697"/>
      <c r="AF59" s="3670"/>
      <c r="AG59" s="3702"/>
      <c r="AH59" s="3703"/>
      <c r="AI59" s="3704"/>
      <c r="AJ59" s="3694"/>
      <c r="AK59" s="3616"/>
      <c r="AL59" s="3548"/>
      <c r="AM59" s="3548"/>
      <c r="AN59" s="3548"/>
      <c r="AO59" s="3548"/>
      <c r="AP59" s="3548"/>
      <c r="AQ59" s="3551"/>
      <c r="AR59" s="1784"/>
      <c r="AS59" s="1784"/>
      <c r="AT59" s="1784"/>
      <c r="AU59" s="1784"/>
      <c r="AV59" s="1784"/>
      <c r="AW59" s="1784"/>
      <c r="AX59" s="1784"/>
      <c r="AY59" s="1784"/>
      <c r="AZ59" s="1784"/>
      <c r="BA59" s="1784"/>
      <c r="BB59" s="1784"/>
      <c r="BC59" s="1784"/>
      <c r="BD59" s="1784"/>
      <c r="BE59" s="1784"/>
    </row>
    <row r="60" spans="1:57" s="1615" customFormat="1" ht="12" customHeight="1">
      <c r="A60" s="3943"/>
      <c r="B60" s="3946"/>
      <c r="C60" s="3939"/>
      <c r="D60" s="3599"/>
      <c r="E60" s="3605"/>
      <c r="F60" s="4009"/>
      <c r="G60" s="4024"/>
      <c r="H60" s="4027"/>
      <c r="I60" s="3891"/>
      <c r="J60" s="3894"/>
      <c r="K60" s="3623"/>
      <c r="L60" s="3939"/>
      <c r="M60" s="3940"/>
      <c r="N60" s="3605"/>
      <c r="O60" s="3879"/>
      <c r="P60" s="3879"/>
      <c r="Q60" s="3978"/>
      <c r="R60" s="3953"/>
      <c r="S60" s="3953"/>
      <c r="T60" s="3953"/>
      <c r="U60" s="3953"/>
      <c r="V60" s="3953"/>
      <c r="W60" s="3977"/>
      <c r="X60" s="3650"/>
      <c r="Y60" s="3659"/>
      <c r="Z60" s="3662"/>
      <c r="AA60" s="3665"/>
      <c r="AB60" s="3668"/>
      <c r="AC60" s="3671"/>
      <c r="AD60" s="3635"/>
      <c r="AE60" s="3698"/>
      <c r="AF60" s="3671"/>
      <c r="AG60" s="3705"/>
      <c r="AH60" s="3706"/>
      <c r="AI60" s="3707"/>
      <c r="AJ60" s="3695"/>
      <c r="AK60" s="3617"/>
      <c r="AL60" s="3549"/>
      <c r="AM60" s="3549"/>
      <c r="AN60" s="3549"/>
      <c r="AO60" s="3549"/>
      <c r="AP60" s="3549"/>
      <c r="AQ60" s="3552"/>
      <c r="AR60" s="1784"/>
      <c r="AS60" s="1784"/>
      <c r="AT60" s="1784"/>
      <c r="AU60" s="1784"/>
      <c r="AV60" s="1787"/>
      <c r="AW60" s="1787"/>
      <c r="AX60" s="1784"/>
      <c r="AY60" s="1784"/>
      <c r="AZ60" s="1784"/>
      <c r="BA60" s="1784"/>
      <c r="BB60" s="1784"/>
      <c r="BC60" s="1784"/>
      <c r="BD60" s="1784"/>
      <c r="BE60" s="1784"/>
    </row>
    <row r="61" spans="1:57" s="1615" customFormat="1" ht="12" customHeight="1">
      <c r="A61" s="3947" t="s">
        <v>1870</v>
      </c>
      <c r="B61" s="3949" t="s">
        <v>1871</v>
      </c>
      <c r="C61" s="4055">
        <f>C55+7</f>
        <v>45288</v>
      </c>
      <c r="D61" s="3917" t="s">
        <v>390</v>
      </c>
      <c r="E61" s="4058">
        <f>E55+7</f>
        <v>45289</v>
      </c>
      <c r="F61" s="3954">
        <f>F55+7</f>
        <v>44608</v>
      </c>
      <c r="G61" s="3957"/>
      <c r="H61" s="3960"/>
      <c r="I61" s="3914">
        <f>C61-9</f>
        <v>45279</v>
      </c>
      <c r="J61" s="4069">
        <f>C61-6</f>
        <v>45282</v>
      </c>
      <c r="K61" s="4072" t="s">
        <v>771</v>
      </c>
      <c r="L61" s="3922">
        <f>F61+4</f>
        <v>44612</v>
      </c>
      <c r="M61" s="3923"/>
      <c r="N61" s="3924"/>
      <c r="O61" s="3928">
        <f>C61+12+1</f>
        <v>45301</v>
      </c>
      <c r="P61" s="3928">
        <f>F61+22</f>
        <v>44630</v>
      </c>
      <c r="Q61" s="4028">
        <f>O61+6</f>
        <v>45307</v>
      </c>
      <c r="R61" s="3952">
        <f>O61+7</f>
        <v>45308</v>
      </c>
      <c r="S61" s="3952">
        <f>O61+9</f>
        <v>45310</v>
      </c>
      <c r="T61" s="3952">
        <f>O61+12</f>
        <v>45313</v>
      </c>
      <c r="U61" s="3952">
        <f>O61+14</f>
        <v>45315</v>
      </c>
      <c r="V61" s="3952">
        <f>O61+16</f>
        <v>45317</v>
      </c>
      <c r="W61" s="3951">
        <f>O61+18</f>
        <v>45319</v>
      </c>
      <c r="X61" s="3651" t="s">
        <v>1303</v>
      </c>
      <c r="Y61" s="3790"/>
      <c r="Z61" s="3793"/>
      <c r="AA61" s="3717"/>
      <c r="AB61" s="3720"/>
      <c r="AC61" s="3723"/>
      <c r="AD61" s="3717"/>
      <c r="AE61" s="3720"/>
      <c r="AF61" s="3808"/>
      <c r="AG61" s="3729">
        <f>AG55+7+4</f>
        <v>44694</v>
      </c>
      <c r="AH61" s="3732" t="s">
        <v>831</v>
      </c>
      <c r="AI61" s="3735">
        <f>AG61+1</f>
        <v>44695</v>
      </c>
      <c r="AJ61" s="3711">
        <f>AI61+12</f>
        <v>44707</v>
      </c>
      <c r="AK61" s="3708">
        <f>AJ61+6</f>
        <v>44713</v>
      </c>
      <c r="AL61" s="3642">
        <f>AJ61+7</f>
        <v>44714</v>
      </c>
      <c r="AM61" s="3642">
        <f>AJ61+9</f>
        <v>44716</v>
      </c>
      <c r="AN61" s="3642">
        <f>AJ61+12</f>
        <v>44719</v>
      </c>
      <c r="AO61" s="3642">
        <f>AJ61+14</f>
        <v>44721</v>
      </c>
      <c r="AP61" s="3642">
        <f>AJ61+16</f>
        <v>44723</v>
      </c>
      <c r="AQ61" s="3820">
        <f>AJ61+18</f>
        <v>44725</v>
      </c>
      <c r="AR61" s="1784"/>
      <c r="AS61" s="1784"/>
      <c r="AT61" s="1784"/>
      <c r="AU61" s="1784"/>
      <c r="AV61" s="1787"/>
      <c r="AW61" s="1787"/>
      <c r="AX61" s="1784"/>
      <c r="AY61" s="1784"/>
      <c r="AZ61" s="1784"/>
      <c r="BA61" s="1784"/>
      <c r="BB61" s="1784"/>
      <c r="BC61" s="1784"/>
      <c r="BD61" s="1784"/>
      <c r="BE61" s="1784"/>
    </row>
    <row r="62" spans="1:57" s="1615" customFormat="1" ht="12" customHeight="1">
      <c r="A62" s="3948"/>
      <c r="B62" s="3950"/>
      <c r="C62" s="4056"/>
      <c r="D62" s="3676"/>
      <c r="E62" s="4059"/>
      <c r="F62" s="3955"/>
      <c r="G62" s="3958"/>
      <c r="H62" s="3961"/>
      <c r="I62" s="3915"/>
      <c r="J62" s="4070"/>
      <c r="K62" s="4073"/>
      <c r="L62" s="3925"/>
      <c r="M62" s="3926"/>
      <c r="N62" s="3927"/>
      <c r="O62" s="3929"/>
      <c r="P62" s="3929"/>
      <c r="Q62" s="4028"/>
      <c r="R62" s="3952"/>
      <c r="S62" s="3952"/>
      <c r="T62" s="3952"/>
      <c r="U62" s="3952"/>
      <c r="V62" s="3952"/>
      <c r="W62" s="3951"/>
      <c r="X62" s="3652"/>
      <c r="Y62" s="3791"/>
      <c r="Z62" s="3794"/>
      <c r="AA62" s="3718"/>
      <c r="AB62" s="3721"/>
      <c r="AC62" s="3724"/>
      <c r="AD62" s="3718"/>
      <c r="AE62" s="3721"/>
      <c r="AF62" s="3809"/>
      <c r="AG62" s="3730"/>
      <c r="AH62" s="3733"/>
      <c r="AI62" s="3736"/>
      <c r="AJ62" s="3712"/>
      <c r="AK62" s="3709"/>
      <c r="AL62" s="3643"/>
      <c r="AM62" s="3643"/>
      <c r="AN62" s="3643"/>
      <c r="AO62" s="3643"/>
      <c r="AP62" s="3643"/>
      <c r="AQ62" s="3821"/>
      <c r="AR62" s="1787"/>
      <c r="AS62" s="1787"/>
      <c r="AT62" s="1787"/>
      <c r="AU62" s="1787"/>
      <c r="AV62" s="1787"/>
      <c r="AW62" s="1787"/>
      <c r="AX62" s="1787"/>
      <c r="AY62" s="1787"/>
      <c r="AZ62" s="1787"/>
      <c r="BA62" s="1787"/>
      <c r="BB62" s="1787"/>
      <c r="BC62" s="1787"/>
      <c r="BD62" s="1787"/>
      <c r="BE62" s="1787"/>
    </row>
    <row r="63" spans="1:57" s="1615" customFormat="1" ht="16.5" customHeight="1" thickBot="1">
      <c r="A63" s="2060"/>
      <c r="B63" s="2024"/>
      <c r="C63" s="4057"/>
      <c r="D63" s="3918"/>
      <c r="E63" s="4060"/>
      <c r="F63" s="3956"/>
      <c r="G63" s="3959"/>
      <c r="H63" s="3962"/>
      <c r="I63" s="3916"/>
      <c r="J63" s="4071"/>
      <c r="K63" s="4074"/>
      <c r="L63" s="2010">
        <f>L61+6</f>
        <v>44618</v>
      </c>
      <c r="M63" s="2008" t="s">
        <v>390</v>
      </c>
      <c r="N63" s="2011">
        <f>L63+1</f>
        <v>44619</v>
      </c>
      <c r="O63" s="3930"/>
      <c r="P63" s="3930"/>
      <c r="Q63" s="4028"/>
      <c r="R63" s="3952"/>
      <c r="S63" s="3952"/>
      <c r="T63" s="3952"/>
      <c r="U63" s="3952"/>
      <c r="V63" s="3952"/>
      <c r="W63" s="3951"/>
      <c r="X63" s="3653"/>
      <c r="Y63" s="3792"/>
      <c r="Z63" s="3795"/>
      <c r="AA63" s="3719"/>
      <c r="AB63" s="3722"/>
      <c r="AC63" s="3725"/>
      <c r="AD63" s="3719"/>
      <c r="AE63" s="3722"/>
      <c r="AF63" s="3810"/>
      <c r="AG63" s="3731"/>
      <c r="AH63" s="3734"/>
      <c r="AI63" s="3737"/>
      <c r="AJ63" s="3713"/>
      <c r="AK63" s="3710"/>
      <c r="AL63" s="3644"/>
      <c r="AM63" s="3644"/>
      <c r="AN63" s="3644"/>
      <c r="AO63" s="3644"/>
      <c r="AP63" s="3644"/>
      <c r="AQ63" s="3822"/>
      <c r="AR63" s="1787"/>
      <c r="AS63" s="1787"/>
      <c r="AT63" s="1787"/>
      <c r="AU63" s="1787"/>
      <c r="AV63" s="1787"/>
      <c r="AW63" s="1787"/>
      <c r="AX63" s="1787"/>
      <c r="AY63" s="1787"/>
      <c r="AZ63" s="1787"/>
      <c r="BA63" s="1787"/>
      <c r="BB63" s="1787"/>
      <c r="BC63" s="1787"/>
      <c r="BD63" s="1787"/>
      <c r="BE63" s="1787"/>
    </row>
    <row r="64" spans="1:57" s="1615" customFormat="1" ht="12" customHeight="1" thickTop="1">
      <c r="A64" s="3762" t="s">
        <v>1872</v>
      </c>
      <c r="B64" s="3944"/>
      <c r="C64" s="3964">
        <f>C58+7</f>
        <v>45295</v>
      </c>
      <c r="D64" s="4022" t="s">
        <v>390</v>
      </c>
      <c r="E64" s="3966">
        <f>E58+7</f>
        <v>45296</v>
      </c>
      <c r="F64" s="4007"/>
      <c r="G64" s="4022"/>
      <c r="H64" s="4025"/>
      <c r="I64" s="4040" t="s">
        <v>1858</v>
      </c>
      <c r="J64" s="4034" t="s">
        <v>771</v>
      </c>
      <c r="K64" s="4037">
        <f>C64-6</f>
        <v>45289</v>
      </c>
      <c r="L64" s="3964"/>
      <c r="M64" s="3965"/>
      <c r="N64" s="3966"/>
      <c r="O64" s="3973">
        <f>C64+12+1</f>
        <v>45308</v>
      </c>
      <c r="P64" s="3973"/>
      <c r="Q64" s="3976">
        <f>O64+6</f>
        <v>45314</v>
      </c>
      <c r="R64" s="4033">
        <f>O64+7</f>
        <v>45315</v>
      </c>
      <c r="S64" s="4033">
        <f>O64+9</f>
        <v>45317</v>
      </c>
      <c r="T64" s="4033">
        <f>O64+12</f>
        <v>45320</v>
      </c>
      <c r="U64" s="4033">
        <f>O64+14</f>
        <v>45322</v>
      </c>
      <c r="V64" s="4033">
        <f>O64+16</f>
        <v>45324</v>
      </c>
      <c r="W64" s="3963">
        <f>O64+18</f>
        <v>45326</v>
      </c>
      <c r="X64" s="3811" t="s">
        <v>1182</v>
      </c>
      <c r="Y64" s="3657"/>
      <c r="Z64" s="3817"/>
      <c r="AA64" s="3663">
        <f>AA58+7</f>
        <v>44692</v>
      </c>
      <c r="AB64" s="3666" t="s">
        <v>390</v>
      </c>
      <c r="AC64" s="3669">
        <f>AA64</f>
        <v>44692</v>
      </c>
      <c r="AD64" s="3633">
        <f>AA64-3</f>
        <v>44689</v>
      </c>
      <c r="AE64" s="3696">
        <f>AA64-3</f>
        <v>44689</v>
      </c>
      <c r="AF64" s="3669">
        <f>AA64-2</f>
        <v>44690</v>
      </c>
      <c r="AG64" s="3699">
        <f>AC64+4</f>
        <v>44696</v>
      </c>
      <c r="AH64" s="3700"/>
      <c r="AI64" s="3701"/>
      <c r="AJ64" s="3693"/>
      <c r="AK64" s="3687"/>
      <c r="AL64" s="3636"/>
      <c r="AM64" s="3636"/>
      <c r="AN64" s="3636"/>
      <c r="AO64" s="3636"/>
      <c r="AP64" s="3636"/>
      <c r="AQ64" s="3825"/>
      <c r="AR64" s="1784"/>
      <c r="AS64" s="1784"/>
      <c r="AT64" s="1784"/>
      <c r="AU64" s="1784"/>
      <c r="AV64" s="1787"/>
      <c r="AW64" s="1787"/>
      <c r="AX64" s="1784"/>
      <c r="AY64" s="1784"/>
      <c r="AZ64" s="1784"/>
      <c r="BA64" s="1784"/>
      <c r="BB64" s="1784"/>
      <c r="BC64" s="1784"/>
      <c r="BD64" s="1784"/>
      <c r="BE64" s="1784"/>
    </row>
    <row r="65" spans="1:65" s="1615" customFormat="1" ht="12" customHeight="1">
      <c r="A65" s="3685"/>
      <c r="B65" s="3945"/>
      <c r="C65" s="3967"/>
      <c r="D65" s="4023"/>
      <c r="E65" s="3969"/>
      <c r="F65" s="4008"/>
      <c r="G65" s="4023"/>
      <c r="H65" s="4026"/>
      <c r="I65" s="4041"/>
      <c r="J65" s="4035"/>
      <c r="K65" s="4038"/>
      <c r="L65" s="3967"/>
      <c r="M65" s="3968"/>
      <c r="N65" s="3969"/>
      <c r="O65" s="3974"/>
      <c r="P65" s="3974"/>
      <c r="Q65" s="3976"/>
      <c r="R65" s="4033"/>
      <c r="S65" s="4033"/>
      <c r="T65" s="4033"/>
      <c r="U65" s="4033"/>
      <c r="V65" s="4033"/>
      <c r="W65" s="3963"/>
      <c r="X65" s="3812"/>
      <c r="Y65" s="3658"/>
      <c r="Z65" s="3818"/>
      <c r="AA65" s="3664"/>
      <c r="AB65" s="3667"/>
      <c r="AC65" s="3670"/>
      <c r="AD65" s="3634"/>
      <c r="AE65" s="3697"/>
      <c r="AF65" s="3670"/>
      <c r="AG65" s="3702"/>
      <c r="AH65" s="3703"/>
      <c r="AI65" s="3704"/>
      <c r="AJ65" s="3694"/>
      <c r="AK65" s="3688"/>
      <c r="AL65" s="3637"/>
      <c r="AM65" s="3637"/>
      <c r="AN65" s="3637"/>
      <c r="AO65" s="3637"/>
      <c r="AP65" s="3637"/>
      <c r="AQ65" s="3826"/>
      <c r="AR65" s="1784"/>
      <c r="AS65" s="1784"/>
      <c r="AT65" s="1784"/>
      <c r="AU65" s="1784"/>
      <c r="AV65" s="1787"/>
      <c r="AW65" s="1787"/>
      <c r="AX65" s="1784"/>
      <c r="AY65" s="1784"/>
      <c r="AZ65" s="1784"/>
      <c r="BA65" s="1784"/>
      <c r="BB65" s="1784"/>
      <c r="BC65" s="1784"/>
      <c r="BD65" s="1784"/>
      <c r="BE65" s="1784"/>
    </row>
    <row r="66" spans="1:65" s="1615" customFormat="1" ht="12" customHeight="1">
      <c r="A66" s="4043"/>
      <c r="B66" s="3946"/>
      <c r="C66" s="3970"/>
      <c r="D66" s="4024"/>
      <c r="E66" s="3972"/>
      <c r="F66" s="4009"/>
      <c r="G66" s="4024"/>
      <c r="H66" s="4027"/>
      <c r="I66" s="4042"/>
      <c r="J66" s="4036"/>
      <c r="K66" s="4039"/>
      <c r="L66" s="3970"/>
      <c r="M66" s="3971"/>
      <c r="N66" s="3972"/>
      <c r="O66" s="3975"/>
      <c r="P66" s="3975"/>
      <c r="Q66" s="3976"/>
      <c r="R66" s="4033"/>
      <c r="S66" s="4033"/>
      <c r="T66" s="4033"/>
      <c r="U66" s="4033"/>
      <c r="V66" s="4033"/>
      <c r="W66" s="3963"/>
      <c r="X66" s="3813"/>
      <c r="Y66" s="3659"/>
      <c r="Z66" s="3819"/>
      <c r="AA66" s="3665"/>
      <c r="AB66" s="3668"/>
      <c r="AC66" s="3671"/>
      <c r="AD66" s="3635"/>
      <c r="AE66" s="3698"/>
      <c r="AF66" s="3671"/>
      <c r="AG66" s="3705"/>
      <c r="AH66" s="3706"/>
      <c r="AI66" s="3707"/>
      <c r="AJ66" s="3695"/>
      <c r="AK66" s="3689"/>
      <c r="AL66" s="3638"/>
      <c r="AM66" s="3638"/>
      <c r="AN66" s="3638"/>
      <c r="AO66" s="3638"/>
      <c r="AP66" s="3638"/>
      <c r="AQ66" s="3827"/>
      <c r="AR66" s="1784"/>
      <c r="AS66" s="1784"/>
      <c r="AT66" s="1784"/>
      <c r="AU66" s="1784"/>
      <c r="AV66" s="1787"/>
      <c r="AW66" s="1787"/>
      <c r="AX66" s="1784"/>
      <c r="AY66" s="1784"/>
      <c r="AZ66" s="1784"/>
      <c r="BA66" s="1784"/>
      <c r="BB66" s="1784"/>
      <c r="BC66" s="1784"/>
      <c r="BD66" s="1784"/>
      <c r="BE66" s="1784"/>
    </row>
    <row r="67" spans="1:65" s="1615" customFormat="1" ht="12" customHeight="1">
      <c r="A67" s="3790" t="s">
        <v>1872</v>
      </c>
      <c r="B67" s="3949"/>
      <c r="C67" s="4139">
        <f>C61+7</f>
        <v>45295</v>
      </c>
      <c r="D67" s="3989" t="s">
        <v>390</v>
      </c>
      <c r="E67" s="4142">
        <f>E61+7</f>
        <v>45296</v>
      </c>
      <c r="F67" s="3954">
        <f>F61+7</f>
        <v>44615</v>
      </c>
      <c r="G67" s="3989"/>
      <c r="H67" s="3992"/>
      <c r="I67" s="3954">
        <f>C67-9</f>
        <v>45286</v>
      </c>
      <c r="J67" s="4063">
        <f>C67-6</f>
        <v>45289</v>
      </c>
      <c r="K67" s="4066" t="s">
        <v>771</v>
      </c>
      <c r="L67" s="3998">
        <f>F67+4</f>
        <v>44619</v>
      </c>
      <c r="M67" s="3999"/>
      <c r="N67" s="4000"/>
      <c r="O67" s="4111">
        <f>C67+12+1</f>
        <v>45308</v>
      </c>
      <c r="P67" s="4111">
        <f>F67+22</f>
        <v>44637</v>
      </c>
      <c r="Q67" s="4062">
        <f>O67+6</f>
        <v>45314</v>
      </c>
      <c r="R67" s="4061">
        <f>O67+7</f>
        <v>45315</v>
      </c>
      <c r="S67" s="4061">
        <f>O67+9</f>
        <v>45317</v>
      </c>
      <c r="T67" s="4061">
        <f>O67+12</f>
        <v>45320</v>
      </c>
      <c r="U67" s="4061">
        <f>O67+14</f>
        <v>45322</v>
      </c>
      <c r="V67" s="4061">
        <f>O67+16</f>
        <v>45324</v>
      </c>
      <c r="W67" s="4078">
        <f>O67+18</f>
        <v>45326</v>
      </c>
      <c r="X67" s="3802" t="s">
        <v>1204</v>
      </c>
      <c r="Y67" s="3796"/>
      <c r="Z67" s="3805"/>
      <c r="AA67" s="3717"/>
      <c r="AB67" s="3720"/>
      <c r="AC67" s="3723"/>
      <c r="AD67" s="3717"/>
      <c r="AE67" s="3720"/>
      <c r="AF67" s="3808"/>
      <c r="AG67" s="3729">
        <f>AG61+7</f>
        <v>44701</v>
      </c>
      <c r="AH67" s="3732" t="s">
        <v>390</v>
      </c>
      <c r="AI67" s="3735">
        <f>AG67+1</f>
        <v>44702</v>
      </c>
      <c r="AJ67" s="3711">
        <f>AI67+12</f>
        <v>44714</v>
      </c>
      <c r="AK67" s="3708">
        <f>AJ67+6</f>
        <v>44720</v>
      </c>
      <c r="AL67" s="3642">
        <f>AJ67+7</f>
        <v>44721</v>
      </c>
      <c r="AM67" s="3642">
        <f>AJ67+9</f>
        <v>44723</v>
      </c>
      <c r="AN67" s="3642">
        <f>AJ67+12</f>
        <v>44726</v>
      </c>
      <c r="AO67" s="3642">
        <f>AJ67+14</f>
        <v>44728</v>
      </c>
      <c r="AP67" s="3642">
        <f>AJ67+16</f>
        <v>44730</v>
      </c>
      <c r="AQ67" s="3820">
        <f>AJ67+18</f>
        <v>44732</v>
      </c>
      <c r="AR67" s="1784"/>
      <c r="AS67" s="1784"/>
      <c r="AT67" s="1784"/>
      <c r="AU67" s="1784"/>
      <c r="AV67" s="1787"/>
      <c r="AW67" s="1787"/>
      <c r="AX67" s="1784"/>
      <c r="AY67" s="1784"/>
      <c r="AZ67" s="1784"/>
      <c r="BA67" s="1784"/>
      <c r="BB67" s="1784"/>
      <c r="BC67" s="1784"/>
      <c r="BD67" s="1784"/>
      <c r="BE67" s="1784"/>
    </row>
    <row r="68" spans="1:65" s="1615" customFormat="1" ht="12" customHeight="1">
      <c r="A68" s="4138"/>
      <c r="B68" s="3950"/>
      <c r="C68" s="4140"/>
      <c r="D68" s="3990"/>
      <c r="E68" s="4143"/>
      <c r="F68" s="3955"/>
      <c r="G68" s="3990"/>
      <c r="H68" s="3993"/>
      <c r="I68" s="3955"/>
      <c r="J68" s="4064"/>
      <c r="K68" s="4067"/>
      <c r="L68" s="4001"/>
      <c r="M68" s="4002"/>
      <c r="N68" s="4003"/>
      <c r="O68" s="4112"/>
      <c r="P68" s="4112"/>
      <c r="Q68" s="4062"/>
      <c r="R68" s="4061"/>
      <c r="S68" s="4061"/>
      <c r="T68" s="4061"/>
      <c r="U68" s="4061"/>
      <c r="V68" s="4061"/>
      <c r="W68" s="4078"/>
      <c r="X68" s="3803"/>
      <c r="Y68" s="3797"/>
      <c r="Z68" s="3806"/>
      <c r="AA68" s="3718"/>
      <c r="AB68" s="3721"/>
      <c r="AC68" s="3724"/>
      <c r="AD68" s="3718"/>
      <c r="AE68" s="3721"/>
      <c r="AF68" s="3809"/>
      <c r="AG68" s="3730"/>
      <c r="AH68" s="3733"/>
      <c r="AI68" s="3736"/>
      <c r="AJ68" s="3712"/>
      <c r="AK68" s="3709"/>
      <c r="AL68" s="3643"/>
      <c r="AM68" s="3643"/>
      <c r="AN68" s="3643"/>
      <c r="AO68" s="3643"/>
      <c r="AP68" s="3643"/>
      <c r="AQ68" s="3821"/>
      <c r="AR68" s="1784"/>
      <c r="AS68" s="1784"/>
      <c r="AT68" s="1784"/>
      <c r="AU68" s="1784"/>
      <c r="AV68" s="1787"/>
      <c r="AW68" s="1787"/>
      <c r="AX68" s="1784"/>
      <c r="AY68" s="1784"/>
      <c r="AZ68" s="1784"/>
      <c r="BA68" s="1784"/>
      <c r="BB68" s="1784"/>
      <c r="BC68" s="1784"/>
      <c r="BD68" s="1784"/>
      <c r="BE68" s="1784"/>
    </row>
    <row r="69" spans="1:65" s="1615" customFormat="1" ht="12" customHeight="1" thickBot="1">
      <c r="A69" s="2059"/>
      <c r="B69" s="2025"/>
      <c r="C69" s="4141"/>
      <c r="D69" s="3991"/>
      <c r="E69" s="4144"/>
      <c r="F69" s="3956"/>
      <c r="G69" s="3991"/>
      <c r="H69" s="3994"/>
      <c r="I69" s="3956"/>
      <c r="J69" s="4065"/>
      <c r="K69" s="4068"/>
      <c r="L69" s="2662">
        <f>L67+6</f>
        <v>44625</v>
      </c>
      <c r="M69" s="1997" t="s">
        <v>390</v>
      </c>
      <c r="N69" s="2663">
        <f>L69+1</f>
        <v>44626</v>
      </c>
      <c r="O69" s="4113"/>
      <c r="P69" s="4113"/>
      <c r="Q69" s="4062"/>
      <c r="R69" s="4061"/>
      <c r="S69" s="4061"/>
      <c r="T69" s="4061"/>
      <c r="U69" s="4061"/>
      <c r="V69" s="4061"/>
      <c r="W69" s="4078"/>
      <c r="X69" s="3804"/>
      <c r="Y69" s="3798"/>
      <c r="Z69" s="3807"/>
      <c r="AA69" s="3719"/>
      <c r="AB69" s="3722"/>
      <c r="AC69" s="3725"/>
      <c r="AD69" s="3719"/>
      <c r="AE69" s="3722"/>
      <c r="AF69" s="3810"/>
      <c r="AG69" s="3731"/>
      <c r="AH69" s="3734"/>
      <c r="AI69" s="3737"/>
      <c r="AJ69" s="3713"/>
      <c r="AK69" s="3710"/>
      <c r="AL69" s="3644"/>
      <c r="AM69" s="3644"/>
      <c r="AN69" s="3644"/>
      <c r="AO69" s="3644"/>
      <c r="AP69" s="3644"/>
      <c r="AQ69" s="3822"/>
      <c r="AR69" s="1784"/>
      <c r="AS69" s="1784"/>
      <c r="AT69" s="1784"/>
      <c r="AU69" s="1784"/>
      <c r="AV69" s="1787"/>
      <c r="AW69" s="1787"/>
      <c r="AX69" s="1784"/>
      <c r="AY69" s="1784"/>
      <c r="AZ69" s="1784"/>
      <c r="BA69" s="1784"/>
      <c r="BB69" s="1784"/>
      <c r="BC69" s="1784"/>
      <c r="BD69" s="1784"/>
      <c r="BE69" s="1784"/>
    </row>
    <row r="70" spans="1:65" s="1615" customFormat="1" ht="12" customHeight="1" thickTop="1">
      <c r="A70" s="4152" t="s">
        <v>1873</v>
      </c>
      <c r="B70" s="4155"/>
      <c r="C70" s="4097">
        <f>C64+7</f>
        <v>45302</v>
      </c>
      <c r="D70" s="4123" t="s">
        <v>390</v>
      </c>
      <c r="E70" s="4099">
        <f>E64+7</f>
        <v>45303</v>
      </c>
      <c r="F70" s="4120"/>
      <c r="G70" s="4123"/>
      <c r="H70" s="4126"/>
      <c r="I70" s="4129" t="s">
        <v>771</v>
      </c>
      <c r="J70" s="4132" t="s">
        <v>771</v>
      </c>
      <c r="K70" s="4135">
        <f>C70-6-9</f>
        <v>45287</v>
      </c>
      <c r="L70" s="4097"/>
      <c r="M70" s="4098"/>
      <c r="N70" s="4099"/>
      <c r="O70" s="4106">
        <f>C70+12+1</f>
        <v>45315</v>
      </c>
      <c r="P70" s="4106"/>
      <c r="Q70" s="4109">
        <f>O70+6</f>
        <v>45321</v>
      </c>
      <c r="R70" s="4032">
        <f>O70+7</f>
        <v>45322</v>
      </c>
      <c r="S70" s="4032">
        <f>O70+9</f>
        <v>45324</v>
      </c>
      <c r="T70" s="4032">
        <f>O70+12</f>
        <v>45327</v>
      </c>
      <c r="U70" s="4032">
        <f>O70+14</f>
        <v>45329</v>
      </c>
      <c r="V70" s="4032">
        <f>O70+16</f>
        <v>45331</v>
      </c>
      <c r="W70" s="4110">
        <f>O70+18</f>
        <v>45333</v>
      </c>
      <c r="X70" s="3811" t="s">
        <v>1182</v>
      </c>
      <c r="Y70" s="3684"/>
      <c r="Z70" s="3814"/>
      <c r="AA70" s="3663">
        <f>AA64+7</f>
        <v>44699</v>
      </c>
      <c r="AB70" s="3666" t="s">
        <v>390</v>
      </c>
      <c r="AC70" s="3669">
        <f>AA70</f>
        <v>44699</v>
      </c>
      <c r="AD70" s="3633">
        <f>AA70-3</f>
        <v>44696</v>
      </c>
      <c r="AE70" s="3696">
        <f>AA70-3</f>
        <v>44696</v>
      </c>
      <c r="AF70" s="3669">
        <f>AA70-2</f>
        <v>44697</v>
      </c>
      <c r="AG70" s="3699">
        <f>AC70+4</f>
        <v>44703</v>
      </c>
      <c r="AH70" s="3700"/>
      <c r="AI70" s="3701"/>
      <c r="AJ70" s="3693"/>
      <c r="AK70" s="3687"/>
      <c r="AL70" s="3636"/>
      <c r="AM70" s="3636"/>
      <c r="AN70" s="3636"/>
      <c r="AO70" s="3636"/>
      <c r="AP70" s="3636"/>
      <c r="AQ70" s="3825"/>
      <c r="AR70" s="1538"/>
      <c r="AS70" s="1538"/>
      <c r="AT70" s="1538"/>
      <c r="AU70" s="1538"/>
      <c r="AV70" s="1538"/>
      <c r="AW70" s="1538"/>
      <c r="AX70" s="1538"/>
      <c r="AY70" s="1538"/>
      <c r="AZ70" s="1538"/>
      <c r="BA70" s="1538"/>
      <c r="BB70" s="1538"/>
      <c r="BC70" s="1538"/>
      <c r="BD70" s="1538"/>
      <c r="BE70" s="1538"/>
    </row>
    <row r="71" spans="1:65" s="1615" customFormat="1" ht="12" customHeight="1">
      <c r="A71" s="4153"/>
      <c r="B71" s="4156"/>
      <c r="C71" s="4100"/>
      <c r="D71" s="4124"/>
      <c r="E71" s="4102"/>
      <c r="F71" s="4121"/>
      <c r="G71" s="4124"/>
      <c r="H71" s="4127"/>
      <c r="I71" s="4130"/>
      <c r="J71" s="4133"/>
      <c r="K71" s="4136"/>
      <c r="L71" s="4100"/>
      <c r="M71" s="4101"/>
      <c r="N71" s="4102"/>
      <c r="O71" s="4107"/>
      <c r="P71" s="4107"/>
      <c r="Q71" s="4109"/>
      <c r="R71" s="4032"/>
      <c r="S71" s="4032"/>
      <c r="T71" s="4032"/>
      <c r="U71" s="4032"/>
      <c r="V71" s="4032"/>
      <c r="W71" s="4110"/>
      <c r="X71" s="3812"/>
      <c r="Y71" s="3685"/>
      <c r="Z71" s="3815"/>
      <c r="AA71" s="3664"/>
      <c r="AB71" s="3667"/>
      <c r="AC71" s="3670"/>
      <c r="AD71" s="3634"/>
      <c r="AE71" s="3697"/>
      <c r="AF71" s="3670"/>
      <c r="AG71" s="3702"/>
      <c r="AH71" s="3703"/>
      <c r="AI71" s="3704"/>
      <c r="AJ71" s="3694"/>
      <c r="AK71" s="3688"/>
      <c r="AL71" s="3637"/>
      <c r="AM71" s="3637"/>
      <c r="AN71" s="3637"/>
      <c r="AO71" s="3637"/>
      <c r="AP71" s="3637"/>
      <c r="AQ71" s="3826"/>
      <c r="AR71" s="1538"/>
      <c r="AS71" s="1538"/>
      <c r="AT71" s="1538"/>
      <c r="AU71" s="1538"/>
      <c r="AV71" s="1538"/>
      <c r="AW71" s="1538"/>
      <c r="AX71" s="1538"/>
      <c r="AY71" s="1538"/>
      <c r="AZ71" s="1538"/>
      <c r="BA71" s="1538"/>
      <c r="BB71" s="1538"/>
      <c r="BC71" s="1538"/>
      <c r="BD71" s="1538"/>
      <c r="BE71" s="1538"/>
    </row>
    <row r="72" spans="1:65" s="1615" customFormat="1" ht="12" customHeight="1">
      <c r="A72" s="4154"/>
      <c r="B72" s="4157"/>
      <c r="C72" s="4103"/>
      <c r="D72" s="4125"/>
      <c r="E72" s="4105"/>
      <c r="F72" s="4122"/>
      <c r="G72" s="4125"/>
      <c r="H72" s="4128"/>
      <c r="I72" s="4131"/>
      <c r="J72" s="4134"/>
      <c r="K72" s="4137"/>
      <c r="L72" s="4103"/>
      <c r="M72" s="4104"/>
      <c r="N72" s="4105"/>
      <c r="O72" s="4108"/>
      <c r="P72" s="4108"/>
      <c r="Q72" s="4109"/>
      <c r="R72" s="4032"/>
      <c r="S72" s="4032"/>
      <c r="T72" s="4032"/>
      <c r="U72" s="4032"/>
      <c r="V72" s="4032"/>
      <c r="W72" s="4110"/>
      <c r="X72" s="3813"/>
      <c r="Y72" s="3686"/>
      <c r="Z72" s="3816"/>
      <c r="AA72" s="3665"/>
      <c r="AB72" s="3668"/>
      <c r="AC72" s="3671"/>
      <c r="AD72" s="3635"/>
      <c r="AE72" s="3698"/>
      <c r="AF72" s="3671"/>
      <c r="AG72" s="3705"/>
      <c r="AH72" s="3706"/>
      <c r="AI72" s="3707"/>
      <c r="AJ72" s="3695"/>
      <c r="AK72" s="3689"/>
      <c r="AL72" s="3638"/>
      <c r="AM72" s="3638"/>
      <c r="AN72" s="3638"/>
      <c r="AO72" s="3638"/>
      <c r="AP72" s="3638"/>
      <c r="AQ72" s="3827"/>
      <c r="AR72" s="1538"/>
      <c r="AS72" s="1538"/>
      <c r="AT72" s="1538"/>
      <c r="AU72" s="1538"/>
      <c r="AV72" s="1539"/>
      <c r="AW72" s="1539"/>
      <c r="AX72" s="1539"/>
      <c r="AY72" s="1539"/>
      <c r="AZ72" s="1539"/>
      <c r="BA72" s="1539"/>
      <c r="BB72" s="1539"/>
      <c r="BC72" s="1539"/>
      <c r="BD72" s="1539"/>
      <c r="BE72" s="1539"/>
    </row>
    <row r="73" spans="1:65" s="1615" customFormat="1" ht="12" customHeight="1">
      <c r="A73" s="4145" t="s">
        <v>1873</v>
      </c>
      <c r="B73" s="4147"/>
      <c r="C73" s="4149">
        <f>C67+7</f>
        <v>45302</v>
      </c>
      <c r="D73" s="3995" t="s">
        <v>390</v>
      </c>
      <c r="E73" s="4158">
        <f>E67+7</f>
        <v>45303</v>
      </c>
      <c r="F73" s="4114">
        <f>F67+7</f>
        <v>44622</v>
      </c>
      <c r="G73" s="3995"/>
      <c r="H73" s="4117"/>
      <c r="I73" s="3919" t="s">
        <v>771</v>
      </c>
      <c r="J73" s="4081">
        <f>C73-6-9</f>
        <v>45287</v>
      </c>
      <c r="K73" s="4084" t="s">
        <v>771</v>
      </c>
      <c r="L73" s="4087">
        <f>F73+4</f>
        <v>44626</v>
      </c>
      <c r="M73" s="4088"/>
      <c r="N73" s="4089"/>
      <c r="O73" s="4093">
        <f>C73+12+1</f>
        <v>45315</v>
      </c>
      <c r="P73" s="4093">
        <f>F73+22</f>
        <v>44644</v>
      </c>
      <c r="Q73" s="4079">
        <f>O73+6</f>
        <v>45321</v>
      </c>
      <c r="R73" s="4080">
        <f>O73+7</f>
        <v>45322</v>
      </c>
      <c r="S73" s="4080">
        <f>O73+9</f>
        <v>45324</v>
      </c>
      <c r="T73" s="4080">
        <f>O73+12</f>
        <v>45327</v>
      </c>
      <c r="U73" s="4080">
        <f>O73+14</f>
        <v>45329</v>
      </c>
      <c r="V73" s="4080">
        <f>O73+16</f>
        <v>45331</v>
      </c>
      <c r="W73" s="4096">
        <f>O73+18</f>
        <v>45333</v>
      </c>
      <c r="X73" s="3802" t="s">
        <v>1204</v>
      </c>
      <c r="Y73" s="3796" t="s">
        <v>1014</v>
      </c>
      <c r="Z73" s="3805"/>
      <c r="AA73" s="3717"/>
      <c r="AB73" s="3720"/>
      <c r="AC73" s="3723"/>
      <c r="AD73" s="3717"/>
      <c r="AE73" s="3720"/>
      <c r="AF73" s="3808"/>
      <c r="AG73" s="3729">
        <f>AG67+7</f>
        <v>44708</v>
      </c>
      <c r="AH73" s="3732" t="s">
        <v>390</v>
      </c>
      <c r="AI73" s="3735">
        <f>AG73+1</f>
        <v>44709</v>
      </c>
      <c r="AJ73" s="3711">
        <f>AI73+12</f>
        <v>44721</v>
      </c>
      <c r="AK73" s="3708">
        <f>AJ73+6</f>
        <v>44727</v>
      </c>
      <c r="AL73" s="3642">
        <f>AJ73+7</f>
        <v>44728</v>
      </c>
      <c r="AM73" s="3642">
        <f>AJ73+9</f>
        <v>44730</v>
      </c>
      <c r="AN73" s="3642">
        <f>AJ73+12</f>
        <v>44733</v>
      </c>
      <c r="AO73" s="3642">
        <f>AJ73+14</f>
        <v>44735</v>
      </c>
      <c r="AP73" s="3642">
        <f>AJ73+16</f>
        <v>44737</v>
      </c>
      <c r="AQ73" s="3820">
        <f>AJ73+18</f>
        <v>44739</v>
      </c>
      <c r="AR73" s="1539"/>
      <c r="AS73" s="1539"/>
      <c r="AT73" s="1539"/>
      <c r="AU73" s="1539"/>
      <c r="AV73" s="1539"/>
      <c r="AW73" s="1539"/>
      <c r="AX73" s="1539"/>
      <c r="AY73" s="1539"/>
      <c r="AZ73" s="1539"/>
      <c r="BA73" s="1539"/>
      <c r="BB73" s="1539"/>
      <c r="BC73" s="1539"/>
      <c r="BD73" s="1539"/>
      <c r="BE73" s="1539"/>
    </row>
    <row r="74" spans="1:65" s="1615" customFormat="1" ht="12" customHeight="1">
      <c r="A74" s="4146"/>
      <c r="B74" s="4148"/>
      <c r="C74" s="4150"/>
      <c r="D74" s="3996"/>
      <c r="E74" s="4159"/>
      <c r="F74" s="4115"/>
      <c r="G74" s="3996"/>
      <c r="H74" s="4118"/>
      <c r="I74" s="3920"/>
      <c r="J74" s="4082"/>
      <c r="K74" s="4085"/>
      <c r="L74" s="4090"/>
      <c r="M74" s="4091"/>
      <c r="N74" s="4092"/>
      <c r="O74" s="4094"/>
      <c r="P74" s="4094"/>
      <c r="Q74" s="4079"/>
      <c r="R74" s="4080"/>
      <c r="S74" s="4080"/>
      <c r="T74" s="4080"/>
      <c r="U74" s="4080"/>
      <c r="V74" s="4080"/>
      <c r="W74" s="4096"/>
      <c r="X74" s="3803"/>
      <c r="Y74" s="3797"/>
      <c r="Z74" s="3806"/>
      <c r="AA74" s="3718"/>
      <c r="AB74" s="3721"/>
      <c r="AC74" s="3724"/>
      <c r="AD74" s="3718"/>
      <c r="AE74" s="3721"/>
      <c r="AF74" s="3809"/>
      <c r="AG74" s="3730"/>
      <c r="AH74" s="3733"/>
      <c r="AI74" s="3736"/>
      <c r="AJ74" s="3712"/>
      <c r="AK74" s="3709"/>
      <c r="AL74" s="3643"/>
      <c r="AM74" s="3643"/>
      <c r="AN74" s="3643"/>
      <c r="AO74" s="3643"/>
      <c r="AP74" s="3643"/>
      <c r="AQ74" s="3821"/>
      <c r="AR74" s="1539"/>
      <c r="AS74" s="1539"/>
      <c r="AT74" s="1539"/>
      <c r="AU74" s="1539"/>
      <c r="AV74" s="1539"/>
      <c r="AW74" s="1539"/>
      <c r="AX74" s="1539"/>
      <c r="AY74" s="1539"/>
      <c r="AZ74" s="1539"/>
      <c r="BA74" s="1539"/>
      <c r="BB74" s="1539"/>
      <c r="BC74" s="1539"/>
      <c r="BD74" s="1539"/>
      <c r="BE74" s="1539"/>
    </row>
    <row r="75" spans="1:65" s="1644" customFormat="1" ht="12" customHeight="1" thickBot="1">
      <c r="A75" s="2061"/>
      <c r="B75" s="2009"/>
      <c r="C75" s="4151"/>
      <c r="D75" s="3997"/>
      <c r="E75" s="4160"/>
      <c r="F75" s="4116"/>
      <c r="G75" s="3997"/>
      <c r="H75" s="4119"/>
      <c r="I75" s="3921"/>
      <c r="J75" s="4083"/>
      <c r="K75" s="4086"/>
      <c r="L75" s="2664">
        <f>L73+6</f>
        <v>44632</v>
      </c>
      <c r="M75" s="2665" t="s">
        <v>390</v>
      </c>
      <c r="N75" s="2666">
        <f>L75+1</f>
        <v>44633</v>
      </c>
      <c r="O75" s="4095"/>
      <c r="P75" s="4095"/>
      <c r="Q75" s="4079"/>
      <c r="R75" s="4080"/>
      <c r="S75" s="4080"/>
      <c r="T75" s="4080"/>
      <c r="U75" s="4080"/>
      <c r="V75" s="4080"/>
      <c r="W75" s="4096"/>
      <c r="X75" s="3804"/>
      <c r="Y75" s="3798"/>
      <c r="Z75" s="3807"/>
      <c r="AA75" s="3719"/>
      <c r="AB75" s="3722"/>
      <c r="AC75" s="3725"/>
      <c r="AD75" s="3719"/>
      <c r="AE75" s="3722"/>
      <c r="AF75" s="3810"/>
      <c r="AG75" s="3731"/>
      <c r="AH75" s="3734"/>
      <c r="AI75" s="3737"/>
      <c r="AJ75" s="3713"/>
      <c r="AK75" s="3710"/>
      <c r="AL75" s="3644"/>
      <c r="AM75" s="3644"/>
      <c r="AN75" s="3644"/>
      <c r="AO75" s="3644"/>
      <c r="AP75" s="3644"/>
      <c r="AQ75" s="3822"/>
      <c r="AR75" s="1539"/>
      <c r="AS75" s="1539"/>
      <c r="AT75" s="1539"/>
      <c r="AU75" s="1539"/>
      <c r="AV75" s="1539"/>
      <c r="AW75" s="1539"/>
      <c r="AX75" s="1539"/>
      <c r="AY75" s="1539"/>
      <c r="AZ75" s="1539"/>
      <c r="BA75" s="1539"/>
      <c r="BB75" s="1539"/>
      <c r="BC75" s="1539"/>
      <c r="BD75" s="1539"/>
      <c r="BE75" s="1539"/>
    </row>
    <row r="76" spans="1:65" s="1644" customFormat="1" ht="14.25" customHeight="1" thickTop="1">
      <c r="A76" s="1550" t="s">
        <v>1287</v>
      </c>
      <c r="B76" s="1552"/>
      <c r="C76" s="1552"/>
      <c r="D76" s="1570"/>
      <c r="E76" s="1570"/>
      <c r="F76" s="1552"/>
      <c r="G76" s="1552"/>
      <c r="H76" s="1542"/>
      <c r="I76" s="1552"/>
      <c r="J76" s="1552"/>
      <c r="K76" s="1552"/>
      <c r="L76" s="1551"/>
      <c r="M76" s="1551"/>
      <c r="N76" s="1551"/>
      <c r="O76" s="1552"/>
      <c r="P76" s="1552"/>
      <c r="Q76" s="1553"/>
      <c r="R76" s="1553"/>
      <c r="S76" s="1553"/>
      <c r="T76" s="1553"/>
      <c r="U76" s="1553"/>
      <c r="V76" s="1553"/>
      <c r="W76" s="1554" t="s">
        <v>1288</v>
      </c>
      <c r="X76" s="1577"/>
      <c r="Y76" s="1550" t="s">
        <v>1287</v>
      </c>
      <c r="Z76" s="1552"/>
      <c r="AA76" s="1552"/>
      <c r="AB76" s="1570"/>
      <c r="AC76" s="1570"/>
      <c r="AD76" s="1552"/>
      <c r="AE76" s="1552"/>
      <c r="AF76" s="1552"/>
      <c r="AG76" s="1551"/>
      <c r="AH76" s="1551"/>
      <c r="AI76" s="1551"/>
      <c r="AJ76" s="1552"/>
      <c r="AK76" s="1553"/>
      <c r="AL76" s="1553"/>
      <c r="AM76" s="1553"/>
      <c r="AN76" s="1553"/>
      <c r="AO76" s="1553"/>
      <c r="AP76" s="1553"/>
      <c r="AQ76" s="1554" t="s">
        <v>1288</v>
      </c>
      <c r="AR76" s="1540"/>
      <c r="AS76" s="1540"/>
      <c r="AT76" s="1540"/>
      <c r="AU76" s="1540"/>
      <c r="AV76" s="1540"/>
      <c r="AW76" s="1540"/>
      <c r="AX76" s="1540"/>
      <c r="AY76" s="1540"/>
      <c r="AZ76" s="1540"/>
      <c r="BA76" s="1540"/>
      <c r="BB76" s="1540"/>
      <c r="BC76" s="1540"/>
      <c r="BD76" s="1540"/>
      <c r="BE76" s="1540"/>
    </row>
    <row r="77" spans="1:65" ht="14.4">
      <c r="A77" s="1572"/>
      <c r="B77" s="1555"/>
      <c r="C77" s="1572"/>
      <c r="D77" s="1572"/>
      <c r="E77" s="1572"/>
      <c r="F77" s="1688"/>
      <c r="G77" s="1572"/>
      <c r="H77" s="1572"/>
      <c r="I77" s="1572"/>
      <c r="J77" s="1573"/>
      <c r="K77" s="1573"/>
      <c r="L77" s="1573"/>
      <c r="M77" s="1573"/>
      <c r="N77" s="1573"/>
      <c r="O77" s="1555"/>
      <c r="P77" s="1555"/>
      <c r="Q77" s="1555"/>
      <c r="R77" s="1555"/>
      <c r="S77" s="1556"/>
      <c r="T77" s="1556"/>
      <c r="U77" s="1556"/>
      <c r="V77" s="1556"/>
      <c r="W77" s="1556"/>
      <c r="X77" s="1556"/>
      <c r="Y77" s="1572"/>
      <c r="Z77" s="1555"/>
      <c r="AA77" s="1572"/>
      <c r="AB77" s="1572"/>
      <c r="AC77" s="1572"/>
      <c r="AD77" s="1572"/>
      <c r="AE77" s="1573"/>
      <c r="AF77" s="1573"/>
      <c r="AG77" s="1573"/>
      <c r="AH77" s="1573"/>
      <c r="AI77" s="1573"/>
      <c r="AJ77" s="1555"/>
      <c r="AK77" s="1555"/>
      <c r="AL77" s="1555"/>
      <c r="AM77" s="1556"/>
      <c r="AN77" s="1556"/>
      <c r="AO77" s="1556"/>
      <c r="AP77" s="1556"/>
      <c r="AQ77" s="1556"/>
      <c r="AR77" s="1540"/>
      <c r="AS77" s="1540"/>
      <c r="AT77" s="1540"/>
      <c r="AU77" s="1540"/>
      <c r="AV77" s="1540"/>
      <c r="AW77" s="1540"/>
      <c r="AX77" s="1540"/>
      <c r="AY77" s="1540"/>
      <c r="AZ77" s="1540"/>
      <c r="BA77" s="1540"/>
      <c r="BB77" s="1540"/>
      <c r="BC77" s="1540"/>
      <c r="BD77" s="1540"/>
      <c r="BE77" s="1540"/>
      <c r="BF77" s="1757"/>
      <c r="BG77" s="1757"/>
      <c r="BH77" s="1757"/>
      <c r="BI77" s="1757"/>
      <c r="BJ77" s="1757"/>
      <c r="BK77" s="1757"/>
      <c r="BL77" s="1757"/>
      <c r="BM77" s="1757"/>
    </row>
    <row r="78" spans="1:65">
      <c r="A78" s="1557" t="s">
        <v>7</v>
      </c>
      <c r="B78" s="1649"/>
      <c r="C78" s="1649"/>
      <c r="D78" s="1558"/>
      <c r="E78" s="1558"/>
      <c r="F78" s="1558"/>
      <c r="G78" s="1541"/>
      <c r="H78" s="1541"/>
      <c r="I78" s="1654"/>
      <c r="J78" s="1692" t="s">
        <v>1326</v>
      </c>
      <c r="K78" s="1654"/>
      <c r="L78" s="1654"/>
      <c r="M78" s="1654"/>
      <c r="N78" s="1654"/>
      <c r="O78" s="1654"/>
      <c r="P78" s="1654"/>
      <c r="Q78" s="1654"/>
      <c r="R78" s="1654"/>
      <c r="S78" s="1654"/>
      <c r="T78" s="1654"/>
      <c r="U78" s="1654"/>
      <c r="V78" s="1757"/>
      <c r="W78" s="1757"/>
      <c r="X78" s="1757"/>
      <c r="Y78" s="1557" t="s">
        <v>7</v>
      </c>
      <c r="Z78" s="1649"/>
      <c r="AA78" s="1649"/>
      <c r="AB78" s="1558"/>
      <c r="AC78" s="1558"/>
      <c r="AD78" s="1654"/>
      <c r="AE78" s="1692" t="s">
        <v>1326</v>
      </c>
      <c r="AF78" s="1654"/>
      <c r="AG78" s="1654"/>
      <c r="AH78" s="1654"/>
      <c r="AI78" s="1654"/>
      <c r="AJ78" s="1654"/>
      <c r="AK78" s="1654"/>
      <c r="AL78" s="1654"/>
      <c r="AM78" s="1654"/>
      <c r="AN78" s="1654"/>
      <c r="AO78" s="1654"/>
      <c r="AP78" s="1757"/>
      <c r="AQ78" s="1757"/>
      <c r="AR78" s="1538"/>
      <c r="AS78" s="1538"/>
      <c r="AT78" s="1538"/>
      <c r="AU78" s="1538"/>
      <c r="AV78" s="1538"/>
      <c r="AW78" s="1538"/>
      <c r="AX78" s="1538"/>
      <c r="AY78" s="1538"/>
      <c r="AZ78" s="1538"/>
      <c r="BA78" s="1538"/>
      <c r="BB78" s="1538"/>
      <c r="BC78" s="1538"/>
      <c r="BD78" s="1538"/>
      <c r="BE78" s="1538"/>
      <c r="BF78" s="1757"/>
      <c r="BG78" s="1757"/>
      <c r="BH78" s="1757"/>
      <c r="BI78" s="1757"/>
      <c r="BJ78" s="1757"/>
      <c r="BK78" s="1757"/>
      <c r="BL78" s="1757"/>
      <c r="BM78" s="1757"/>
    </row>
    <row r="79" spans="1:65">
      <c r="A79" s="1691" t="s">
        <v>788</v>
      </c>
      <c r="B79" s="1645"/>
      <c r="C79" s="1651"/>
      <c r="D79" s="1644"/>
      <c r="E79" s="1644"/>
      <c r="F79" s="1644"/>
      <c r="G79" s="1651"/>
      <c r="H79" s="1652"/>
      <c r="I79" s="1653"/>
      <c r="J79" s="1693" t="s">
        <v>362</v>
      </c>
      <c r="K79" s="1653"/>
      <c r="L79" s="1653"/>
      <c r="M79" s="1653"/>
      <c r="N79" s="1653"/>
      <c r="O79" s="1653"/>
      <c r="P79" s="1653"/>
      <c r="Q79" s="1644"/>
      <c r="R79" s="1644"/>
      <c r="S79" s="1644"/>
      <c r="T79" s="1644"/>
      <c r="U79" s="1644"/>
      <c r="V79" s="1757"/>
      <c r="W79" s="1757"/>
      <c r="X79" s="1757"/>
      <c r="Y79" s="1691" t="s">
        <v>788</v>
      </c>
      <c r="Z79" s="1645"/>
      <c r="AA79" s="1651"/>
      <c r="AB79" s="1644"/>
      <c r="AC79" s="1644"/>
      <c r="AD79" s="1653"/>
      <c r="AE79" s="1693" t="s">
        <v>362</v>
      </c>
      <c r="AF79" s="1653"/>
      <c r="AG79" s="1653"/>
      <c r="AH79" s="1653"/>
      <c r="AI79" s="1653"/>
      <c r="AJ79" s="1653"/>
      <c r="AK79" s="1644"/>
      <c r="AL79" s="1644"/>
      <c r="AM79" s="1644"/>
      <c r="AN79" s="1644"/>
      <c r="AO79" s="1644"/>
      <c r="AP79" s="1757"/>
      <c r="AQ79" s="1757"/>
      <c r="AR79" s="1757"/>
      <c r="AS79" s="1757"/>
      <c r="AT79" s="1757"/>
      <c r="AU79" s="1757"/>
      <c r="AV79" s="1757"/>
      <c r="AW79" s="1757"/>
      <c r="AX79" s="1757"/>
      <c r="AY79" s="1757"/>
      <c r="AZ79" s="1757"/>
      <c r="BA79" s="1757"/>
      <c r="BB79" s="1757"/>
      <c r="BC79" s="1757"/>
      <c r="BD79" s="1757"/>
      <c r="BE79" s="1757"/>
      <c r="BF79" s="1757"/>
      <c r="BG79" s="1757"/>
      <c r="BH79" s="1757"/>
      <c r="BI79" s="1757"/>
      <c r="BJ79" s="1757"/>
      <c r="BK79" s="1757"/>
      <c r="BL79" s="1757"/>
      <c r="BM79" s="1757"/>
    </row>
    <row r="80" spans="1:65">
      <c r="A80" s="1557" t="s">
        <v>1289</v>
      </c>
      <c r="B80" s="1780"/>
      <c r="C80" s="1651"/>
      <c r="D80" s="1780"/>
      <c r="E80" s="1780"/>
      <c r="F80" s="1780"/>
      <c r="G80" s="1651"/>
      <c r="H80" s="1651"/>
      <c r="I80" s="1655"/>
      <c r="J80" s="1694" t="s">
        <v>223</v>
      </c>
      <c r="K80" s="1655"/>
      <c r="L80" s="1655"/>
      <c r="M80" s="1655"/>
      <c r="N80" s="1655"/>
      <c r="O80" s="1658"/>
      <c r="P80" s="1658"/>
      <c r="Q80" s="1658"/>
      <c r="R80" s="1659"/>
      <c r="S80" s="1644"/>
      <c r="T80" s="1644"/>
      <c r="U80" s="1644"/>
      <c r="V80" s="1757"/>
      <c r="W80" s="1757"/>
      <c r="X80" s="1757"/>
      <c r="Y80" s="1557" t="s">
        <v>1289</v>
      </c>
      <c r="Z80" s="1780"/>
      <c r="AA80" s="1651"/>
      <c r="AB80" s="1780"/>
      <c r="AC80" s="1780"/>
      <c r="AD80" s="1655"/>
      <c r="AE80" s="1694" t="s">
        <v>223</v>
      </c>
      <c r="AF80" s="1655"/>
      <c r="AG80" s="1655"/>
      <c r="AH80" s="1655"/>
      <c r="AI80" s="1655"/>
      <c r="AJ80" s="1658"/>
      <c r="AK80" s="1658"/>
      <c r="AL80" s="1659"/>
      <c r="AM80" s="1644"/>
      <c r="AN80" s="1644"/>
      <c r="AO80" s="1644"/>
      <c r="AP80" s="1757"/>
      <c r="AQ80" s="1757"/>
      <c r="AR80" s="1757"/>
      <c r="AS80" s="1757"/>
      <c r="AT80" s="1757"/>
      <c r="AU80" s="1757"/>
      <c r="AV80" s="1757"/>
      <c r="AW80" s="1757"/>
      <c r="AX80" s="1757"/>
      <c r="AY80" s="1757"/>
      <c r="AZ80" s="1757"/>
      <c r="BA80" s="1757"/>
      <c r="BB80" s="1757"/>
      <c r="BC80" s="1757"/>
      <c r="BD80" s="1757"/>
      <c r="BE80" s="1757"/>
      <c r="BF80" s="1757"/>
      <c r="BG80" s="1757"/>
      <c r="BH80" s="1757"/>
      <c r="BI80" s="1757"/>
      <c r="BJ80" s="1757"/>
      <c r="BK80" s="1757"/>
      <c r="BL80" s="1757"/>
      <c r="BM80" s="1757"/>
    </row>
    <row r="81" spans="1:65">
      <c r="A81" s="1559" t="s">
        <v>8</v>
      </c>
      <c r="B81" s="1780"/>
      <c r="C81" s="1657"/>
      <c r="D81" s="1780"/>
      <c r="E81" s="1780"/>
      <c r="F81" s="1780"/>
      <c r="G81" s="1644"/>
      <c r="H81" s="1644"/>
      <c r="I81" s="1655"/>
      <c r="J81" s="1657"/>
      <c r="K81" s="1657"/>
      <c r="L81" s="1657"/>
      <c r="M81" s="1657"/>
      <c r="N81" s="1657"/>
      <c r="O81" s="1658"/>
      <c r="P81" s="1658"/>
      <c r="Q81" s="1658"/>
      <c r="R81" s="1659"/>
      <c r="S81" s="1644"/>
      <c r="T81" s="1644"/>
      <c r="U81" s="1644"/>
      <c r="V81" s="1757"/>
      <c r="W81" s="1757"/>
      <c r="X81" s="1757"/>
      <c r="Y81" s="1559" t="s">
        <v>8</v>
      </c>
      <c r="Z81" s="1780"/>
      <c r="AA81" s="1657"/>
      <c r="AB81" s="1780"/>
      <c r="AC81" s="1780"/>
      <c r="AD81" s="1655"/>
      <c r="AE81" s="1657"/>
      <c r="AF81" s="1657"/>
      <c r="AG81" s="1657"/>
      <c r="AH81" s="1657"/>
      <c r="AI81" s="1657"/>
      <c r="AJ81" s="1658"/>
      <c r="AK81" s="1658"/>
      <c r="AL81" s="1659"/>
      <c r="AM81" s="1644"/>
      <c r="AN81" s="1644"/>
      <c r="AO81" s="1644"/>
      <c r="AP81" s="1757"/>
      <c r="AQ81" s="1757"/>
      <c r="AR81" s="1757"/>
      <c r="AS81" s="1757"/>
      <c r="AT81" s="1757"/>
      <c r="AU81" s="1757"/>
      <c r="AV81" s="1757"/>
      <c r="AW81" s="1757"/>
      <c r="AX81" s="1757"/>
      <c r="AY81" s="1757"/>
      <c r="AZ81" s="1757"/>
      <c r="BA81" s="1757"/>
      <c r="BB81" s="1757"/>
      <c r="BC81" s="1757"/>
      <c r="BD81" s="1757"/>
      <c r="BE81" s="1757"/>
      <c r="BF81" s="1757"/>
      <c r="BG81" s="1757"/>
      <c r="BH81" s="1757"/>
      <c r="BI81" s="1757"/>
      <c r="BJ81" s="1757"/>
      <c r="BK81" s="1757"/>
      <c r="BL81" s="1757"/>
      <c r="BM81" s="1757"/>
    </row>
    <row r="82" spans="1:65" ht="14.25" customHeight="1">
      <c r="A82" s="1649" t="s">
        <v>9</v>
      </c>
      <c r="B82" s="1560"/>
      <c r="C82" s="1560"/>
      <c r="D82" s="1560"/>
      <c r="E82" s="1560"/>
      <c r="F82" s="1560"/>
      <c r="G82" s="1560"/>
      <c r="H82" s="1560"/>
      <c r="I82" s="1560"/>
      <c r="J82" s="1657"/>
      <c r="K82" s="1591" t="s">
        <v>1300</v>
      </c>
      <c r="L82" s="1591"/>
      <c r="M82" s="1591"/>
      <c r="N82" s="1591"/>
      <c r="O82" s="1560"/>
      <c r="P82" s="1560"/>
      <c r="Q82" s="1560"/>
      <c r="R82" s="1560"/>
      <c r="S82" s="1757"/>
      <c r="T82" s="1757"/>
      <c r="U82" s="1757"/>
      <c r="V82" s="1757"/>
      <c r="W82" s="1757"/>
      <c r="X82" s="1757"/>
      <c r="Y82" s="1649" t="s">
        <v>9</v>
      </c>
      <c r="Z82" s="1560"/>
      <c r="AA82" s="1560"/>
      <c r="AB82" s="1560"/>
      <c r="AC82" s="1560"/>
      <c r="AD82" s="1560"/>
      <c r="AE82" s="1657"/>
      <c r="AF82" s="1591"/>
      <c r="AG82" s="1591"/>
      <c r="AH82" s="1591" t="s">
        <v>1290</v>
      </c>
      <c r="AI82" s="1591"/>
      <c r="AJ82" s="1560"/>
      <c r="AK82" s="1560"/>
      <c r="AL82" s="1560"/>
      <c r="AM82" s="1757"/>
      <c r="AN82" s="1757"/>
      <c r="AO82" s="1757"/>
      <c r="AP82" s="1757"/>
      <c r="AQ82" s="1757"/>
      <c r="AR82" s="1757"/>
      <c r="AS82" s="1757"/>
      <c r="AT82" s="1757"/>
      <c r="AU82" s="1757"/>
      <c r="AV82" s="1757"/>
      <c r="AW82" s="1757"/>
      <c r="AX82" s="1757"/>
      <c r="AY82" s="1757"/>
      <c r="AZ82" s="1757"/>
      <c r="BA82" s="1757"/>
      <c r="BB82" s="1757"/>
      <c r="BC82" s="1757"/>
      <c r="BD82" s="1757"/>
      <c r="BE82" s="1757"/>
      <c r="BF82" s="1757"/>
      <c r="BG82" s="1757"/>
      <c r="BH82" s="1757"/>
      <c r="BI82" s="1757"/>
      <c r="BJ82" s="1757"/>
      <c r="BK82" s="1757"/>
      <c r="BL82" s="1757"/>
      <c r="BM82" s="1757"/>
    </row>
    <row r="83" spans="1:65" ht="14.25" customHeight="1">
      <c r="A83" s="3844" t="s">
        <v>462</v>
      </c>
      <c r="B83" s="1561" t="s">
        <v>284</v>
      </c>
      <c r="C83" s="1571"/>
      <c r="D83" s="1562"/>
      <c r="E83" s="1563"/>
      <c r="F83" s="1563"/>
      <c r="G83" s="1563"/>
      <c r="H83" s="1563"/>
      <c r="I83" s="1562"/>
      <c r="J83" s="1563"/>
      <c r="K83" s="1563" t="s">
        <v>1291</v>
      </c>
      <c r="L83" s="1564"/>
      <c r="M83" s="1564"/>
      <c r="N83" s="1564"/>
      <c r="O83" s="1564"/>
      <c r="P83" s="1564"/>
      <c r="Q83" s="1564"/>
      <c r="R83" s="1565"/>
      <c r="S83" s="1757"/>
      <c r="T83" s="1757"/>
      <c r="U83" s="1757"/>
      <c r="V83" s="1757"/>
      <c r="W83" s="1757"/>
      <c r="X83" s="1757"/>
      <c r="Y83" s="3778" t="s">
        <v>462</v>
      </c>
      <c r="Z83" s="3779"/>
      <c r="AA83" s="1571" t="s">
        <v>284</v>
      </c>
      <c r="AB83" s="1562"/>
      <c r="AC83" s="1563"/>
      <c r="AD83" s="1562"/>
      <c r="AE83" s="1563"/>
      <c r="AF83" s="1563"/>
      <c r="AG83" s="1563" t="s">
        <v>1291</v>
      </c>
      <c r="AH83" s="1564"/>
      <c r="AI83" s="1564"/>
      <c r="AJ83" s="1564"/>
      <c r="AK83" s="1564"/>
      <c r="AL83" s="1565"/>
      <c r="AM83" s="1757"/>
      <c r="AN83" s="1757"/>
      <c r="AO83" s="1757"/>
      <c r="AP83" s="1757"/>
      <c r="AQ83" s="1757"/>
      <c r="AR83" s="1757"/>
      <c r="AS83" s="1757"/>
      <c r="AT83" s="1757"/>
      <c r="AU83" s="1757"/>
      <c r="AV83" s="1757"/>
      <c r="AW83" s="1757"/>
      <c r="AX83" s="1757"/>
      <c r="AY83" s="1757"/>
      <c r="AZ83" s="1757"/>
      <c r="BA83" s="1757"/>
      <c r="BB83" s="1757"/>
      <c r="BC83" s="1757"/>
      <c r="BD83" s="1757"/>
      <c r="BE83" s="1757"/>
      <c r="BF83" s="1757"/>
      <c r="BG83" s="1757"/>
      <c r="BH83" s="1757"/>
      <c r="BI83" s="1757"/>
      <c r="BJ83" s="1757"/>
      <c r="BK83" s="1757"/>
      <c r="BL83" s="1757"/>
      <c r="BM83" s="1757"/>
    </row>
    <row r="84" spans="1:65" ht="14.25" customHeight="1">
      <c r="A84" s="3845"/>
      <c r="B84" s="1661" t="s">
        <v>1292</v>
      </c>
      <c r="C84" s="1661"/>
      <c r="D84" s="1663"/>
      <c r="E84" s="1663"/>
      <c r="F84" s="1662"/>
      <c r="G84" s="1663" t="s">
        <v>1293</v>
      </c>
      <c r="H84" s="1663"/>
      <c r="I84" s="1663" t="s">
        <v>1293</v>
      </c>
      <c r="J84" s="1663"/>
      <c r="K84" s="1663" t="s">
        <v>1294</v>
      </c>
      <c r="L84" s="1668"/>
      <c r="M84" s="1668"/>
      <c r="N84" s="1668"/>
      <c r="O84" s="1668"/>
      <c r="P84" s="1668"/>
      <c r="Q84" s="1668"/>
      <c r="R84" s="1669"/>
      <c r="S84" s="1757"/>
      <c r="T84" s="1757"/>
      <c r="U84" s="1757"/>
      <c r="V84" s="1757"/>
      <c r="W84" s="1757"/>
      <c r="X84" s="1757"/>
      <c r="Y84" s="3780"/>
      <c r="Z84" s="3781"/>
      <c r="AA84" s="1661" t="s">
        <v>1292</v>
      </c>
      <c r="AB84" s="1663"/>
      <c r="AC84" s="1663"/>
      <c r="AD84" s="1663" t="s">
        <v>1293</v>
      </c>
      <c r="AE84" s="1663"/>
      <c r="AF84" s="1663"/>
      <c r="AG84" s="1663" t="s">
        <v>1294</v>
      </c>
      <c r="AH84" s="1668"/>
      <c r="AI84" s="1668"/>
      <c r="AJ84" s="1668"/>
      <c r="AK84" s="1668"/>
      <c r="AL84" s="1669"/>
      <c r="AM84" s="1757"/>
      <c r="AN84" s="1757"/>
      <c r="AO84" s="1757"/>
      <c r="AP84" s="1757"/>
      <c r="AQ84" s="1757"/>
      <c r="AR84" s="1757"/>
      <c r="AS84" s="1757"/>
      <c r="AT84" s="1757"/>
      <c r="AU84" s="1757"/>
      <c r="AV84" s="1757"/>
      <c r="AW84" s="1757"/>
      <c r="AX84" s="1757"/>
      <c r="AY84" s="1757"/>
      <c r="AZ84" s="1757"/>
      <c r="BA84" s="1757"/>
      <c r="BB84" s="1757"/>
      <c r="BC84" s="1757"/>
      <c r="BD84" s="1757"/>
      <c r="BE84" s="1757"/>
      <c r="BF84" s="1757"/>
      <c r="BG84" s="1757"/>
      <c r="BH84" s="1757"/>
      <c r="BI84" s="1757"/>
      <c r="BJ84" s="1757"/>
      <c r="BK84" s="1757"/>
      <c r="BL84" s="1757"/>
      <c r="BM84" s="1757"/>
    </row>
    <row r="85" spans="1:65" ht="14.25" customHeight="1">
      <c r="A85" s="3844" t="s">
        <v>463</v>
      </c>
      <c r="B85" s="1561" t="s">
        <v>262</v>
      </c>
      <c r="C85" s="1561"/>
      <c r="D85" s="1562"/>
      <c r="E85" s="1563"/>
      <c r="F85" s="1563"/>
      <c r="G85" s="1563"/>
      <c r="H85" s="1563"/>
      <c r="I85" s="1563"/>
      <c r="J85" s="1563"/>
      <c r="K85" s="1563" t="s">
        <v>1295</v>
      </c>
      <c r="L85" s="1564"/>
      <c r="M85" s="1564"/>
      <c r="N85" s="1564"/>
      <c r="O85" s="1564"/>
      <c r="P85" s="1564"/>
      <c r="Q85" s="1566"/>
      <c r="R85" s="1567"/>
      <c r="S85" s="1757"/>
      <c r="T85" s="1757"/>
      <c r="U85" s="1757"/>
      <c r="V85" s="1757"/>
      <c r="W85" s="1757"/>
      <c r="X85" s="1757"/>
      <c r="Y85" s="3778" t="s">
        <v>463</v>
      </c>
      <c r="Z85" s="3779"/>
      <c r="AA85" s="1561" t="s">
        <v>262</v>
      </c>
      <c r="AB85" s="1562"/>
      <c r="AC85" s="1563"/>
      <c r="AD85" s="1562"/>
      <c r="AE85" s="1563"/>
      <c r="AF85" s="1563"/>
      <c r="AG85" s="1563" t="s">
        <v>1295</v>
      </c>
      <c r="AH85" s="1564"/>
      <c r="AI85" s="1564"/>
      <c r="AJ85" s="1564"/>
      <c r="AK85" s="1566"/>
      <c r="AL85" s="1567"/>
      <c r="AM85" s="1757"/>
      <c r="AN85" s="1757"/>
      <c r="AO85" s="1757"/>
      <c r="AP85" s="1757"/>
      <c r="AQ85" s="1757"/>
      <c r="AR85" s="1757"/>
      <c r="AS85" s="1757"/>
      <c r="AT85" s="1757"/>
      <c r="AU85" s="1757"/>
      <c r="AV85" s="1757"/>
      <c r="AW85" s="1757"/>
      <c r="AX85" s="1757"/>
      <c r="AY85" s="1757"/>
      <c r="AZ85" s="1757"/>
      <c r="BA85" s="1757"/>
      <c r="BB85" s="1757"/>
      <c r="BC85" s="1757"/>
      <c r="BD85" s="1757"/>
      <c r="BE85" s="1757"/>
      <c r="BF85" s="1757"/>
      <c r="BG85" s="1757"/>
      <c r="BH85" s="1757"/>
      <c r="BI85" s="1757"/>
      <c r="BJ85" s="1757"/>
      <c r="BK85" s="1757"/>
      <c r="BL85" s="1757"/>
      <c r="BM85" s="1757"/>
    </row>
    <row r="86" spans="1:65" s="1644" customFormat="1" ht="14.25" customHeight="1">
      <c r="A86" s="3845"/>
      <c r="B86" s="1661" t="s">
        <v>1296</v>
      </c>
      <c r="C86" s="1661"/>
      <c r="D86" s="1663"/>
      <c r="E86" s="1663"/>
      <c r="F86" s="1662"/>
      <c r="G86" s="1663" t="s">
        <v>1297</v>
      </c>
      <c r="H86" s="1663"/>
      <c r="I86" s="1663" t="s">
        <v>1297</v>
      </c>
      <c r="J86" s="1663"/>
      <c r="K86" s="1663" t="s">
        <v>1298</v>
      </c>
      <c r="L86" s="1668"/>
      <c r="M86" s="1668"/>
      <c r="N86" s="1668"/>
      <c r="O86" s="1668"/>
      <c r="P86" s="1668"/>
      <c r="Q86" s="1568"/>
      <c r="R86" s="1569"/>
      <c r="S86" s="1757"/>
      <c r="T86" s="1757"/>
      <c r="U86" s="1757"/>
      <c r="V86" s="1757"/>
      <c r="W86" s="1757"/>
      <c r="X86" s="1757"/>
      <c r="Y86" s="3780"/>
      <c r="Z86" s="3781"/>
      <c r="AA86" s="1661" t="s">
        <v>1296</v>
      </c>
      <c r="AB86" s="1663"/>
      <c r="AC86" s="1663"/>
      <c r="AD86" s="1663" t="s">
        <v>1297</v>
      </c>
      <c r="AE86" s="1663"/>
      <c r="AF86" s="1663"/>
      <c r="AG86" s="1663" t="s">
        <v>1298</v>
      </c>
      <c r="AH86" s="1668"/>
      <c r="AI86" s="1668"/>
      <c r="AJ86" s="1668"/>
      <c r="AK86" s="1568"/>
      <c r="AL86" s="1569"/>
      <c r="AM86" s="1757"/>
      <c r="AN86" s="1757"/>
      <c r="AO86" s="1757"/>
      <c r="AP86" s="1757"/>
      <c r="AQ86" s="1757"/>
      <c r="AR86" s="1757"/>
      <c r="AS86" s="1757"/>
      <c r="AT86" s="1757"/>
      <c r="AU86" s="1757"/>
      <c r="AV86" s="1757"/>
      <c r="AW86" s="1757"/>
      <c r="AX86" s="1757"/>
      <c r="AY86" s="1757"/>
      <c r="AZ86" s="1757"/>
      <c r="BA86" s="1757"/>
      <c r="BB86" s="1757"/>
      <c r="BC86" s="1757"/>
      <c r="BD86" s="1757"/>
      <c r="BE86" s="1757"/>
    </row>
    <row r="87" spans="1:65" ht="14.25" customHeight="1">
      <c r="A87" s="3846" t="s">
        <v>464</v>
      </c>
      <c r="B87" s="1561" t="s">
        <v>10</v>
      </c>
      <c r="C87" s="1561"/>
      <c r="D87" s="1563"/>
      <c r="E87" s="1563"/>
      <c r="F87" s="1563"/>
      <c r="G87" s="1562"/>
      <c r="H87" s="1563"/>
      <c r="I87" s="1562"/>
      <c r="J87" s="1563"/>
      <c r="K87" s="1563" t="s">
        <v>673</v>
      </c>
      <c r="L87" s="1564"/>
      <c r="M87" s="1564"/>
      <c r="N87" s="1564"/>
      <c r="O87" s="1564"/>
      <c r="P87" s="1564"/>
      <c r="Q87" s="1564"/>
      <c r="R87" s="1565"/>
      <c r="S87" s="1757"/>
      <c r="T87" s="1757"/>
      <c r="U87" s="1757"/>
      <c r="V87" s="1644"/>
      <c r="W87" s="1644"/>
      <c r="X87" s="1644"/>
      <c r="Y87" s="3782" t="s">
        <v>464</v>
      </c>
      <c r="Z87" s="3783"/>
      <c r="AA87" s="1561" t="s">
        <v>10</v>
      </c>
      <c r="AB87" s="1563"/>
      <c r="AC87" s="1563"/>
      <c r="AD87" s="1562"/>
      <c r="AE87" s="1563"/>
      <c r="AF87" s="1563"/>
      <c r="AG87" s="1563" t="s">
        <v>673</v>
      </c>
      <c r="AH87" s="1564"/>
      <c r="AI87" s="1564"/>
      <c r="AJ87" s="1564"/>
      <c r="AK87" s="1564"/>
      <c r="AL87" s="1565"/>
      <c r="AM87" s="1757"/>
      <c r="AN87" s="1757"/>
      <c r="AO87" s="1757"/>
      <c r="AP87" s="1644"/>
      <c r="AQ87" s="1644"/>
      <c r="AR87" s="1644"/>
      <c r="AS87" s="1644"/>
      <c r="AT87" s="1644"/>
      <c r="AU87" s="1644"/>
      <c r="AV87" s="1644"/>
      <c r="AW87" s="1644"/>
      <c r="AX87" s="1644"/>
      <c r="AY87" s="1644"/>
      <c r="AZ87" s="1644"/>
      <c r="BA87" s="1644"/>
      <c r="BB87" s="1644"/>
      <c r="BC87" s="1644"/>
      <c r="BD87" s="1644"/>
      <c r="BE87" s="1644"/>
      <c r="BF87" s="1757"/>
      <c r="BG87" s="1757"/>
      <c r="BH87" s="1757"/>
      <c r="BI87" s="1757"/>
      <c r="BJ87" s="1757"/>
      <c r="BK87" s="1757"/>
      <c r="BL87" s="1757"/>
      <c r="BM87" s="1757"/>
    </row>
    <row r="88" spans="1:65" s="1644" customFormat="1" ht="14.25" customHeight="1">
      <c r="A88" s="3847"/>
      <c r="B88" s="1661" t="s">
        <v>465</v>
      </c>
      <c r="C88" s="1661"/>
      <c r="D88" s="1663"/>
      <c r="E88" s="1663"/>
      <c r="F88" s="1662"/>
      <c r="G88" s="1663" t="s">
        <v>466</v>
      </c>
      <c r="H88" s="1663"/>
      <c r="I88" s="1663" t="s">
        <v>466</v>
      </c>
      <c r="J88" s="1663"/>
      <c r="K88" s="1663" t="s">
        <v>467</v>
      </c>
      <c r="L88" s="1668"/>
      <c r="M88" s="1668"/>
      <c r="N88" s="1668"/>
      <c r="O88" s="1668"/>
      <c r="P88" s="1668"/>
      <c r="Q88" s="1668"/>
      <c r="R88" s="1669"/>
      <c r="S88" s="1757"/>
      <c r="T88" s="1757"/>
      <c r="U88" s="1757"/>
      <c r="V88" s="1757"/>
      <c r="W88" s="1757"/>
      <c r="X88" s="1757"/>
      <c r="Y88" s="3784"/>
      <c r="Z88" s="3785"/>
      <c r="AA88" s="1661" t="s">
        <v>465</v>
      </c>
      <c r="AB88" s="1663"/>
      <c r="AC88" s="1663"/>
      <c r="AD88" s="1663" t="s">
        <v>466</v>
      </c>
      <c r="AE88" s="1663"/>
      <c r="AF88" s="1663"/>
      <c r="AG88" s="1663" t="s">
        <v>467</v>
      </c>
      <c r="AH88" s="1668"/>
      <c r="AI88" s="1668"/>
      <c r="AJ88" s="1668"/>
      <c r="AK88" s="1668"/>
      <c r="AL88" s="1669"/>
      <c r="AM88" s="1757"/>
      <c r="AN88" s="1757"/>
      <c r="AO88" s="1757"/>
      <c r="AP88" s="1757"/>
      <c r="AQ88" s="1757"/>
      <c r="AR88" s="1757"/>
      <c r="AS88" s="1757"/>
      <c r="AT88" s="1757"/>
      <c r="AU88" s="1757"/>
      <c r="AV88" s="1757"/>
      <c r="AW88" s="1757"/>
      <c r="AX88" s="1757"/>
      <c r="AY88" s="1757"/>
      <c r="AZ88" s="1757"/>
      <c r="BA88" s="1757"/>
      <c r="BB88" s="1757"/>
      <c r="BC88" s="1757"/>
      <c r="BD88" s="1757"/>
      <c r="BE88" s="1757"/>
    </row>
    <row r="89" spans="1:65" s="1644" customFormat="1" ht="14.4">
      <c r="A89" s="2913" t="s">
        <v>132</v>
      </c>
      <c r="B89" s="2913"/>
      <c r="C89" s="2913"/>
      <c r="D89" s="2913"/>
      <c r="E89" s="2913"/>
      <c r="F89" s="2913"/>
      <c r="G89" s="2913"/>
      <c r="H89" s="2913"/>
      <c r="I89" s="2913"/>
      <c r="J89" s="2913"/>
      <c r="K89" s="2913"/>
      <c r="L89" s="2913"/>
      <c r="M89" s="2913"/>
      <c r="N89" s="2913"/>
      <c r="O89" s="2913"/>
      <c r="P89" s="2913"/>
      <c r="Q89" s="2913"/>
      <c r="R89" s="2913"/>
      <c r="S89" s="2913"/>
      <c r="T89" s="2913"/>
      <c r="U89" s="2913"/>
      <c r="V89" s="2913"/>
      <c r="W89" s="2913"/>
      <c r="X89" s="1778"/>
      <c r="Y89" s="2913" t="s">
        <v>132</v>
      </c>
      <c r="Z89" s="2913"/>
      <c r="AA89" s="2913"/>
      <c r="AB89" s="2913"/>
      <c r="AC89" s="2913"/>
      <c r="AD89" s="2913"/>
      <c r="AE89" s="2913"/>
      <c r="AF89" s="2913"/>
      <c r="AG89" s="2913"/>
      <c r="AH89" s="2913"/>
      <c r="AI89" s="2913"/>
      <c r="AJ89" s="2913"/>
      <c r="AK89" s="2913"/>
      <c r="AL89" s="2913"/>
      <c r="AM89" s="2913"/>
      <c r="AN89" s="2913"/>
      <c r="AO89" s="2913"/>
      <c r="AP89" s="2913"/>
      <c r="AQ89" s="2913"/>
      <c r="AR89" s="1787"/>
      <c r="AS89" s="1787"/>
      <c r="AT89" s="1787"/>
      <c r="AU89" s="1787"/>
      <c r="AV89" s="1787"/>
      <c r="AW89" s="1787"/>
      <c r="AX89" s="1787"/>
      <c r="AY89" s="1787"/>
      <c r="AZ89" s="1787"/>
      <c r="BA89" s="1787"/>
      <c r="BB89" s="1787"/>
      <c r="BC89" s="1787"/>
      <c r="BD89" s="1787"/>
      <c r="BE89" s="1787"/>
    </row>
    <row r="90" spans="1:65" ht="14.4">
      <c r="A90" s="3403"/>
      <c r="B90" s="3403"/>
      <c r="C90" s="3403"/>
      <c r="D90" s="3403"/>
      <c r="E90" s="3403"/>
      <c r="F90" s="3403"/>
      <c r="G90" s="3403"/>
      <c r="H90" s="3403"/>
      <c r="I90" s="3403"/>
      <c r="J90" s="3403"/>
      <c r="K90" s="3403"/>
      <c r="L90" s="3403"/>
      <c r="M90" s="3403"/>
      <c r="N90" s="3403"/>
      <c r="O90" s="3403"/>
      <c r="P90" s="3403"/>
      <c r="Q90" s="3403"/>
      <c r="R90" s="3403"/>
      <c r="S90" s="1757"/>
      <c r="T90" s="1757"/>
      <c r="U90" s="1757"/>
      <c r="V90" s="1644"/>
      <c r="W90" s="1644"/>
      <c r="X90" s="1644"/>
      <c r="Y90" s="3403"/>
      <c r="Z90" s="3403"/>
      <c r="AA90" s="3403"/>
      <c r="AB90" s="3403"/>
      <c r="AC90" s="3403"/>
      <c r="AD90" s="3403"/>
      <c r="AE90" s="3403"/>
      <c r="AF90" s="3403"/>
      <c r="AG90" s="3403"/>
      <c r="AH90" s="3403"/>
      <c r="AI90" s="3403"/>
      <c r="AJ90" s="3403"/>
      <c r="AK90" s="3403"/>
      <c r="AL90" s="3403"/>
      <c r="AM90" s="1757"/>
      <c r="AN90" s="1757"/>
      <c r="AO90" s="1757"/>
      <c r="AP90" s="1644"/>
      <c r="AQ90" s="1644"/>
      <c r="AR90" s="1787"/>
      <c r="AS90" s="1787"/>
      <c r="AT90" s="1787"/>
      <c r="AU90" s="1787"/>
      <c r="AV90" s="1787"/>
      <c r="AW90" s="1787"/>
      <c r="AX90" s="1787"/>
      <c r="AY90" s="1787"/>
      <c r="AZ90" s="1787"/>
      <c r="BA90" s="1787"/>
      <c r="BB90" s="1787"/>
      <c r="BC90" s="1787"/>
      <c r="BD90" s="1787"/>
      <c r="BE90" s="1787"/>
      <c r="BF90" s="1757"/>
      <c r="BG90" s="1757"/>
      <c r="BH90" s="1757"/>
      <c r="BI90" s="1757"/>
      <c r="BJ90" s="1757"/>
      <c r="BK90" s="1757"/>
      <c r="BL90" s="1757"/>
      <c r="BM90" s="1757"/>
    </row>
    <row r="91" spans="1:65">
      <c r="A91" s="1536"/>
      <c r="B91" s="1536"/>
      <c r="C91" s="1536"/>
      <c r="D91" s="1536"/>
      <c r="E91" s="1536"/>
      <c r="F91" s="1536"/>
      <c r="G91" s="1536"/>
      <c r="H91" s="1536"/>
      <c r="I91" s="1536"/>
      <c r="J91" s="1536"/>
      <c r="K91" s="1536"/>
      <c r="L91" s="1536"/>
      <c r="M91" s="1536"/>
      <c r="N91" s="1536"/>
      <c r="O91" s="1536"/>
      <c r="P91" s="1536"/>
      <c r="Q91" s="1536"/>
      <c r="R91" s="1536"/>
      <c r="S91" s="1536"/>
      <c r="T91" s="1536"/>
      <c r="U91" s="1536"/>
      <c r="V91" s="1536"/>
      <c r="W91" s="1536"/>
      <c r="X91" s="1545"/>
      <c r="Y91" s="1545"/>
      <c r="Z91" s="1545"/>
      <c r="AA91" s="1545"/>
      <c r="AB91" s="1545"/>
      <c r="AC91" s="1545"/>
      <c r="AD91" s="1545"/>
      <c r="AE91" s="1545"/>
      <c r="AF91" s="1545"/>
      <c r="AG91" s="1545"/>
      <c r="AH91" s="1545"/>
      <c r="AI91" s="1545"/>
      <c r="AJ91" s="1545"/>
      <c r="AK91" s="1545"/>
      <c r="AL91" s="1545"/>
      <c r="AM91" s="1545"/>
      <c r="AN91" s="1545"/>
      <c r="AO91" s="1545"/>
      <c r="AP91" s="1545"/>
      <c r="AQ91" s="1545"/>
      <c r="AR91" s="1538"/>
      <c r="AS91" s="1538"/>
      <c r="AT91" s="1538"/>
      <c r="AU91" s="1538"/>
      <c r="AV91" s="1538"/>
      <c r="AW91" s="1538"/>
      <c r="AX91" s="1538"/>
      <c r="AY91" s="1538"/>
      <c r="AZ91" s="1538"/>
      <c r="BA91" s="1538"/>
      <c r="BB91" s="1538"/>
      <c r="BC91" s="1538"/>
      <c r="BD91" s="1538"/>
      <c r="BE91" s="1538"/>
      <c r="BF91" s="1535"/>
      <c r="BG91" s="1535"/>
      <c r="BH91" s="1535"/>
      <c r="BI91" s="1535"/>
      <c r="BJ91" s="1535"/>
      <c r="BK91" s="1535"/>
      <c r="BL91" s="1535"/>
      <c r="BM91" s="1535"/>
    </row>
  </sheetData>
  <sheetProtection selectLockedCells="1" selectUnlockedCells="1"/>
  <mergeCells count="963">
    <mergeCell ref="A67:A68"/>
    <mergeCell ref="B67:B68"/>
    <mergeCell ref="C67:C69"/>
    <mergeCell ref="D67:D69"/>
    <mergeCell ref="E67:E69"/>
    <mergeCell ref="A73:A74"/>
    <mergeCell ref="B73:B74"/>
    <mergeCell ref="C73:C75"/>
    <mergeCell ref="D73:D75"/>
    <mergeCell ref="A70:A72"/>
    <mergeCell ref="B70:B72"/>
    <mergeCell ref="C70:C72"/>
    <mergeCell ref="D70:D72"/>
    <mergeCell ref="E70:E72"/>
    <mergeCell ref="E73:E75"/>
    <mergeCell ref="O67:O69"/>
    <mergeCell ref="P67:P69"/>
    <mergeCell ref="G67:G69"/>
    <mergeCell ref="F73:F75"/>
    <mergeCell ref="G73:G75"/>
    <mergeCell ref="H73:H75"/>
    <mergeCell ref="P70:P72"/>
    <mergeCell ref="F70:F72"/>
    <mergeCell ref="G70:G72"/>
    <mergeCell ref="H70:H72"/>
    <mergeCell ref="I70:I72"/>
    <mergeCell ref="J70:J72"/>
    <mergeCell ref="K70:K72"/>
    <mergeCell ref="W67:W69"/>
    <mergeCell ref="F67:F69"/>
    <mergeCell ref="Q73:Q75"/>
    <mergeCell ref="R73:R75"/>
    <mergeCell ref="S73:S75"/>
    <mergeCell ref="T73:T75"/>
    <mergeCell ref="U73:U75"/>
    <mergeCell ref="V73:V75"/>
    <mergeCell ref="I73:I75"/>
    <mergeCell ref="J73:J75"/>
    <mergeCell ref="K73:K75"/>
    <mergeCell ref="L73:N74"/>
    <mergeCell ref="O73:O75"/>
    <mergeCell ref="P73:P75"/>
    <mergeCell ref="W73:W75"/>
    <mergeCell ref="L70:N72"/>
    <mergeCell ref="O70:O72"/>
    <mergeCell ref="Q70:Q72"/>
    <mergeCell ref="R70:R72"/>
    <mergeCell ref="S70:S72"/>
    <mergeCell ref="V70:V72"/>
    <mergeCell ref="W70:W72"/>
    <mergeCell ref="T70:T72"/>
    <mergeCell ref="U67:U69"/>
    <mergeCell ref="V67:V69"/>
    <mergeCell ref="Q67:Q69"/>
    <mergeCell ref="R67:R69"/>
    <mergeCell ref="H67:H69"/>
    <mergeCell ref="I67:I69"/>
    <mergeCell ref="J67:J69"/>
    <mergeCell ref="K67:K69"/>
    <mergeCell ref="L67:N68"/>
    <mergeCell ref="F43:F45"/>
    <mergeCell ref="I61:I63"/>
    <mergeCell ref="J61:J63"/>
    <mergeCell ref="K61:K63"/>
    <mergeCell ref="L61:N62"/>
    <mergeCell ref="O61:O63"/>
    <mergeCell ref="P61:P63"/>
    <mergeCell ref="V61:V63"/>
    <mergeCell ref="V64:V66"/>
    <mergeCell ref="T43:T45"/>
    <mergeCell ref="U43:U45"/>
    <mergeCell ref="V43:V45"/>
    <mergeCell ref="G43:G45"/>
    <mergeCell ref="V46:V48"/>
    <mergeCell ref="S67:S69"/>
    <mergeCell ref="T67:T69"/>
    <mergeCell ref="F40:F42"/>
    <mergeCell ref="C28:C30"/>
    <mergeCell ref="C34:C36"/>
    <mergeCell ref="D34:D36"/>
    <mergeCell ref="E34:E36"/>
    <mergeCell ref="C40:C42"/>
    <mergeCell ref="D40:D42"/>
    <mergeCell ref="E40:E42"/>
    <mergeCell ref="C37:C39"/>
    <mergeCell ref="D37:D39"/>
    <mergeCell ref="E37:E39"/>
    <mergeCell ref="F37:F39"/>
    <mergeCell ref="C31:C33"/>
    <mergeCell ref="D31:D33"/>
    <mergeCell ref="E31:E33"/>
    <mergeCell ref="F31:F33"/>
    <mergeCell ref="D64:D66"/>
    <mergeCell ref="E64:E66"/>
    <mergeCell ref="C43:C45"/>
    <mergeCell ref="D43:D45"/>
    <mergeCell ref="E43:E45"/>
    <mergeCell ref="D46:D48"/>
    <mergeCell ref="E46:E48"/>
    <mergeCell ref="C52:C54"/>
    <mergeCell ref="D52:D54"/>
    <mergeCell ref="E52:E54"/>
    <mergeCell ref="C55:C57"/>
    <mergeCell ref="D55:D57"/>
    <mergeCell ref="E55:E57"/>
    <mergeCell ref="C49:C51"/>
    <mergeCell ref="D49:D51"/>
    <mergeCell ref="E49:E51"/>
    <mergeCell ref="C46:C48"/>
    <mergeCell ref="C58:C60"/>
    <mergeCell ref="D58:D60"/>
    <mergeCell ref="E58:E60"/>
    <mergeCell ref="C61:C63"/>
    <mergeCell ref="D61:D63"/>
    <mergeCell ref="E61:E63"/>
    <mergeCell ref="A22:A24"/>
    <mergeCell ref="A37:A38"/>
    <mergeCell ref="B37:B38"/>
    <mergeCell ref="A31:A32"/>
    <mergeCell ref="B31:B32"/>
    <mergeCell ref="A28:A30"/>
    <mergeCell ref="B28:B30"/>
    <mergeCell ref="A64:A66"/>
    <mergeCell ref="B64:B66"/>
    <mergeCell ref="A49:A50"/>
    <mergeCell ref="B49:B50"/>
    <mergeCell ref="B25:B26"/>
    <mergeCell ref="A25:A26"/>
    <mergeCell ref="B34:B36"/>
    <mergeCell ref="A34:A36"/>
    <mergeCell ref="B40:B42"/>
    <mergeCell ref="A40:A42"/>
    <mergeCell ref="B43:B44"/>
    <mergeCell ref="A43:A44"/>
    <mergeCell ref="A52:A54"/>
    <mergeCell ref="B52:B54"/>
    <mergeCell ref="A55:A56"/>
    <mergeCell ref="A46:A48"/>
    <mergeCell ref="B22:B24"/>
    <mergeCell ref="U70:U72"/>
    <mergeCell ref="R64:R66"/>
    <mergeCell ref="S64:S66"/>
    <mergeCell ref="T64:T66"/>
    <mergeCell ref="U64:U66"/>
    <mergeCell ref="Q61:Q63"/>
    <mergeCell ref="R61:R63"/>
    <mergeCell ref="U61:U63"/>
    <mergeCell ref="B46:B48"/>
    <mergeCell ref="S52:S54"/>
    <mergeCell ref="L55:N56"/>
    <mergeCell ref="J64:J66"/>
    <mergeCell ref="K64:K66"/>
    <mergeCell ref="F64:F66"/>
    <mergeCell ref="G64:G66"/>
    <mergeCell ref="H64:H66"/>
    <mergeCell ref="I64:I66"/>
    <mergeCell ref="S46:S48"/>
    <mergeCell ref="U46:U48"/>
    <mergeCell ref="O46:O48"/>
    <mergeCell ref="P46:P48"/>
    <mergeCell ref="Q46:Q48"/>
    <mergeCell ref="R46:R48"/>
    <mergeCell ref="C64:C66"/>
    <mergeCell ref="T58:T60"/>
    <mergeCell ref="U58:U60"/>
    <mergeCell ref="H58:H60"/>
    <mergeCell ref="L58:N60"/>
    <mergeCell ref="F58:F60"/>
    <mergeCell ref="G58:G60"/>
    <mergeCell ref="O55:O57"/>
    <mergeCell ref="P55:P57"/>
    <mergeCell ref="Q55:Q57"/>
    <mergeCell ref="R55:R57"/>
    <mergeCell ref="S55:S57"/>
    <mergeCell ref="I55:I57"/>
    <mergeCell ref="J55:J57"/>
    <mergeCell ref="K55:K57"/>
    <mergeCell ref="G55:G57"/>
    <mergeCell ref="H55:H57"/>
    <mergeCell ref="B55:B56"/>
    <mergeCell ref="T46:T48"/>
    <mergeCell ref="G46:G48"/>
    <mergeCell ref="H46:H48"/>
    <mergeCell ref="I46:I48"/>
    <mergeCell ref="Q49:Q51"/>
    <mergeCell ref="R49:R51"/>
    <mergeCell ref="S49:S51"/>
    <mergeCell ref="T49:T51"/>
    <mergeCell ref="G49:G51"/>
    <mergeCell ref="H49:H51"/>
    <mergeCell ref="I49:I51"/>
    <mergeCell ref="J49:J51"/>
    <mergeCell ref="K49:K51"/>
    <mergeCell ref="L49:N50"/>
    <mergeCell ref="O49:O51"/>
    <mergeCell ref="P49:P51"/>
    <mergeCell ref="F46:F48"/>
    <mergeCell ref="J46:J48"/>
    <mergeCell ref="K46:K48"/>
    <mergeCell ref="L46:N48"/>
    <mergeCell ref="F55:F57"/>
    <mergeCell ref="L43:N44"/>
    <mergeCell ref="O43:O45"/>
    <mergeCell ref="P43:P45"/>
    <mergeCell ref="Q43:Q45"/>
    <mergeCell ref="R43:R45"/>
    <mergeCell ref="S43:S45"/>
    <mergeCell ref="H40:H42"/>
    <mergeCell ref="I40:I42"/>
    <mergeCell ref="W40:W42"/>
    <mergeCell ref="L40:N42"/>
    <mergeCell ref="U40:U42"/>
    <mergeCell ref="V40:V42"/>
    <mergeCell ref="P40:P42"/>
    <mergeCell ref="Q40:Q42"/>
    <mergeCell ref="H43:H45"/>
    <mergeCell ref="I43:I45"/>
    <mergeCell ref="J43:J45"/>
    <mergeCell ref="K43:K45"/>
    <mergeCell ref="O40:O42"/>
    <mergeCell ref="J40:J42"/>
    <mergeCell ref="K40:K42"/>
    <mergeCell ref="R40:R42"/>
    <mergeCell ref="S40:S42"/>
    <mergeCell ref="T40:T42"/>
    <mergeCell ref="G37:G39"/>
    <mergeCell ref="H37:H39"/>
    <mergeCell ref="I37:I39"/>
    <mergeCell ref="J37:J39"/>
    <mergeCell ref="K37:K39"/>
    <mergeCell ref="W37:W39"/>
    <mergeCell ref="L37:N38"/>
    <mergeCell ref="Q37:Q39"/>
    <mergeCell ref="R37:R39"/>
    <mergeCell ref="S37:S39"/>
    <mergeCell ref="O37:O39"/>
    <mergeCell ref="P37:P39"/>
    <mergeCell ref="T37:T39"/>
    <mergeCell ref="U37:U39"/>
    <mergeCell ref="V37:V39"/>
    <mergeCell ref="I34:I36"/>
    <mergeCell ref="J34:J36"/>
    <mergeCell ref="K34:K36"/>
    <mergeCell ref="F34:F36"/>
    <mergeCell ref="G34:G36"/>
    <mergeCell ref="H34:H36"/>
    <mergeCell ref="V31:V33"/>
    <mergeCell ref="W31:W33"/>
    <mergeCell ref="W34:W36"/>
    <mergeCell ref="R31:R33"/>
    <mergeCell ref="S31:S33"/>
    <mergeCell ref="T31:T33"/>
    <mergeCell ref="U31:U33"/>
    <mergeCell ref="O31:O33"/>
    <mergeCell ref="Q34:Q36"/>
    <mergeCell ref="R34:R36"/>
    <mergeCell ref="S34:S36"/>
    <mergeCell ref="T34:T36"/>
    <mergeCell ref="U34:U36"/>
    <mergeCell ref="V34:V36"/>
    <mergeCell ref="L34:N36"/>
    <mergeCell ref="O34:O36"/>
    <mergeCell ref="P34:P36"/>
    <mergeCell ref="G31:G33"/>
    <mergeCell ref="C25:C27"/>
    <mergeCell ref="Q25:Q27"/>
    <mergeCell ref="R25:R27"/>
    <mergeCell ref="S25:S27"/>
    <mergeCell ref="F25:F27"/>
    <mergeCell ref="G25:G27"/>
    <mergeCell ref="H25:H27"/>
    <mergeCell ref="I25:I27"/>
    <mergeCell ref="J25:J27"/>
    <mergeCell ref="K25:K27"/>
    <mergeCell ref="L25:N26"/>
    <mergeCell ref="O25:O27"/>
    <mergeCell ref="P25:P27"/>
    <mergeCell ref="D25:D27"/>
    <mergeCell ref="E25:E27"/>
    <mergeCell ref="B18:B19"/>
    <mergeCell ref="C18:E18"/>
    <mergeCell ref="F18:H18"/>
    <mergeCell ref="I18:K18"/>
    <mergeCell ref="L18:N18"/>
    <mergeCell ref="O18:O19"/>
    <mergeCell ref="C19:E19"/>
    <mergeCell ref="F19:H19"/>
    <mergeCell ref="L19:N19"/>
    <mergeCell ref="W64:W66"/>
    <mergeCell ref="L64:N66"/>
    <mergeCell ref="O64:O66"/>
    <mergeCell ref="P64:P66"/>
    <mergeCell ref="Q64:Q66"/>
    <mergeCell ref="W49:W51"/>
    <mergeCell ref="W52:W54"/>
    <mergeCell ref="L52:N54"/>
    <mergeCell ref="O52:O54"/>
    <mergeCell ref="P52:P54"/>
    <mergeCell ref="Q52:Q54"/>
    <mergeCell ref="R52:R54"/>
    <mergeCell ref="V52:V54"/>
    <mergeCell ref="U49:U51"/>
    <mergeCell ref="T55:T57"/>
    <mergeCell ref="V55:V57"/>
    <mergeCell ref="W55:W57"/>
    <mergeCell ref="T52:T54"/>
    <mergeCell ref="U52:U54"/>
    <mergeCell ref="W58:W60"/>
    <mergeCell ref="P58:P60"/>
    <mergeCell ref="Q58:Q60"/>
    <mergeCell ref="R58:R60"/>
    <mergeCell ref="S58:S60"/>
    <mergeCell ref="G40:G42"/>
    <mergeCell ref="A58:A60"/>
    <mergeCell ref="B58:B60"/>
    <mergeCell ref="A61:A62"/>
    <mergeCell ref="B61:B62"/>
    <mergeCell ref="W61:W63"/>
    <mergeCell ref="S61:S63"/>
    <mergeCell ref="T61:T63"/>
    <mergeCell ref="V58:V60"/>
    <mergeCell ref="O58:O60"/>
    <mergeCell ref="F61:F63"/>
    <mergeCell ref="G61:G63"/>
    <mergeCell ref="H61:H63"/>
    <mergeCell ref="I58:I60"/>
    <mergeCell ref="J58:J60"/>
    <mergeCell ref="K58:K60"/>
    <mergeCell ref="F52:F54"/>
    <mergeCell ref="G52:G54"/>
    <mergeCell ref="H52:H54"/>
    <mergeCell ref="I52:I54"/>
    <mergeCell ref="J52:J54"/>
    <mergeCell ref="K52:K54"/>
    <mergeCell ref="U55:U57"/>
    <mergeCell ref="F49:F51"/>
    <mergeCell ref="I31:I33"/>
    <mergeCell ref="J31:J33"/>
    <mergeCell ref="K31:K33"/>
    <mergeCell ref="S18:S19"/>
    <mergeCell ref="L31:N32"/>
    <mergeCell ref="P28:P30"/>
    <mergeCell ref="Q28:Q30"/>
    <mergeCell ref="P31:P33"/>
    <mergeCell ref="P22:P24"/>
    <mergeCell ref="Q22:Q24"/>
    <mergeCell ref="R22:R24"/>
    <mergeCell ref="R28:R30"/>
    <mergeCell ref="S28:S30"/>
    <mergeCell ref="L28:N30"/>
    <mergeCell ref="W46:W48"/>
    <mergeCell ref="V49:V51"/>
    <mergeCell ref="W18:W19"/>
    <mergeCell ref="P18:P19"/>
    <mergeCell ref="Q18:Q19"/>
    <mergeCell ref="R18:R19"/>
    <mergeCell ref="S22:S24"/>
    <mergeCell ref="T22:T24"/>
    <mergeCell ref="U22:U24"/>
    <mergeCell ref="V22:V24"/>
    <mergeCell ref="W22:W24"/>
    <mergeCell ref="T18:T19"/>
    <mergeCell ref="U18:U19"/>
    <mergeCell ref="V18:V19"/>
    <mergeCell ref="T25:T27"/>
    <mergeCell ref="U25:U27"/>
    <mergeCell ref="V25:V27"/>
    <mergeCell ref="W25:W27"/>
    <mergeCell ref="U28:U30"/>
    <mergeCell ref="V28:V30"/>
    <mergeCell ref="T28:T30"/>
    <mergeCell ref="W28:W30"/>
    <mergeCell ref="W43:W45"/>
    <mergeCell ref="E22:E24"/>
    <mergeCell ref="D22:D24"/>
    <mergeCell ref="F22:F24"/>
    <mergeCell ref="G22:G24"/>
    <mergeCell ref="H22:H24"/>
    <mergeCell ref="I22:I24"/>
    <mergeCell ref="J22:J24"/>
    <mergeCell ref="L22:N24"/>
    <mergeCell ref="O28:O30"/>
    <mergeCell ref="O22:O24"/>
    <mergeCell ref="K22:K24"/>
    <mergeCell ref="D28:D30"/>
    <mergeCell ref="E28:E30"/>
    <mergeCell ref="F28:F30"/>
    <mergeCell ref="G28:G30"/>
    <mergeCell ref="H28:H30"/>
    <mergeCell ref="I28:I30"/>
    <mergeCell ref="J28:J30"/>
    <mergeCell ref="K28:K30"/>
    <mergeCell ref="H31:H33"/>
    <mergeCell ref="AD34:AD36"/>
    <mergeCell ref="A20:B20"/>
    <mergeCell ref="A21:B21"/>
    <mergeCell ref="A18:A19"/>
    <mergeCell ref="A83:A84"/>
    <mergeCell ref="A85:A86"/>
    <mergeCell ref="A87:A88"/>
    <mergeCell ref="AI67:AI69"/>
    <mergeCell ref="AA64:AA66"/>
    <mergeCell ref="X25:X27"/>
    <mergeCell ref="AB37:AB39"/>
    <mergeCell ref="AC37:AC39"/>
    <mergeCell ref="AA25:AA27"/>
    <mergeCell ref="AB25:AB27"/>
    <mergeCell ref="AC25:AC27"/>
    <mergeCell ref="AC22:AC24"/>
    <mergeCell ref="Y31:Y33"/>
    <mergeCell ref="Y37:Y39"/>
    <mergeCell ref="Z25:Z27"/>
    <mergeCell ref="Z28:Z30"/>
    <mergeCell ref="X55:X57"/>
    <mergeCell ref="AD43:AD45"/>
    <mergeCell ref="AE43:AE45"/>
    <mergeCell ref="AF43:AF45"/>
    <mergeCell ref="AM73:AM75"/>
    <mergeCell ref="AE73:AE75"/>
    <mergeCell ref="AF73:AF75"/>
    <mergeCell ref="AJ73:AJ75"/>
    <mergeCell ref="AK73:AK75"/>
    <mergeCell ref="Y25:Y27"/>
    <mergeCell ref="Z46:Z48"/>
    <mergeCell ref="AA46:AA48"/>
    <mergeCell ref="AB46:AB48"/>
    <mergeCell ref="AC46:AC48"/>
    <mergeCell ref="AD46:AD48"/>
    <mergeCell ref="Y43:Y45"/>
    <mergeCell ref="AD25:AD27"/>
    <mergeCell ref="AE25:AE27"/>
    <mergeCell ref="Z34:Z36"/>
    <mergeCell ref="AA34:AA36"/>
    <mergeCell ref="AB34:AB36"/>
    <mergeCell ref="AC34:AC36"/>
    <mergeCell ref="Y28:Y30"/>
    <mergeCell ref="AD40:AD42"/>
    <mergeCell ref="AE40:AE42"/>
    <mergeCell ref="AA28:AA30"/>
    <mergeCell ref="AB28:AB30"/>
    <mergeCell ref="AC28:AC30"/>
    <mergeCell ref="AP64:AP66"/>
    <mergeCell ref="AM64:AM66"/>
    <mergeCell ref="AG64:AI66"/>
    <mergeCell ref="AB64:AB66"/>
    <mergeCell ref="AC64:AC66"/>
    <mergeCell ref="AN73:AN75"/>
    <mergeCell ref="AO73:AO75"/>
    <mergeCell ref="AP73:AP75"/>
    <mergeCell ref="AK55:AK57"/>
    <mergeCell ref="AL55:AL57"/>
    <mergeCell ref="AM55:AM57"/>
    <mergeCell ref="AN49:AN51"/>
    <mergeCell ref="AM40:AM42"/>
    <mergeCell ref="AL40:AL42"/>
    <mergeCell ref="AL61:AL63"/>
    <mergeCell ref="AM61:AM63"/>
    <mergeCell ref="AN61:AN63"/>
    <mergeCell ref="AO61:AO63"/>
    <mergeCell ref="AN64:AN66"/>
    <mergeCell ref="AG58:AI60"/>
    <mergeCell ref="AJ58:AJ60"/>
    <mergeCell ref="AK58:AK60"/>
    <mergeCell ref="AL58:AL60"/>
    <mergeCell ref="AQ73:AQ75"/>
    <mergeCell ref="AE70:AE72"/>
    <mergeCell ref="AF70:AF72"/>
    <mergeCell ref="AG70:AI72"/>
    <mergeCell ref="AJ70:AJ72"/>
    <mergeCell ref="AK70:AK72"/>
    <mergeCell ref="AL70:AL72"/>
    <mergeCell ref="AM70:AM72"/>
    <mergeCell ref="AG73:AG75"/>
    <mergeCell ref="AH73:AH75"/>
    <mergeCell ref="AO70:AO72"/>
    <mergeCell ref="AP70:AP72"/>
    <mergeCell ref="AN70:AN72"/>
    <mergeCell ref="AQ70:AQ72"/>
    <mergeCell ref="AI73:AI75"/>
    <mergeCell ref="AL73:AL75"/>
    <mergeCell ref="AQ67:AQ69"/>
    <mergeCell ref="AE64:AE66"/>
    <mergeCell ref="AF64:AF66"/>
    <mergeCell ref="AP61:AP63"/>
    <mergeCell ref="AG61:AG63"/>
    <mergeCell ref="AH61:AH63"/>
    <mergeCell ref="AI61:AI63"/>
    <mergeCell ref="AJ61:AJ63"/>
    <mergeCell ref="AK61:AK63"/>
    <mergeCell ref="AE67:AE69"/>
    <mergeCell ref="AF67:AF69"/>
    <mergeCell ref="AJ67:AJ69"/>
    <mergeCell ref="AK67:AK69"/>
    <mergeCell ref="AL67:AL69"/>
    <mergeCell ref="AM67:AM69"/>
    <mergeCell ref="AN67:AN69"/>
    <mergeCell ref="AO67:AO69"/>
    <mergeCell ref="AP67:AP69"/>
    <mergeCell ref="AM58:AM60"/>
    <mergeCell ref="AN58:AN60"/>
    <mergeCell ref="AO58:AO60"/>
    <mergeCell ref="AJ64:AJ66"/>
    <mergeCell ref="AK64:AK66"/>
    <mergeCell ref="AL64:AL66"/>
    <mergeCell ref="AO64:AO66"/>
    <mergeCell ref="AQ58:AQ60"/>
    <mergeCell ref="AN37:AN39"/>
    <mergeCell ref="AO37:AO39"/>
    <mergeCell ref="AP58:AP60"/>
    <mergeCell ref="AQ61:AQ63"/>
    <mergeCell ref="AQ64:AQ66"/>
    <mergeCell ref="AG37:AG39"/>
    <mergeCell ref="AH37:AH39"/>
    <mergeCell ref="AI37:AI39"/>
    <mergeCell ref="AP37:AP39"/>
    <mergeCell ref="AQ37:AQ39"/>
    <mergeCell ref="AP55:AP57"/>
    <mergeCell ref="AQ55:AQ57"/>
    <mergeCell ref="AJ55:AJ57"/>
    <mergeCell ref="AJ37:AJ39"/>
    <mergeCell ref="AK37:AK39"/>
    <mergeCell ref="AL37:AL39"/>
    <mergeCell ref="AM37:AM39"/>
    <mergeCell ref="AJ43:AJ45"/>
    <mergeCell ref="AK43:AK45"/>
    <mergeCell ref="AL43:AL45"/>
    <mergeCell ref="AM43:AM45"/>
    <mergeCell ref="AP46:AP48"/>
    <mergeCell ref="AG55:AG57"/>
    <mergeCell ref="AI43:AI45"/>
    <mergeCell ref="AH43:AH45"/>
    <mergeCell ref="X73:X75"/>
    <mergeCell ref="Y73:Y75"/>
    <mergeCell ref="Z73:Z75"/>
    <mergeCell ref="AA73:AA75"/>
    <mergeCell ref="AB73:AB75"/>
    <mergeCell ref="AC73:AC75"/>
    <mergeCell ref="AE61:AE63"/>
    <mergeCell ref="AF61:AF63"/>
    <mergeCell ref="X70:X72"/>
    <mergeCell ref="AC61:AC63"/>
    <mergeCell ref="X64:X66"/>
    <mergeCell ref="AA70:AA72"/>
    <mergeCell ref="AB70:AB72"/>
    <mergeCell ref="AC70:AC72"/>
    <mergeCell ref="Z70:Z72"/>
    <mergeCell ref="Z64:Z66"/>
    <mergeCell ref="X67:X69"/>
    <mergeCell ref="Y70:Y72"/>
    <mergeCell ref="AD70:AD72"/>
    <mergeCell ref="Z67:Z69"/>
    <mergeCell ref="AD73:AD75"/>
    <mergeCell ref="Y64:Y66"/>
    <mergeCell ref="AA67:AA69"/>
    <mergeCell ref="AB67:AB69"/>
    <mergeCell ref="AF58:AF60"/>
    <mergeCell ref="AH55:AH57"/>
    <mergeCell ref="AI55:AI57"/>
    <mergeCell ref="AG67:AG69"/>
    <mergeCell ref="AD22:AD24"/>
    <mergeCell ref="AH25:AH27"/>
    <mergeCell ref="AI25:AI27"/>
    <mergeCell ref="AG25:AG27"/>
    <mergeCell ref="AK25:AK27"/>
    <mergeCell ref="AF25:AF27"/>
    <mergeCell ref="AD49:AD51"/>
    <mergeCell ref="AE49:AE51"/>
    <mergeCell ref="AF40:AF42"/>
    <mergeCell ref="AH67:AH69"/>
    <mergeCell ref="AE55:AE57"/>
    <mergeCell ref="AE58:AE60"/>
    <mergeCell ref="AG43:AG45"/>
    <mergeCell ref="AG40:AI42"/>
    <mergeCell ref="AJ40:AJ42"/>
    <mergeCell ref="AH49:AH51"/>
    <mergeCell ref="AK40:AK42"/>
    <mergeCell ref="AJ46:AJ48"/>
    <mergeCell ref="AK46:AK48"/>
    <mergeCell ref="AJ25:AJ27"/>
    <mergeCell ref="Y55:Y57"/>
    <mergeCell ref="Z55:Z57"/>
    <mergeCell ref="Y61:Y63"/>
    <mergeCell ref="Z61:Z63"/>
    <mergeCell ref="Y67:Y69"/>
    <mergeCell ref="AD58:AD60"/>
    <mergeCell ref="X58:X60"/>
    <mergeCell ref="X61:X63"/>
    <mergeCell ref="AA58:AA60"/>
    <mergeCell ref="AB58:AB60"/>
    <mergeCell ref="AC58:AC60"/>
    <mergeCell ref="AC55:AC57"/>
    <mergeCell ref="AD55:AD57"/>
    <mergeCell ref="AD61:AD63"/>
    <mergeCell ref="Y58:Y60"/>
    <mergeCell ref="AD64:AD66"/>
    <mergeCell ref="Z58:Z60"/>
    <mergeCell ref="AC67:AC69"/>
    <mergeCell ref="AD67:AD69"/>
    <mergeCell ref="X52:X54"/>
    <mergeCell ref="Z49:Z51"/>
    <mergeCell ref="Y52:Y54"/>
    <mergeCell ref="Z52:Z54"/>
    <mergeCell ref="AF46:AF48"/>
    <mergeCell ref="X49:X51"/>
    <mergeCell ref="AL49:AL51"/>
    <mergeCell ref="AM49:AM51"/>
    <mergeCell ref="X46:X48"/>
    <mergeCell ref="AF49:AF51"/>
    <mergeCell ref="AG49:AG51"/>
    <mergeCell ref="AE46:AE48"/>
    <mergeCell ref="Y49:Y51"/>
    <mergeCell ref="Y46:Y48"/>
    <mergeCell ref="AE52:AE54"/>
    <mergeCell ref="AF52:AF54"/>
    <mergeCell ref="AA49:AA51"/>
    <mergeCell ref="AB49:AB51"/>
    <mergeCell ref="AC49:AC51"/>
    <mergeCell ref="AG46:AI48"/>
    <mergeCell ref="AJ49:AJ51"/>
    <mergeCell ref="AK49:AK51"/>
    <mergeCell ref="AI49:AI51"/>
    <mergeCell ref="AL46:AL48"/>
    <mergeCell ref="Y89:AQ89"/>
    <mergeCell ref="Y90:AL90"/>
    <mergeCell ref="Y83:Z84"/>
    <mergeCell ref="Y85:Z86"/>
    <mergeCell ref="Y87:Z88"/>
    <mergeCell ref="AJ52:AJ54"/>
    <mergeCell ref="AK52:AK54"/>
    <mergeCell ref="AL52:AL54"/>
    <mergeCell ref="AM52:AM54"/>
    <mergeCell ref="AA55:AA57"/>
    <mergeCell ref="AB55:AB57"/>
    <mergeCell ref="AA61:AA63"/>
    <mergeCell ref="AB61:AB63"/>
    <mergeCell ref="AN52:AN54"/>
    <mergeCell ref="AO52:AO54"/>
    <mergeCell ref="AP52:AP54"/>
    <mergeCell ref="AQ52:AQ54"/>
    <mergeCell ref="AF55:AF57"/>
    <mergeCell ref="AG52:AI54"/>
    <mergeCell ref="AA52:AA54"/>
    <mergeCell ref="AB52:AB54"/>
    <mergeCell ref="AC52:AC54"/>
    <mergeCell ref="AN55:AN57"/>
    <mergeCell ref="AO55:AO57"/>
    <mergeCell ref="C22:C24"/>
    <mergeCell ref="AK22:AK24"/>
    <mergeCell ref="AR24:AR25"/>
    <mergeCell ref="AO25:AO27"/>
    <mergeCell ref="AP25:AP27"/>
    <mergeCell ref="AQ25:AQ27"/>
    <mergeCell ref="AR26:AR27"/>
    <mergeCell ref="AL25:AL27"/>
    <mergeCell ref="AM25:AM27"/>
    <mergeCell ref="AR22:AR23"/>
    <mergeCell ref="AJ22:AJ24"/>
    <mergeCell ref="AP22:AP24"/>
    <mergeCell ref="X22:X24"/>
    <mergeCell ref="AO22:AO24"/>
    <mergeCell ref="AQ22:AQ24"/>
    <mergeCell ref="AA22:AA24"/>
    <mergeCell ref="AB22:AB24"/>
    <mergeCell ref="AE22:AE24"/>
    <mergeCell ref="AF22:AF24"/>
    <mergeCell ref="AL22:AL24"/>
    <mergeCell ref="AM22:AM24"/>
    <mergeCell ref="AN22:AN24"/>
    <mergeCell ref="AG22:AI24"/>
    <mergeCell ref="AN25:AN27"/>
    <mergeCell ref="AR7:BE8"/>
    <mergeCell ref="AZ18:BA19"/>
    <mergeCell ref="BB18:BC19"/>
    <mergeCell ref="BD18:BE19"/>
    <mergeCell ref="AR18:AS19"/>
    <mergeCell ref="AT18:AU19"/>
    <mergeCell ref="AV18:AW19"/>
    <mergeCell ref="AX18:AY19"/>
    <mergeCell ref="BE22:BE23"/>
    <mergeCell ref="BA22:BA23"/>
    <mergeCell ref="BB22:BB23"/>
    <mergeCell ref="BC22:BC23"/>
    <mergeCell ref="BD22:BD23"/>
    <mergeCell ref="AS24:AS25"/>
    <mergeCell ref="AT24:AT25"/>
    <mergeCell ref="AU24:AU25"/>
    <mergeCell ref="AV24:AV25"/>
    <mergeCell ref="AW24:AW25"/>
    <mergeCell ref="AX24:AX25"/>
    <mergeCell ref="AY24:AY25"/>
    <mergeCell ref="AX22:AX23"/>
    <mergeCell ref="AT22:AT23"/>
    <mergeCell ref="AS22:AS23"/>
    <mergeCell ref="A7:W8"/>
    <mergeCell ref="AN18:AN19"/>
    <mergeCell ref="AD18:AF18"/>
    <mergeCell ref="AK18:AK19"/>
    <mergeCell ref="AL18:AL19"/>
    <mergeCell ref="AM18:AM19"/>
    <mergeCell ref="AZ24:AZ25"/>
    <mergeCell ref="AY22:AY23"/>
    <mergeCell ref="AZ22:AZ23"/>
    <mergeCell ref="AO18:AO19"/>
    <mergeCell ref="AP18:AP19"/>
    <mergeCell ref="AQ18:AQ19"/>
    <mergeCell ref="AA19:AC19"/>
    <mergeCell ref="AG19:AI19"/>
    <mergeCell ref="X7:AQ8"/>
    <mergeCell ref="X18:Y19"/>
    <mergeCell ref="AG18:AI18"/>
    <mergeCell ref="AJ18:AJ19"/>
    <mergeCell ref="Z18:Z19"/>
    <mergeCell ref="AA18:AC18"/>
    <mergeCell ref="Y20:Z20"/>
    <mergeCell ref="Y21:Z21"/>
    <mergeCell ref="Y22:Y24"/>
    <mergeCell ref="Z22:Z24"/>
    <mergeCell ref="BC24:BC25"/>
    <mergeCell ref="BD24:BD25"/>
    <mergeCell ref="AU22:AU23"/>
    <mergeCell ref="AV22:AV23"/>
    <mergeCell ref="AW22:AW23"/>
    <mergeCell ref="BE24:BE25"/>
    <mergeCell ref="BC26:BC27"/>
    <mergeCell ref="BB24:BB25"/>
    <mergeCell ref="BA24:BA25"/>
    <mergeCell ref="AS26:AS27"/>
    <mergeCell ref="AT26:AT27"/>
    <mergeCell ref="AU26:AU27"/>
    <mergeCell ref="AV26:AV27"/>
    <mergeCell ref="AW26:AW27"/>
    <mergeCell ref="AX26:AX27"/>
    <mergeCell ref="AY26:AY27"/>
    <mergeCell ref="BB26:BB27"/>
    <mergeCell ref="BD26:BD27"/>
    <mergeCell ref="AZ26:AZ27"/>
    <mergeCell ref="BA26:BA27"/>
    <mergeCell ref="BA30:BA31"/>
    <mergeCell ref="BB30:BB31"/>
    <mergeCell ref="Q31:Q33"/>
    <mergeCell ref="BA28:BA29"/>
    <mergeCell ref="BB28:BB29"/>
    <mergeCell ref="AA31:AA33"/>
    <mergeCell ref="AB31:AB33"/>
    <mergeCell ref="AC31:AC33"/>
    <mergeCell ref="AD31:AD33"/>
    <mergeCell ref="AE31:AE33"/>
    <mergeCell ref="AF31:AF33"/>
    <mergeCell ref="AL31:AL33"/>
    <mergeCell ref="AM28:AM30"/>
    <mergeCell ref="AJ28:AJ30"/>
    <mergeCell ref="AK28:AK30"/>
    <mergeCell ref="AL28:AL30"/>
    <mergeCell ref="AQ28:AQ30"/>
    <mergeCell ref="Z31:Z33"/>
    <mergeCell ref="AG31:AG33"/>
    <mergeCell ref="AH31:AH33"/>
    <mergeCell ref="AI31:AI33"/>
    <mergeCell ref="AN28:AN30"/>
    <mergeCell ref="AO28:AO30"/>
    <mergeCell ref="AP28:AP30"/>
    <mergeCell ref="BC28:BC29"/>
    <mergeCell ref="BD28:BD29"/>
    <mergeCell ref="BE28:BE29"/>
    <mergeCell ref="AR30:AR31"/>
    <mergeCell ref="AS30:AS31"/>
    <mergeCell ref="AT30:AT31"/>
    <mergeCell ref="AU30:AU31"/>
    <mergeCell ref="AV30:AV31"/>
    <mergeCell ref="AU28:AU29"/>
    <mergeCell ref="AV28:AV29"/>
    <mergeCell ref="AW28:AW29"/>
    <mergeCell ref="AX28:AX29"/>
    <mergeCell ref="AY28:AY29"/>
    <mergeCell ref="AZ28:AZ29"/>
    <mergeCell ref="AR28:AR29"/>
    <mergeCell ref="AS28:AS29"/>
    <mergeCell ref="AT28:AT29"/>
    <mergeCell ref="BC30:BC31"/>
    <mergeCell ref="AW30:AW31"/>
    <mergeCell ref="AX30:AX31"/>
    <mergeCell ref="BD30:BD31"/>
    <mergeCell ref="BE30:BE31"/>
    <mergeCell ref="AY30:AY31"/>
    <mergeCell ref="AZ30:AZ31"/>
    <mergeCell ref="AW32:AW33"/>
    <mergeCell ref="AM31:AM33"/>
    <mergeCell ref="AN31:AN33"/>
    <mergeCell ref="AO31:AO33"/>
    <mergeCell ref="AP31:AP33"/>
    <mergeCell ref="AQ31:AQ33"/>
    <mergeCell ref="AD28:AD30"/>
    <mergeCell ref="AE28:AE30"/>
    <mergeCell ref="AF28:AF30"/>
    <mergeCell ref="AG28:AI30"/>
    <mergeCell ref="AK31:AK33"/>
    <mergeCell ref="AJ31:AJ33"/>
    <mergeCell ref="AT32:AT33"/>
    <mergeCell ref="AU32:AU33"/>
    <mergeCell ref="AV32:AV33"/>
    <mergeCell ref="X28:X30"/>
    <mergeCell ref="X31:X33"/>
    <mergeCell ref="X34:X36"/>
    <mergeCell ref="BE32:BE33"/>
    <mergeCell ref="BA32:BA33"/>
    <mergeCell ref="BB32:BB33"/>
    <mergeCell ref="BC32:BC33"/>
    <mergeCell ref="BD34:BD35"/>
    <mergeCell ref="BE34:BE35"/>
    <mergeCell ref="AT36:AT37"/>
    <mergeCell ref="AU36:AU37"/>
    <mergeCell ref="AV36:AV37"/>
    <mergeCell ref="AW36:AW37"/>
    <mergeCell ref="AX36:AX37"/>
    <mergeCell ref="AY36:AY37"/>
    <mergeCell ref="AZ36:AZ37"/>
    <mergeCell ref="AW34:AW35"/>
    <mergeCell ref="AX34:AX35"/>
    <mergeCell ref="AY34:AY35"/>
    <mergeCell ref="BD36:BD37"/>
    <mergeCell ref="BE36:BE37"/>
    <mergeCell ref="AX32:AX33"/>
    <mergeCell ref="AY32:AY33"/>
    <mergeCell ref="AZ32:AZ33"/>
    <mergeCell ref="BB40:BB41"/>
    <mergeCell ref="BB38:BB39"/>
    <mergeCell ref="AZ38:AZ39"/>
    <mergeCell ref="BA38:BA39"/>
    <mergeCell ref="AT40:AT41"/>
    <mergeCell ref="AU40:AU41"/>
    <mergeCell ref="AV40:AV41"/>
    <mergeCell ref="BB36:BB37"/>
    <mergeCell ref="BC36:BC37"/>
    <mergeCell ref="BC38:BC39"/>
    <mergeCell ref="BA40:BA41"/>
    <mergeCell ref="BD38:BD39"/>
    <mergeCell ref="BE38:BE39"/>
    <mergeCell ref="AT38:AT39"/>
    <mergeCell ref="AU38:AU39"/>
    <mergeCell ref="AV38:AV39"/>
    <mergeCell ref="AW38:AW39"/>
    <mergeCell ref="AX38:AX39"/>
    <mergeCell ref="AY38:AY39"/>
    <mergeCell ref="BA36:BA37"/>
    <mergeCell ref="X37:X39"/>
    <mergeCell ref="AE37:AE39"/>
    <mergeCell ref="AF37:AF39"/>
    <mergeCell ref="BC34:BC35"/>
    <mergeCell ref="AQ34:AQ36"/>
    <mergeCell ref="AA37:AA39"/>
    <mergeCell ref="AD37:AD39"/>
    <mergeCell ref="Y34:Y36"/>
    <mergeCell ref="AR34:AR35"/>
    <mergeCell ref="AS34:AS35"/>
    <mergeCell ref="AT34:AT35"/>
    <mergeCell ref="AK34:AK36"/>
    <mergeCell ref="AR38:AR39"/>
    <mergeCell ref="AS38:AS39"/>
    <mergeCell ref="Z37:Z39"/>
    <mergeCell ref="AL34:AL36"/>
    <mergeCell ref="AM34:AM36"/>
    <mergeCell ref="AN34:AN36"/>
    <mergeCell ref="AO34:AO36"/>
    <mergeCell ref="AP34:AP36"/>
    <mergeCell ref="AJ34:AJ36"/>
    <mergeCell ref="AE34:AE36"/>
    <mergeCell ref="AF34:AF36"/>
    <mergeCell ref="AG34:AI36"/>
    <mergeCell ref="AY42:AY43"/>
    <mergeCell ref="AZ42:AZ43"/>
    <mergeCell ref="AT42:AT43"/>
    <mergeCell ref="AU42:AU43"/>
    <mergeCell ref="AV42:AV43"/>
    <mergeCell ref="AN40:AN42"/>
    <mergeCell ref="AR42:AR43"/>
    <mergeCell ref="AS42:AS43"/>
    <mergeCell ref="AO40:AO42"/>
    <mergeCell ref="AP40:AP42"/>
    <mergeCell ref="AQ40:AQ42"/>
    <mergeCell ref="AQ43:AQ45"/>
    <mergeCell ref="AO43:AO45"/>
    <mergeCell ref="AY40:AY41"/>
    <mergeCell ref="AZ40:AZ41"/>
    <mergeCell ref="AN43:AN45"/>
    <mergeCell ref="AX40:AX41"/>
    <mergeCell ref="AV44:AV45"/>
    <mergeCell ref="AW42:AW43"/>
    <mergeCell ref="AX42:AX43"/>
    <mergeCell ref="AP43:AP45"/>
    <mergeCell ref="X40:X42"/>
    <mergeCell ref="X43:X45"/>
    <mergeCell ref="Z43:Z45"/>
    <mergeCell ref="Y40:Y42"/>
    <mergeCell ref="Z40:Z42"/>
    <mergeCell ref="AA40:AA42"/>
    <mergeCell ref="AB40:AB42"/>
    <mergeCell ref="AC40:AC42"/>
    <mergeCell ref="AA43:AA45"/>
    <mergeCell ref="AB43:AB45"/>
    <mergeCell ref="AC43:AC45"/>
    <mergeCell ref="BE50:BE51"/>
    <mergeCell ref="AY50:AY51"/>
    <mergeCell ref="AZ50:AZ51"/>
    <mergeCell ref="AX44:AX45"/>
    <mergeCell ref="AY44:AY45"/>
    <mergeCell ref="BC46:BC47"/>
    <mergeCell ref="AY48:AY49"/>
    <mergeCell ref="AZ44:AZ45"/>
    <mergeCell ref="BA44:BA45"/>
    <mergeCell ref="AX50:AX51"/>
    <mergeCell ref="BA46:BA47"/>
    <mergeCell ref="BB46:BB47"/>
    <mergeCell ref="BA50:BA51"/>
    <mergeCell ref="BB50:BB51"/>
    <mergeCell ref="BC50:BC51"/>
    <mergeCell ref="BD50:BD51"/>
    <mergeCell ref="AX46:AX47"/>
    <mergeCell ref="AY46:AY47"/>
    <mergeCell ref="AZ46:AZ47"/>
    <mergeCell ref="AX48:AX49"/>
    <mergeCell ref="AW50:AW51"/>
    <mergeCell ref="AU46:AU47"/>
    <mergeCell ref="AN46:AN48"/>
    <mergeCell ref="AO46:AO48"/>
    <mergeCell ref="AM46:AM48"/>
    <mergeCell ref="AS46:AS47"/>
    <mergeCell ref="AT46:AT47"/>
    <mergeCell ref="AV48:AV49"/>
    <mergeCell ref="AW48:AW49"/>
    <mergeCell ref="AQ46:AQ48"/>
    <mergeCell ref="AR46:AR47"/>
    <mergeCell ref="AT50:AT51"/>
    <mergeCell ref="AR50:AR51"/>
    <mergeCell ref="AS50:AS51"/>
    <mergeCell ref="AO49:AO51"/>
    <mergeCell ref="AP49:AP51"/>
    <mergeCell ref="AQ49:AQ51"/>
    <mergeCell ref="AU50:AU51"/>
    <mergeCell ref="AV50:AV51"/>
    <mergeCell ref="A89:W89"/>
    <mergeCell ref="A90:R90"/>
    <mergeCell ref="BE26:BE27"/>
    <mergeCell ref="AZ34:AZ35"/>
    <mergeCell ref="BA34:BA35"/>
    <mergeCell ref="BB34:BB35"/>
    <mergeCell ref="AU34:AU35"/>
    <mergeCell ref="AV34:AV35"/>
    <mergeCell ref="BD32:BD33"/>
    <mergeCell ref="AV46:AV47"/>
    <mergeCell ref="BD46:BD47"/>
    <mergeCell ref="BE46:BE47"/>
    <mergeCell ref="AW46:AW47"/>
    <mergeCell ref="AW44:AW45"/>
    <mergeCell ref="BC42:BC43"/>
    <mergeCell ref="BD42:BD43"/>
    <mergeCell ref="BA42:BA43"/>
    <mergeCell ref="BB42:BB43"/>
    <mergeCell ref="BE42:BE43"/>
    <mergeCell ref="BC40:BC41"/>
    <mergeCell ref="AW40:AW41"/>
    <mergeCell ref="AV52:AV53"/>
    <mergeCell ref="AW52:AW53"/>
    <mergeCell ref="AD52:AD54"/>
  </mergeCells>
  <phoneticPr fontId="18"/>
  <printOptions horizontalCentered="1"/>
  <pageMargins left="1.3385826771653544" right="0.74803149606299213" top="0.35433070866141736" bottom="0.23622047244094491" header="0.27559055118110237" footer="0.15748031496062992"/>
  <pageSetup paperSize="9" scale="49" fitToWidth="2" fitToHeight="2" orientation="landscape" r:id="rId1"/>
  <headerFooter alignWithMargins="0"/>
  <colBreaks count="2" manualBreakCount="2">
    <brk id="23" max="88" man="1"/>
    <brk id="43" max="88" man="1"/>
  </colBreaks>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indexed="52"/>
    <pageSetUpPr fitToPage="1"/>
  </sheetPr>
  <dimension ref="A1:X72"/>
  <sheetViews>
    <sheetView view="pageBreakPreview" topLeftCell="A13" zoomScale="40" zoomScaleNormal="60" zoomScaleSheetLayoutView="40" workbookViewId="0">
      <selection activeCell="O21" sqref="O21"/>
    </sheetView>
  </sheetViews>
  <sheetFormatPr defaultColWidth="9" defaultRowHeight="15" customHeight="1"/>
  <cols>
    <col min="1" max="1" width="37.44140625" style="921" customWidth="1"/>
    <col min="2" max="2" width="15.88671875" style="921" customWidth="1"/>
    <col min="3" max="3" width="13.88671875" style="921" customWidth="1"/>
    <col min="4" max="4" width="5" style="921" customWidth="1"/>
    <col min="5" max="9" width="13.88671875" style="921" customWidth="1"/>
    <col min="10" max="10" width="5" style="921" customWidth="1"/>
    <col min="11" max="12" width="13.88671875" style="921" customWidth="1"/>
    <col min="13" max="13" width="25" style="921" customWidth="1"/>
    <col min="14" max="14" width="7.6640625" style="790" customWidth="1"/>
    <col min="15" max="15" width="7.6640625" style="921" customWidth="1"/>
    <col min="16" max="16" width="12.88671875" style="921" customWidth="1"/>
    <col min="17" max="17" width="14.109375" style="921" customWidth="1"/>
    <col min="18" max="18" width="5.88671875" style="921" customWidth="1"/>
    <col min="19" max="19" width="9" style="792"/>
    <col min="20" max="16384" width="9" style="921"/>
  </cols>
  <sheetData>
    <row r="1" spans="1:19" ht="15" customHeight="1">
      <c r="R1" s="791"/>
    </row>
    <row r="2" spans="1:19" ht="15" customHeight="1">
      <c r="G2" s="2667" t="s">
        <v>88</v>
      </c>
      <c r="H2" s="2667"/>
      <c r="I2" s="2667"/>
      <c r="J2" s="2667"/>
      <c r="K2" s="2668" t="s">
        <v>5</v>
      </c>
      <c r="L2" s="2667"/>
      <c r="M2" s="2668"/>
      <c r="N2" s="1605"/>
      <c r="O2" s="1757"/>
      <c r="P2" s="1757"/>
      <c r="R2" s="791"/>
    </row>
    <row r="3" spans="1:19" ht="15" customHeight="1">
      <c r="G3" s="2667" t="s">
        <v>1154</v>
      </c>
      <c r="H3" s="2667"/>
      <c r="I3" s="2667"/>
      <c r="J3" s="2667"/>
      <c r="K3" s="2668" t="s">
        <v>1757</v>
      </c>
      <c r="L3" s="2667"/>
      <c r="M3" s="2668"/>
      <c r="N3" s="2177"/>
      <c r="O3" s="1757"/>
      <c r="P3" s="1757"/>
      <c r="R3" s="791"/>
    </row>
    <row r="4" spans="1:19" ht="15" customHeight="1">
      <c r="G4" s="2667" t="s">
        <v>1157</v>
      </c>
      <c r="H4" s="2667"/>
      <c r="I4" s="2667"/>
      <c r="J4" s="2667"/>
      <c r="K4" s="2668" t="s">
        <v>1758</v>
      </c>
      <c r="L4" s="2667"/>
      <c r="M4" s="2668"/>
      <c r="N4" s="2177"/>
      <c r="O4" s="1757"/>
      <c r="P4" s="1757"/>
      <c r="R4" s="791"/>
    </row>
    <row r="5" spans="1:19" ht="15" customHeight="1">
      <c r="G5" s="2667" t="s">
        <v>1160</v>
      </c>
      <c r="H5" s="2667"/>
      <c r="I5" s="2667"/>
      <c r="J5" s="2667"/>
      <c r="K5" s="2668" t="s">
        <v>1759</v>
      </c>
      <c r="L5" s="2667"/>
      <c r="M5" s="2668"/>
      <c r="N5" s="2177"/>
      <c r="O5" s="1757"/>
      <c r="P5" s="1757"/>
      <c r="R5" s="791"/>
    </row>
    <row r="6" spans="1:19" ht="15" customHeight="1">
      <c r="M6" s="797"/>
      <c r="O6" s="790"/>
    </row>
    <row r="7" spans="1:19" ht="23.1" customHeight="1">
      <c r="A7" s="791"/>
    </row>
    <row r="8" spans="1:19" ht="30" customHeight="1">
      <c r="A8" s="2891" t="s">
        <v>930</v>
      </c>
      <c r="B8" s="2891"/>
      <c r="C8" s="2891"/>
      <c r="D8" s="2891"/>
      <c r="E8" s="2891"/>
      <c r="F8" s="2891"/>
      <c r="G8" s="2891"/>
      <c r="H8" s="2891"/>
      <c r="I8" s="2891"/>
      <c r="J8" s="2891"/>
      <c r="K8" s="2891"/>
      <c r="L8" s="2891"/>
      <c r="M8" s="2891"/>
      <c r="N8" s="2891"/>
      <c r="O8" s="2891"/>
      <c r="P8" s="2891"/>
      <c r="Q8" s="2891"/>
      <c r="R8" s="2891"/>
    </row>
    <row r="9" spans="1:19" ht="24.6" customHeight="1">
      <c r="A9" s="4161" t="s">
        <v>76</v>
      </c>
      <c r="B9" s="4161"/>
      <c r="C9" s="4161"/>
      <c r="D9" s="4161"/>
      <c r="E9" s="4161"/>
      <c r="F9" s="4161"/>
      <c r="G9" s="4161"/>
      <c r="H9" s="4161"/>
      <c r="I9" s="4161"/>
      <c r="J9" s="4161"/>
      <c r="K9" s="4161"/>
      <c r="L9" s="4161"/>
      <c r="M9" s="4161"/>
      <c r="N9" s="800"/>
      <c r="O9" s="800"/>
      <c r="P9" s="801"/>
    </row>
    <row r="10" spans="1:19" s="1762" customFormat="1" ht="24.6" customHeight="1">
      <c r="A10" s="113"/>
      <c r="B10" s="113"/>
      <c r="C10" s="113"/>
      <c r="D10" s="113"/>
      <c r="E10" s="113"/>
      <c r="F10" s="113"/>
      <c r="G10" s="113"/>
      <c r="H10" s="113"/>
      <c r="I10" s="113"/>
      <c r="J10" s="113"/>
      <c r="K10" s="113"/>
      <c r="L10" s="113"/>
      <c r="M10" s="113"/>
      <c r="N10" s="800"/>
      <c r="O10" s="800"/>
      <c r="P10" s="1647"/>
      <c r="S10" s="792"/>
    </row>
    <row r="11" spans="1:19" ht="24.6" customHeight="1">
      <c r="A11" s="983" t="s">
        <v>948</v>
      </c>
      <c r="B11" s="1085"/>
      <c r="C11" s="1085"/>
      <c r="D11" s="1085"/>
      <c r="E11" s="1085"/>
      <c r="F11" s="1085"/>
      <c r="G11" s="1085"/>
      <c r="H11" s="1085"/>
      <c r="I11" s="1085"/>
      <c r="J11" s="1085"/>
      <c r="K11" s="1085"/>
      <c r="L11" s="1085"/>
      <c r="M11" s="1254">
        <f ca="1">TODAY()</f>
        <v>45261</v>
      </c>
      <c r="N11" s="803"/>
      <c r="O11" s="803"/>
      <c r="P11" s="1060"/>
    </row>
    <row r="12" spans="1:19" ht="20.100000000000001" customHeight="1">
      <c r="A12" s="4169" t="s">
        <v>1625</v>
      </c>
      <c r="B12" s="3130" t="s">
        <v>1626</v>
      </c>
      <c r="C12" s="4163" t="s">
        <v>81</v>
      </c>
      <c r="D12" s="4163"/>
      <c r="E12" s="4164"/>
      <c r="F12" s="4168" t="s">
        <v>1627</v>
      </c>
      <c r="G12" s="3127"/>
      <c r="H12" s="3128"/>
      <c r="I12" s="3121" t="s">
        <v>960</v>
      </c>
      <c r="J12" s="4163"/>
      <c r="K12" s="4164"/>
      <c r="L12" s="1856" t="s">
        <v>1627</v>
      </c>
      <c r="M12" s="3129" t="s">
        <v>1628</v>
      </c>
      <c r="N12" s="1320"/>
      <c r="O12" s="790"/>
    </row>
    <row r="13" spans="1:19" s="790" customFormat="1" ht="20.100000000000001" customHeight="1">
      <c r="A13" s="4170"/>
      <c r="B13" s="4162"/>
      <c r="C13" s="4165"/>
      <c r="D13" s="4165"/>
      <c r="E13" s="4166"/>
      <c r="F13" s="1767" t="s">
        <v>82</v>
      </c>
      <c r="G13" s="1767" t="s">
        <v>83</v>
      </c>
      <c r="H13" s="1767" t="s">
        <v>84</v>
      </c>
      <c r="I13" s="4167"/>
      <c r="J13" s="4165"/>
      <c r="K13" s="4166"/>
      <c r="L13" s="1767" t="s">
        <v>961</v>
      </c>
      <c r="M13" s="3053"/>
      <c r="N13" s="1320"/>
      <c r="S13" s="792"/>
    </row>
    <row r="14" spans="1:19" ht="34.5" customHeight="1">
      <c r="A14" s="2477" t="s">
        <v>1900</v>
      </c>
      <c r="B14" s="2478" t="s">
        <v>1901</v>
      </c>
      <c r="C14" s="2307">
        <v>45237</v>
      </c>
      <c r="D14" s="1439"/>
      <c r="E14" s="2307">
        <v>45237</v>
      </c>
      <c r="F14" s="2307">
        <v>45231</v>
      </c>
      <c r="G14" s="2014" t="s">
        <v>1902</v>
      </c>
      <c r="H14" s="2306">
        <f t="shared" ref="H14:H19" si="0">F14+1</f>
        <v>45232</v>
      </c>
      <c r="I14" s="1433"/>
      <c r="J14" s="1432"/>
      <c r="K14" s="2604"/>
      <c r="L14" s="2702"/>
      <c r="M14" s="1736">
        <f t="shared" ref="M14:M29" si="1">E14+4</f>
        <v>45241</v>
      </c>
      <c r="N14" s="820"/>
      <c r="S14" s="921"/>
    </row>
    <row r="15" spans="1:19" ht="34.5" customHeight="1">
      <c r="A15" s="2477" t="s">
        <v>1903</v>
      </c>
      <c r="B15" s="2478" t="s">
        <v>1904</v>
      </c>
      <c r="C15" s="2301">
        <v>45240</v>
      </c>
      <c r="D15" s="1439"/>
      <c r="E15" s="2301">
        <v>45240</v>
      </c>
      <c r="F15" s="2307">
        <v>45237</v>
      </c>
      <c r="G15" s="2014">
        <v>45237</v>
      </c>
      <c r="H15" s="2301">
        <f t="shared" si="0"/>
        <v>45238</v>
      </c>
      <c r="I15" s="1433">
        <v>45241</v>
      </c>
      <c r="J15" s="1432"/>
      <c r="K15" s="2604">
        <v>45241</v>
      </c>
      <c r="L15" s="2702">
        <v>45239</v>
      </c>
      <c r="M15" s="1736">
        <f t="shared" si="1"/>
        <v>45244</v>
      </c>
      <c r="N15" s="820"/>
      <c r="S15" s="921"/>
    </row>
    <row r="16" spans="1:19" ht="34.5" customHeight="1">
      <c r="A16" s="2477" t="s">
        <v>1905</v>
      </c>
      <c r="B16" s="2478" t="s">
        <v>1906</v>
      </c>
      <c r="C16" s="2299">
        <v>45244</v>
      </c>
      <c r="D16" s="1737"/>
      <c r="E16" s="2300">
        <f t="shared" ref="E16" si="2">C16</f>
        <v>45244</v>
      </c>
      <c r="F16" s="2301">
        <v>45239</v>
      </c>
      <c r="G16" s="2014" t="s">
        <v>1902</v>
      </c>
      <c r="H16" s="2304">
        <f t="shared" si="0"/>
        <v>45240</v>
      </c>
      <c r="I16" s="1433"/>
      <c r="J16" s="1432"/>
      <c r="K16" s="2604"/>
      <c r="L16" s="2702"/>
      <c r="M16" s="1736">
        <f t="shared" si="1"/>
        <v>45248</v>
      </c>
      <c r="N16" s="820"/>
      <c r="S16" s="921"/>
    </row>
    <row r="17" spans="1:19" ht="34.5" customHeight="1">
      <c r="A17" s="2298" t="s">
        <v>1903</v>
      </c>
      <c r="B17" s="1863" t="s">
        <v>1907</v>
      </c>
      <c r="C17" s="2301">
        <v>45247</v>
      </c>
      <c r="D17" s="1439"/>
      <c r="E17" s="2301">
        <v>45247</v>
      </c>
      <c r="F17" s="2301">
        <v>45244</v>
      </c>
      <c r="G17" s="2014">
        <v>45244</v>
      </c>
      <c r="H17" s="2301">
        <f t="shared" si="0"/>
        <v>45245</v>
      </c>
      <c r="I17" s="1433">
        <v>45248</v>
      </c>
      <c r="J17" s="1432"/>
      <c r="K17" s="2604">
        <v>45248</v>
      </c>
      <c r="L17" s="2702">
        <v>45246</v>
      </c>
      <c r="M17" s="1736">
        <f t="shared" si="1"/>
        <v>45251</v>
      </c>
      <c r="N17" s="820"/>
      <c r="S17" s="921"/>
    </row>
    <row r="18" spans="1:19" ht="34.5" customHeight="1">
      <c r="A18" s="2703" t="s">
        <v>1908</v>
      </c>
      <c r="B18" s="2704" t="s">
        <v>1909</v>
      </c>
      <c r="C18" s="2305">
        <v>45251</v>
      </c>
      <c r="D18" s="1737"/>
      <c r="E18" s="2305">
        <v>45251</v>
      </c>
      <c r="F18" s="2301">
        <v>45246</v>
      </c>
      <c r="G18" s="2014" t="s">
        <v>1902</v>
      </c>
      <c r="H18" s="2304">
        <f t="shared" si="0"/>
        <v>45247</v>
      </c>
      <c r="I18" s="1433"/>
      <c r="J18" s="1432"/>
      <c r="K18" s="2604"/>
      <c r="L18" s="2702"/>
      <c r="M18" s="1736">
        <f t="shared" si="1"/>
        <v>45255</v>
      </c>
      <c r="N18" s="820"/>
      <c r="S18" s="921"/>
    </row>
    <row r="19" spans="1:19" ht="34.5" customHeight="1">
      <c r="A19" s="2298" t="s">
        <v>1903</v>
      </c>
      <c r="B19" s="1863" t="s">
        <v>1910</v>
      </c>
      <c r="C19" s="2306">
        <v>45254</v>
      </c>
      <c r="D19" s="1439"/>
      <c r="E19" s="2306">
        <v>45254</v>
      </c>
      <c r="F19" s="2303">
        <v>45250</v>
      </c>
      <c r="G19" s="2014">
        <v>45251</v>
      </c>
      <c r="H19" s="2303">
        <f t="shared" si="0"/>
        <v>45251</v>
      </c>
      <c r="I19" s="1433">
        <v>45255</v>
      </c>
      <c r="J19" s="1432"/>
      <c r="K19" s="2604">
        <v>45255</v>
      </c>
      <c r="L19" s="2303">
        <v>45252</v>
      </c>
      <c r="M19" s="1736">
        <f t="shared" si="1"/>
        <v>45258</v>
      </c>
      <c r="N19" s="820"/>
      <c r="S19" s="921"/>
    </row>
    <row r="20" spans="1:19" ht="34.5" customHeight="1">
      <c r="A20" s="2705" t="s">
        <v>1911</v>
      </c>
      <c r="B20" s="2706" t="s">
        <v>1912</v>
      </c>
      <c r="C20" s="2306">
        <v>45258</v>
      </c>
      <c r="D20" s="1737"/>
      <c r="E20" s="2306">
        <v>45258</v>
      </c>
      <c r="F20" s="2303">
        <v>45252</v>
      </c>
      <c r="G20" s="2014" t="s">
        <v>831</v>
      </c>
      <c r="H20" s="2303">
        <v>45254</v>
      </c>
      <c r="I20" s="1433"/>
      <c r="J20" s="1432"/>
      <c r="K20" s="2604"/>
      <c r="L20" s="2702"/>
      <c r="M20" s="1736">
        <f t="shared" si="1"/>
        <v>45262</v>
      </c>
      <c r="N20" s="820"/>
      <c r="S20" s="921"/>
    </row>
    <row r="21" spans="1:19" ht="34.5" customHeight="1">
      <c r="A21" s="2298" t="s">
        <v>1903</v>
      </c>
      <c r="B21" s="1863" t="s">
        <v>1913</v>
      </c>
      <c r="C21" s="2307">
        <v>45261</v>
      </c>
      <c r="D21" s="1439"/>
      <c r="E21" s="2307">
        <v>45261</v>
      </c>
      <c r="F21" s="2306">
        <v>45258</v>
      </c>
      <c r="G21" s="2015">
        <v>45258</v>
      </c>
      <c r="H21" s="2306">
        <f t="shared" ref="H21:H27" si="3">F21+1</f>
        <v>45259</v>
      </c>
      <c r="I21" s="1433">
        <v>45262</v>
      </c>
      <c r="J21" s="1432"/>
      <c r="K21" s="2604">
        <v>45262</v>
      </c>
      <c r="L21" s="2702">
        <v>45260</v>
      </c>
      <c r="M21" s="1736">
        <f t="shared" si="1"/>
        <v>45265</v>
      </c>
      <c r="N21" s="820"/>
      <c r="S21" s="921"/>
    </row>
    <row r="22" spans="1:19" ht="34.5" customHeight="1">
      <c r="A22" s="2703" t="s">
        <v>1908</v>
      </c>
      <c r="B22" s="2707" t="s">
        <v>1914</v>
      </c>
      <c r="C22" s="2307">
        <v>45265</v>
      </c>
      <c r="D22" s="1439"/>
      <c r="E22" s="2307">
        <v>45265</v>
      </c>
      <c r="F22" s="2307">
        <v>45260</v>
      </c>
      <c r="G22" s="2014" t="s">
        <v>1902</v>
      </c>
      <c r="H22" s="2306">
        <f t="shared" si="3"/>
        <v>45261</v>
      </c>
      <c r="I22" s="1433"/>
      <c r="J22" s="1432"/>
      <c r="K22" s="2604"/>
      <c r="L22" s="2702"/>
      <c r="M22" s="1736">
        <f t="shared" si="1"/>
        <v>45269</v>
      </c>
      <c r="N22" s="878"/>
      <c r="S22" s="921"/>
    </row>
    <row r="23" spans="1:19" ht="34.5" customHeight="1">
      <c r="A23" s="2298" t="s">
        <v>1903</v>
      </c>
      <c r="B23" s="1863" t="s">
        <v>1915</v>
      </c>
      <c r="C23" s="2301">
        <v>45268</v>
      </c>
      <c r="D23" s="1439"/>
      <c r="E23" s="2301">
        <v>45268</v>
      </c>
      <c r="F23" s="2307">
        <v>45265</v>
      </c>
      <c r="G23" s="2014">
        <v>45265</v>
      </c>
      <c r="H23" s="2301">
        <f t="shared" si="3"/>
        <v>45266</v>
      </c>
      <c r="I23" s="1433">
        <v>45269</v>
      </c>
      <c r="J23" s="1432"/>
      <c r="K23" s="2604">
        <v>45269</v>
      </c>
      <c r="L23" s="2702">
        <v>45267</v>
      </c>
      <c r="M23" s="1736">
        <f t="shared" si="1"/>
        <v>45272</v>
      </c>
      <c r="N23" s="820"/>
      <c r="S23" s="921"/>
    </row>
    <row r="24" spans="1:19" ht="34.5" customHeight="1">
      <c r="A24" s="2703" t="s">
        <v>1911</v>
      </c>
      <c r="B24" s="2707" t="s">
        <v>1916</v>
      </c>
      <c r="C24" s="2299">
        <v>45272</v>
      </c>
      <c r="D24" s="1737"/>
      <c r="E24" s="2300">
        <f t="shared" ref="E24" si="4">C24</f>
        <v>45272</v>
      </c>
      <c r="F24" s="2301">
        <v>45267</v>
      </c>
      <c r="G24" s="2014" t="s">
        <v>1902</v>
      </c>
      <c r="H24" s="2304">
        <f t="shared" si="3"/>
        <v>45268</v>
      </c>
      <c r="I24" s="1433"/>
      <c r="J24" s="1432"/>
      <c r="K24" s="2604"/>
      <c r="L24" s="2702"/>
      <c r="M24" s="1736">
        <f t="shared" si="1"/>
        <v>45276</v>
      </c>
      <c r="N24" s="820"/>
      <c r="S24" s="921"/>
    </row>
    <row r="25" spans="1:19" ht="34.5" customHeight="1">
      <c r="A25" s="2298" t="s">
        <v>1903</v>
      </c>
      <c r="B25" s="1863" t="s">
        <v>1917</v>
      </c>
      <c r="C25" s="2301">
        <v>45275</v>
      </c>
      <c r="D25" s="1439"/>
      <c r="E25" s="2301">
        <v>45275</v>
      </c>
      <c r="F25" s="2301">
        <v>45272</v>
      </c>
      <c r="G25" s="2014">
        <v>45272</v>
      </c>
      <c r="H25" s="2301">
        <f t="shared" si="3"/>
        <v>45273</v>
      </c>
      <c r="I25" s="1433">
        <v>45276</v>
      </c>
      <c r="J25" s="1432"/>
      <c r="K25" s="2604">
        <v>45276</v>
      </c>
      <c r="L25" s="2702">
        <v>45274</v>
      </c>
      <c r="M25" s="1736">
        <f t="shared" si="1"/>
        <v>45279</v>
      </c>
      <c r="N25" s="820"/>
      <c r="S25" s="921"/>
    </row>
    <row r="26" spans="1:19" ht="34.5" customHeight="1">
      <c r="A26" s="2703" t="s">
        <v>1908</v>
      </c>
      <c r="B26" s="2707" t="s">
        <v>1918</v>
      </c>
      <c r="C26" s="2305">
        <v>45279</v>
      </c>
      <c r="D26" s="1737"/>
      <c r="E26" s="2305">
        <v>45279</v>
      </c>
      <c r="F26" s="2301">
        <v>45274</v>
      </c>
      <c r="G26" s="2014" t="s">
        <v>1902</v>
      </c>
      <c r="H26" s="2304">
        <f t="shared" si="3"/>
        <v>45275</v>
      </c>
      <c r="I26" s="1433"/>
      <c r="J26" s="1432"/>
      <c r="K26" s="2604"/>
      <c r="L26" s="2702"/>
      <c r="M26" s="1736">
        <f t="shared" si="1"/>
        <v>45283</v>
      </c>
      <c r="N26" s="820"/>
      <c r="S26" s="921"/>
    </row>
    <row r="27" spans="1:19" ht="34.5" customHeight="1">
      <c r="A27" s="2298" t="s">
        <v>1903</v>
      </c>
      <c r="B27" s="1863" t="s">
        <v>1919</v>
      </c>
      <c r="C27" s="2306">
        <v>45282</v>
      </c>
      <c r="D27" s="1439"/>
      <c r="E27" s="2306">
        <v>45282</v>
      </c>
      <c r="F27" s="2301">
        <v>45279</v>
      </c>
      <c r="G27" s="2014">
        <v>45279</v>
      </c>
      <c r="H27" s="2301">
        <f t="shared" si="3"/>
        <v>45280</v>
      </c>
      <c r="I27" s="1433">
        <v>45283</v>
      </c>
      <c r="J27" s="1432"/>
      <c r="K27" s="2604">
        <v>45283</v>
      </c>
      <c r="L27" s="2702">
        <v>45281</v>
      </c>
      <c r="M27" s="1736">
        <f t="shared" si="1"/>
        <v>45286</v>
      </c>
      <c r="N27" s="820"/>
      <c r="S27" s="921"/>
    </row>
    <row r="28" spans="1:19" ht="34.5" customHeight="1">
      <c r="A28" s="2705" t="s">
        <v>1911</v>
      </c>
      <c r="B28" s="2706" t="s">
        <v>1909</v>
      </c>
      <c r="C28" s="2306">
        <v>45286</v>
      </c>
      <c r="D28" s="1737"/>
      <c r="E28" s="2306">
        <v>45286</v>
      </c>
      <c r="F28" s="2301">
        <v>45281</v>
      </c>
      <c r="G28" s="2014" t="s">
        <v>1902</v>
      </c>
      <c r="H28" s="2301">
        <v>45282</v>
      </c>
      <c r="I28" s="1433"/>
      <c r="J28" s="1432"/>
      <c r="K28" s="2604"/>
      <c r="L28" s="2702"/>
      <c r="M28" s="1736">
        <f t="shared" si="1"/>
        <v>45290</v>
      </c>
      <c r="N28" s="820"/>
      <c r="S28" s="921"/>
    </row>
    <row r="29" spans="1:19" ht="34.5" customHeight="1">
      <c r="A29" s="2298" t="s">
        <v>1903</v>
      </c>
      <c r="B29" s="1863" t="s">
        <v>1920</v>
      </c>
      <c r="C29" s="2307">
        <v>45289</v>
      </c>
      <c r="D29" s="1439"/>
      <c r="E29" s="2307">
        <v>45289</v>
      </c>
      <c r="F29" s="2306">
        <v>45286</v>
      </c>
      <c r="G29" s="2015">
        <v>45286</v>
      </c>
      <c r="H29" s="2306">
        <f t="shared" ref="H29" si="5">F29+1</f>
        <v>45287</v>
      </c>
      <c r="I29" s="1433">
        <v>45290</v>
      </c>
      <c r="J29" s="1432"/>
      <c r="K29" s="2604">
        <v>45290</v>
      </c>
      <c r="L29" s="2702">
        <v>45288</v>
      </c>
      <c r="M29" s="1736">
        <f t="shared" si="1"/>
        <v>45293</v>
      </c>
      <c r="N29" s="820"/>
      <c r="S29" s="921"/>
    </row>
    <row r="30" spans="1:19" ht="34.5" customHeight="1">
      <c r="A30" s="2477"/>
      <c r="B30" s="2478"/>
      <c r="C30" s="2307"/>
      <c r="D30" s="1439"/>
      <c r="E30" s="2307"/>
      <c r="F30" s="2303"/>
      <c r="G30" s="2014"/>
      <c r="H30" s="2303"/>
      <c r="I30" s="1433"/>
      <c r="J30" s="1432"/>
      <c r="K30" s="2604"/>
      <c r="L30" s="2302"/>
      <c r="M30" s="1736"/>
      <c r="N30" s="820"/>
      <c r="S30" s="921"/>
    </row>
    <row r="31" spans="1:19" ht="34.5" customHeight="1">
      <c r="A31" s="2298"/>
      <c r="B31" s="1863"/>
      <c r="C31" s="2301"/>
      <c r="D31" s="1439"/>
      <c r="E31" s="2301"/>
      <c r="F31" s="2307"/>
      <c r="G31" s="2014"/>
      <c r="H31" s="2301"/>
      <c r="I31" s="1433"/>
      <c r="J31" s="1432"/>
      <c r="K31" s="2604"/>
      <c r="L31" s="2302"/>
      <c r="M31" s="1736"/>
      <c r="N31" s="820"/>
      <c r="S31" s="921"/>
    </row>
    <row r="32" spans="1:19" ht="33" hidden="1" customHeight="1">
      <c r="A32" s="1789" t="s">
        <v>1128</v>
      </c>
      <c r="B32" s="1863"/>
      <c r="C32" s="1523"/>
      <c r="D32" s="1439" t="s">
        <v>390</v>
      </c>
      <c r="E32" s="1524">
        <f t="shared" ref="E32" si="6">C32</f>
        <v>0</v>
      </c>
      <c r="F32" s="1525">
        <f>C32-5</f>
        <v>-5</v>
      </c>
      <c r="G32" s="1440">
        <f t="shared" ref="G32" si="7">F32</f>
        <v>-5</v>
      </c>
      <c r="H32" s="1526">
        <f t="shared" ref="H32" si="8">F32+1</f>
        <v>-4</v>
      </c>
      <c r="I32" s="1433"/>
      <c r="J32" s="1432"/>
      <c r="K32" s="1864"/>
      <c r="L32" s="1768"/>
      <c r="M32" s="1736">
        <f t="shared" ref="M32" si="9">E32+4</f>
        <v>4</v>
      </c>
      <c r="N32" s="921"/>
      <c r="S32" s="921"/>
    </row>
    <row r="33" spans="1:24" ht="26.25" customHeight="1">
      <c r="A33" s="1575" t="s">
        <v>1624</v>
      </c>
      <c r="B33" s="1441"/>
      <c r="C33" s="1428"/>
      <c r="D33" s="1429"/>
      <c r="E33" s="1430"/>
      <c r="F33" s="809"/>
      <c r="G33" s="1438"/>
      <c r="H33" s="1438"/>
      <c r="I33" s="1434"/>
      <c r="J33" s="1435"/>
      <c r="K33" s="1436"/>
      <c r="L33" s="1436"/>
      <c r="M33" s="1436"/>
      <c r="N33" s="921"/>
      <c r="S33" s="921"/>
    </row>
    <row r="34" spans="1:24" ht="26.25" customHeight="1">
      <c r="A34" s="1880" t="s">
        <v>1831</v>
      </c>
      <c r="B34" s="1441"/>
      <c r="C34" s="1431"/>
      <c r="D34" s="1429"/>
      <c r="E34" s="1430"/>
      <c r="F34" s="1880" t="s">
        <v>1922</v>
      </c>
      <c r="G34" s="1441"/>
      <c r="H34" s="1431"/>
      <c r="I34" s="1429"/>
      <c r="J34" s="1429"/>
      <c r="K34" s="1436"/>
      <c r="L34" s="1436"/>
      <c r="M34" s="1436"/>
      <c r="N34" s="921"/>
      <c r="S34" s="921"/>
    </row>
    <row r="35" spans="1:24" ht="26.25" customHeight="1">
      <c r="A35" s="1575" t="s">
        <v>1657</v>
      </c>
      <c r="B35" s="409"/>
      <c r="C35" s="813"/>
      <c r="D35" s="814"/>
      <c r="E35" s="815"/>
      <c r="F35" s="816"/>
      <c r="G35" s="816"/>
      <c r="H35" s="816"/>
      <c r="I35" s="954"/>
      <c r="J35" s="822"/>
      <c r="K35" s="872"/>
      <c r="L35" s="872"/>
      <c r="M35" s="872"/>
      <c r="N35" s="921"/>
      <c r="S35" s="921"/>
    </row>
    <row r="36" spans="1:24" ht="26.25" customHeight="1">
      <c r="A36" s="821" t="s">
        <v>379</v>
      </c>
      <c r="B36" s="409"/>
      <c r="C36" s="813"/>
      <c r="D36" s="814"/>
      <c r="E36" s="815"/>
      <c r="F36" s="816"/>
      <c r="G36" s="816"/>
      <c r="H36" s="816"/>
      <c r="I36" s="817"/>
      <c r="J36" s="818"/>
      <c r="K36" s="260" t="s">
        <v>212</v>
      </c>
      <c r="L36" s="974"/>
      <c r="M36" s="975" t="s">
        <v>384</v>
      </c>
      <c r="N36" s="235"/>
      <c r="O36" s="235"/>
      <c r="P36" s="235"/>
      <c r="Q36" s="235"/>
      <c r="R36" s="235"/>
      <c r="S36" s="921"/>
    </row>
    <row r="37" spans="1:24" ht="25.5" customHeight="1">
      <c r="A37" s="827" t="s">
        <v>931</v>
      </c>
      <c r="B37" s="812"/>
      <c r="C37" s="813"/>
      <c r="D37" s="814"/>
      <c r="E37" s="815"/>
      <c r="F37" s="257"/>
      <c r="G37" s="821"/>
      <c r="H37" s="258"/>
      <c r="I37" s="817"/>
      <c r="J37" s="857"/>
      <c r="K37" s="1063" t="s">
        <v>213</v>
      </c>
      <c r="L37" s="1069" t="s">
        <v>1621</v>
      </c>
      <c r="M37" s="878"/>
      <c r="N37" s="1001"/>
      <c r="O37" s="878"/>
      <c r="P37" s="878"/>
      <c r="Q37" s="878"/>
      <c r="R37" s="1001"/>
    </row>
    <row r="38" spans="1:24" ht="25.5" customHeight="1">
      <c r="A38" s="827" t="s">
        <v>1874</v>
      </c>
      <c r="B38" s="812"/>
      <c r="C38" s="813"/>
      <c r="D38" s="814"/>
      <c r="E38" s="815"/>
      <c r="F38" s="816"/>
      <c r="G38" s="258"/>
      <c r="H38" s="258"/>
      <c r="I38" s="817"/>
      <c r="J38" s="857"/>
      <c r="K38" s="1064"/>
      <c r="L38" s="1002" t="s">
        <v>932</v>
      </c>
      <c r="M38" s="1003"/>
      <c r="N38" s="270" t="s">
        <v>933</v>
      </c>
      <c r="O38" s="270"/>
      <c r="P38" s="270"/>
      <c r="Q38" s="237" t="s">
        <v>934</v>
      </c>
      <c r="R38" s="1004"/>
    </row>
    <row r="39" spans="1:24" ht="25.5" customHeight="1">
      <c r="A39" s="827"/>
      <c r="B39" s="812"/>
      <c r="C39" s="813"/>
      <c r="D39" s="814"/>
      <c r="E39" s="815"/>
      <c r="F39" s="816"/>
      <c r="G39" s="258"/>
      <c r="H39" s="258"/>
      <c r="I39" s="817"/>
      <c r="J39" s="857"/>
      <c r="K39" s="1062" t="s">
        <v>214</v>
      </c>
      <c r="L39" s="1005" t="s">
        <v>813</v>
      </c>
      <c r="M39" s="238"/>
      <c r="N39" s="238"/>
      <c r="O39" s="238"/>
      <c r="P39" s="238"/>
      <c r="Q39" s="238"/>
      <c r="R39" s="1006"/>
    </row>
    <row r="40" spans="1:24" ht="25.5" customHeight="1">
      <c r="A40" s="1249" t="s">
        <v>983</v>
      </c>
      <c r="B40" s="812"/>
      <c r="C40" s="813"/>
      <c r="D40" s="814"/>
      <c r="E40" s="815"/>
      <c r="F40" s="816"/>
      <c r="G40" s="258"/>
      <c r="H40" s="258"/>
      <c r="I40" s="817"/>
      <c r="J40" s="857"/>
      <c r="K40" s="1064"/>
      <c r="L40" s="1007" t="s">
        <v>935</v>
      </c>
      <c r="M40" s="237"/>
      <c r="N40" s="237" t="s">
        <v>936</v>
      </c>
      <c r="O40" s="237"/>
      <c r="P40" s="237"/>
      <c r="Q40" s="237" t="s">
        <v>937</v>
      </c>
      <c r="R40" s="1004"/>
    </row>
    <row r="41" spans="1:24" ht="26.25" customHeight="1">
      <c r="A41" s="821" t="s">
        <v>75</v>
      </c>
      <c r="B41" s="820"/>
      <c r="C41" s="820"/>
      <c r="D41" s="820"/>
      <c r="E41" s="820"/>
      <c r="F41" s="820"/>
      <c r="G41" s="820"/>
      <c r="H41" s="820"/>
      <c r="I41" s="820"/>
      <c r="J41" s="857"/>
      <c r="K41" s="1062" t="s">
        <v>366</v>
      </c>
      <c r="L41" s="1067" t="s">
        <v>364</v>
      </c>
      <c r="M41" s="87"/>
      <c r="N41" s="236"/>
      <c r="O41" s="87"/>
      <c r="P41" s="87"/>
      <c r="Q41" s="87"/>
      <c r="R41" s="136"/>
    </row>
    <row r="42" spans="1:24" ht="26.25" customHeight="1">
      <c r="A42" s="870" t="s">
        <v>938</v>
      </c>
      <c r="J42" s="857"/>
      <c r="K42" s="1064"/>
      <c r="L42" s="1066" t="s">
        <v>939</v>
      </c>
      <c r="M42" s="89"/>
      <c r="N42" s="237" t="s">
        <v>940</v>
      </c>
      <c r="O42" s="90"/>
      <c r="P42" s="89"/>
      <c r="Q42" s="89" t="s">
        <v>941</v>
      </c>
      <c r="R42" s="831"/>
    </row>
    <row r="43" spans="1:24" ht="26.25" customHeight="1">
      <c r="A43" s="730" t="s">
        <v>561</v>
      </c>
      <c r="B43" s="842"/>
      <c r="C43" s="842"/>
      <c r="D43" s="842"/>
      <c r="E43" s="842"/>
      <c r="F43" s="842"/>
      <c r="G43" s="37"/>
      <c r="H43" s="842"/>
      <c r="I43" s="51"/>
      <c r="K43" s="1062" t="s">
        <v>360</v>
      </c>
      <c r="L43" s="1067" t="s">
        <v>220</v>
      </c>
      <c r="M43" s="87"/>
      <c r="N43" s="238"/>
      <c r="O43" s="92"/>
      <c r="P43" s="830" t="s">
        <v>193</v>
      </c>
      <c r="Q43" s="87"/>
      <c r="R43" s="836"/>
    </row>
    <row r="44" spans="1:24" ht="26.25" customHeight="1">
      <c r="A44" s="923"/>
      <c r="B44" s="833"/>
      <c r="C44" s="833"/>
      <c r="D44" s="833"/>
      <c r="E44" s="833"/>
      <c r="F44" s="833"/>
      <c r="G44" s="833"/>
      <c r="H44" s="833"/>
      <c r="I44" s="838"/>
      <c r="K44" s="1064"/>
      <c r="L44" s="731" t="s">
        <v>942</v>
      </c>
      <c r="M44" s="89"/>
      <c r="N44" s="270" t="s">
        <v>1305</v>
      </c>
      <c r="O44" s="90"/>
      <c r="P44" s="89"/>
      <c r="Q44" s="89" t="s">
        <v>943</v>
      </c>
      <c r="R44" s="831"/>
    </row>
    <row r="45" spans="1:24" s="835" customFormat="1" ht="18" customHeight="1">
      <c r="A45" s="1061"/>
      <c r="B45" s="833"/>
      <c r="C45" s="833"/>
      <c r="D45" s="825"/>
      <c r="E45" s="825"/>
      <c r="F45" s="833"/>
      <c r="G45" s="833"/>
      <c r="H45" s="833"/>
      <c r="J45" s="838"/>
      <c r="K45" s="843"/>
      <c r="M45" s="844"/>
      <c r="N45" s="150"/>
      <c r="O45" s="149"/>
      <c r="P45" s="149"/>
      <c r="Q45" s="843"/>
      <c r="S45" s="841"/>
    </row>
    <row r="46" spans="1:24" s="847" customFormat="1" ht="18" customHeight="1">
      <c r="A46" s="2876"/>
      <c r="B46" s="246"/>
      <c r="C46" s="246"/>
      <c r="D46" s="246"/>
      <c r="E46" s="246"/>
      <c r="F46" s="246"/>
      <c r="G46" s="246"/>
      <c r="H46" s="247"/>
      <c r="J46" s="248"/>
      <c r="K46" s="843"/>
      <c r="L46" s="835"/>
      <c r="M46" s="844"/>
      <c r="N46" s="150"/>
      <c r="O46" s="149"/>
      <c r="P46" s="149"/>
      <c r="Q46" s="843"/>
      <c r="R46" s="835"/>
      <c r="S46" s="845"/>
      <c r="T46" s="846"/>
      <c r="U46" s="846"/>
      <c r="V46" s="846"/>
      <c r="W46" s="846"/>
      <c r="X46" s="846"/>
    </row>
    <row r="47" spans="1:24" s="835" customFormat="1" ht="18" customHeight="1">
      <c r="A47" s="2876"/>
      <c r="B47" s="833"/>
      <c r="C47" s="833"/>
      <c r="D47" s="825"/>
      <c r="E47" s="825"/>
      <c r="F47" s="833"/>
      <c r="G47" s="833"/>
      <c r="H47" s="833"/>
      <c r="J47" s="829"/>
      <c r="K47" s="843"/>
      <c r="M47" s="844"/>
      <c r="N47" s="150"/>
      <c r="O47" s="149"/>
      <c r="P47" s="149"/>
      <c r="Q47" s="843"/>
      <c r="S47" s="841"/>
    </row>
    <row r="48" spans="1:24" s="835" customFormat="1" ht="18" customHeight="1">
      <c r="A48" s="2876"/>
      <c r="B48" s="833"/>
      <c r="C48" s="833"/>
      <c r="D48" s="825"/>
      <c r="E48" s="825"/>
      <c r="F48" s="833"/>
      <c r="G48" s="833"/>
      <c r="H48" s="833"/>
      <c r="I48" s="834"/>
      <c r="J48" s="819"/>
      <c r="K48" s="843"/>
      <c r="M48" s="844"/>
      <c r="N48" s="840"/>
      <c r="O48" s="840"/>
      <c r="P48" s="840"/>
      <c r="S48" s="841"/>
    </row>
    <row r="49" spans="1:19" s="835" customFormat="1" ht="18" customHeight="1">
      <c r="A49" s="2876"/>
      <c r="B49" s="833"/>
      <c r="C49" s="833"/>
      <c r="D49" s="825"/>
      <c r="E49" s="825"/>
      <c r="F49" s="833"/>
      <c r="G49" s="833"/>
      <c r="H49" s="833"/>
      <c r="I49" s="834"/>
      <c r="J49" s="834"/>
      <c r="K49" s="839"/>
      <c r="M49" s="839"/>
      <c r="N49" s="840"/>
      <c r="O49" s="840"/>
      <c r="P49" s="840"/>
      <c r="S49" s="841"/>
    </row>
    <row r="50" spans="1:19" s="835" customFormat="1" ht="18" customHeight="1">
      <c r="A50" s="2876"/>
      <c r="B50" s="833"/>
      <c r="C50" s="833"/>
      <c r="D50" s="833"/>
      <c r="E50" s="833"/>
      <c r="F50" s="833"/>
      <c r="G50" s="833"/>
      <c r="H50" s="825"/>
      <c r="J50" s="834"/>
      <c r="K50" s="839"/>
      <c r="M50" s="839"/>
      <c r="N50" s="840"/>
      <c r="O50" s="840"/>
      <c r="P50" s="840"/>
      <c r="S50" s="841"/>
    </row>
    <row r="51" spans="1:19" s="835" customFormat="1" ht="18" customHeight="1">
      <c r="A51" s="2876"/>
      <c r="B51" s="833"/>
      <c r="C51" s="833"/>
      <c r="D51" s="825"/>
      <c r="E51" s="825"/>
      <c r="F51" s="833"/>
      <c r="G51" s="833"/>
      <c r="H51" s="833"/>
      <c r="J51" s="834"/>
      <c r="K51" s="839"/>
      <c r="M51" s="839"/>
      <c r="N51" s="840"/>
      <c r="O51" s="840"/>
      <c r="P51" s="840"/>
      <c r="S51" s="841"/>
    </row>
    <row r="52" spans="1:19" s="835" customFormat="1" ht="18" customHeight="1">
      <c r="A52" s="2876"/>
      <c r="B52" s="833"/>
      <c r="C52" s="833"/>
      <c r="D52" s="825"/>
      <c r="E52" s="825"/>
      <c r="F52" s="833"/>
      <c r="G52" s="833"/>
      <c r="H52" s="833"/>
      <c r="J52" s="827"/>
      <c r="K52" s="843"/>
      <c r="M52" s="844"/>
      <c r="N52" s="840"/>
      <c r="O52" s="840"/>
      <c r="P52" s="840"/>
      <c r="S52" s="841"/>
    </row>
    <row r="53" spans="1:19" s="835" customFormat="1" ht="18" customHeight="1">
      <c r="A53" s="2876"/>
      <c r="B53" s="833"/>
      <c r="C53" s="833"/>
      <c r="D53" s="825"/>
      <c r="E53" s="825"/>
      <c r="F53" s="833"/>
      <c r="G53" s="833"/>
      <c r="H53" s="833"/>
      <c r="J53" s="827"/>
      <c r="K53" s="843"/>
      <c r="M53" s="842"/>
      <c r="N53" s="840"/>
      <c r="S53" s="841"/>
    </row>
    <row r="54" spans="1:19" s="835" customFormat="1" ht="18" customHeight="1">
      <c r="A54" s="2876"/>
      <c r="B54" s="833"/>
      <c r="C54" s="833"/>
      <c r="D54" s="833"/>
      <c r="E54" s="833"/>
      <c r="F54" s="833"/>
      <c r="G54" s="833"/>
      <c r="H54" s="825"/>
      <c r="I54" s="827"/>
      <c r="J54" s="827"/>
      <c r="K54" s="843"/>
      <c r="M54" s="842"/>
      <c r="N54" s="840"/>
      <c r="S54" s="841"/>
    </row>
    <row r="55" spans="1:19" s="835" customFormat="1" ht="18" customHeight="1">
      <c r="A55" s="2876"/>
      <c r="B55" s="833"/>
      <c r="C55" s="833"/>
      <c r="D55" s="833"/>
      <c r="E55" s="833"/>
      <c r="F55" s="833"/>
      <c r="G55" s="833"/>
      <c r="H55" s="833"/>
      <c r="I55" s="827"/>
      <c r="J55" s="827"/>
      <c r="K55" s="849"/>
      <c r="L55" s="849"/>
      <c r="M55" s="840"/>
      <c r="N55" s="852"/>
      <c r="O55" s="852"/>
      <c r="P55" s="852"/>
      <c r="Q55" s="852"/>
      <c r="R55" s="852"/>
      <c r="S55" s="841"/>
    </row>
    <row r="56" spans="1:19" s="835" customFormat="1" ht="18" customHeight="1">
      <c r="A56" s="842"/>
      <c r="B56" s="833"/>
      <c r="C56" s="833"/>
      <c r="D56" s="833"/>
      <c r="E56" s="833"/>
      <c r="F56" s="833"/>
      <c r="G56" s="833"/>
      <c r="H56" s="833"/>
      <c r="I56" s="838"/>
      <c r="J56" s="827"/>
      <c r="K56" s="850"/>
      <c r="L56" s="850"/>
      <c r="M56" s="850"/>
      <c r="N56" s="852"/>
      <c r="O56" s="850"/>
      <c r="P56" s="850"/>
      <c r="Q56" s="850"/>
      <c r="R56" s="850"/>
      <c r="S56" s="841"/>
    </row>
    <row r="57" spans="1:19" s="835" customFormat="1" ht="18" customHeight="1">
      <c r="A57" s="848"/>
      <c r="B57" s="840"/>
      <c r="C57" s="840"/>
      <c r="D57" s="840"/>
      <c r="E57" s="840"/>
      <c r="F57" s="840"/>
      <c r="G57" s="840"/>
      <c r="H57" s="840"/>
      <c r="I57" s="849"/>
      <c r="J57" s="827"/>
      <c r="K57" s="850"/>
      <c r="L57" s="851"/>
      <c r="N57" s="852"/>
      <c r="O57" s="850"/>
      <c r="P57" s="850"/>
      <c r="Q57" s="850"/>
      <c r="R57" s="850"/>
      <c r="S57" s="841"/>
    </row>
    <row r="58" spans="1:19" s="835" customFormat="1" ht="18" customHeight="1">
      <c r="A58" s="850"/>
      <c r="B58" s="850"/>
      <c r="C58" s="850"/>
      <c r="D58" s="850"/>
      <c r="E58" s="850"/>
      <c r="F58" s="850"/>
      <c r="G58" s="850"/>
      <c r="H58" s="850"/>
      <c r="I58" s="850"/>
      <c r="J58" s="838"/>
      <c r="K58" s="850"/>
      <c r="L58" s="851"/>
      <c r="N58" s="852"/>
      <c r="O58" s="850"/>
      <c r="P58" s="850"/>
      <c r="Q58" s="850"/>
      <c r="R58" s="850"/>
      <c r="S58" s="841"/>
    </row>
    <row r="59" spans="1:19" s="852" customFormat="1" ht="13.2">
      <c r="A59" s="850"/>
      <c r="B59" s="835"/>
      <c r="C59" s="835"/>
      <c r="D59" s="835"/>
      <c r="E59" s="835"/>
      <c r="F59" s="835"/>
      <c r="G59" s="835"/>
      <c r="H59" s="835"/>
      <c r="I59" s="851"/>
      <c r="J59" s="849"/>
      <c r="K59" s="850"/>
      <c r="L59" s="843"/>
      <c r="M59" s="842"/>
      <c r="O59" s="850"/>
      <c r="P59" s="850"/>
      <c r="Q59" s="850"/>
      <c r="R59" s="850"/>
      <c r="S59" s="856"/>
    </row>
    <row r="60" spans="1:19" s="850" customFormat="1" ht="13.2">
      <c r="A60" s="853"/>
      <c r="B60" s="835"/>
      <c r="C60" s="835"/>
      <c r="D60" s="835"/>
      <c r="E60" s="835"/>
      <c r="F60" s="835"/>
      <c r="G60" s="835"/>
      <c r="H60" s="835"/>
      <c r="I60" s="851"/>
      <c r="K60" s="921"/>
      <c r="L60" s="921"/>
      <c r="M60" s="921"/>
      <c r="N60" s="790"/>
      <c r="O60" s="921"/>
      <c r="P60" s="921"/>
      <c r="Q60" s="921"/>
      <c r="R60" s="921"/>
      <c r="S60" s="856"/>
    </row>
    <row r="61" spans="1:19" s="850" customFormat="1" ht="13.2">
      <c r="B61" s="842"/>
      <c r="C61" s="842"/>
      <c r="D61" s="842"/>
      <c r="E61" s="842"/>
      <c r="F61" s="842"/>
      <c r="G61" s="842"/>
      <c r="H61" s="842"/>
      <c r="I61" s="843"/>
      <c r="J61" s="851"/>
      <c r="K61" s="921"/>
      <c r="L61" s="921"/>
      <c r="M61" s="921"/>
      <c r="N61" s="790"/>
      <c r="O61" s="921"/>
      <c r="P61" s="921"/>
      <c r="Q61" s="921"/>
      <c r="R61" s="921"/>
      <c r="S61" s="856"/>
    </row>
    <row r="62" spans="1:19" s="850" customFormat="1" ht="13.2">
      <c r="A62" s="921"/>
      <c r="B62" s="921"/>
      <c r="C62" s="921"/>
      <c r="D62" s="921"/>
      <c r="E62" s="921"/>
      <c r="F62" s="921"/>
      <c r="G62" s="921"/>
      <c r="H62" s="921"/>
      <c r="I62" s="921"/>
      <c r="J62" s="851"/>
      <c r="K62" s="921"/>
      <c r="L62" s="921"/>
      <c r="M62" s="921"/>
      <c r="N62" s="790"/>
      <c r="O62" s="921"/>
      <c r="P62" s="921"/>
      <c r="Q62" s="921"/>
      <c r="R62" s="921"/>
      <c r="S62" s="856"/>
    </row>
    <row r="63" spans="1:19" s="850" customFormat="1" ht="13.2">
      <c r="A63" s="921"/>
      <c r="B63" s="921"/>
      <c r="C63" s="921"/>
      <c r="D63" s="921"/>
      <c r="E63" s="921"/>
      <c r="F63" s="921"/>
      <c r="G63" s="921"/>
      <c r="H63" s="921"/>
      <c r="I63" s="921"/>
      <c r="J63" s="843"/>
      <c r="K63" s="921"/>
      <c r="L63" s="921"/>
      <c r="M63" s="921"/>
      <c r="N63" s="790"/>
      <c r="O63" s="921"/>
      <c r="P63" s="921"/>
      <c r="Q63" s="921"/>
      <c r="R63" s="921"/>
      <c r="S63" s="856"/>
    </row>
    <row r="66" spans="1:19" ht="15" customHeight="1">
      <c r="N66" s="921"/>
      <c r="S66" s="921"/>
    </row>
    <row r="67" spans="1:19" ht="15" customHeight="1">
      <c r="A67" s="854"/>
      <c r="N67" s="921"/>
      <c r="S67" s="921"/>
    </row>
    <row r="68" spans="1:19" ht="15" customHeight="1">
      <c r="A68" s="855"/>
      <c r="N68" s="921"/>
      <c r="S68" s="921"/>
    </row>
    <row r="69" spans="1:19" ht="15" customHeight="1">
      <c r="A69" s="855"/>
      <c r="N69" s="921"/>
      <c r="S69" s="921"/>
    </row>
    <row r="70" spans="1:19" ht="15" customHeight="1">
      <c r="N70" s="921"/>
      <c r="S70" s="921"/>
    </row>
    <row r="71" spans="1:19" ht="15" customHeight="1">
      <c r="N71" s="921"/>
      <c r="S71" s="921"/>
    </row>
    <row r="72" spans="1:19" ht="15" customHeight="1">
      <c r="N72" s="921"/>
      <c r="S72" s="921"/>
    </row>
  </sheetData>
  <sheetProtection selectLockedCells="1" selectUnlockedCells="1"/>
  <mergeCells count="13">
    <mergeCell ref="A54:A55"/>
    <mergeCell ref="A46:A47"/>
    <mergeCell ref="A48:A49"/>
    <mergeCell ref="A50:A51"/>
    <mergeCell ref="A52:A53"/>
    <mergeCell ref="A8:R8"/>
    <mergeCell ref="A9:M9"/>
    <mergeCell ref="M12:M13"/>
    <mergeCell ref="B12:B13"/>
    <mergeCell ref="C12:E13"/>
    <mergeCell ref="I12:K13"/>
    <mergeCell ref="F12:H12"/>
    <mergeCell ref="A12:A13"/>
  </mergeCells>
  <phoneticPr fontId="18"/>
  <pageMargins left="0.9" right="0.17" top="0.23" bottom="0.17" header="0.23" footer="0.17"/>
  <pageSetup paperSize="9" scale="51" orientation="landscape"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indexed="52"/>
  </sheetPr>
  <dimension ref="A1:Y65"/>
  <sheetViews>
    <sheetView view="pageBreakPreview" zoomScale="70" zoomScaleNormal="75" zoomScaleSheetLayoutView="70" workbookViewId="0">
      <selection activeCell="L14" sqref="L14"/>
    </sheetView>
  </sheetViews>
  <sheetFormatPr defaultColWidth="9" defaultRowHeight="15" customHeight="1"/>
  <cols>
    <col min="1" max="1" width="34.33203125" style="921" customWidth="1"/>
    <col min="2" max="2" width="12.88671875" style="921" customWidth="1"/>
    <col min="3" max="3" width="11.6640625" style="921" customWidth="1"/>
    <col min="4" max="4" width="3.6640625" style="921" customWidth="1"/>
    <col min="5" max="8" width="11.6640625" style="921" customWidth="1"/>
    <col min="9" max="9" width="12.88671875" style="921" customWidth="1"/>
    <col min="10" max="10" width="3.6640625" style="921" customWidth="1"/>
    <col min="11" max="11" width="19.44140625" style="921" customWidth="1"/>
    <col min="12" max="12" width="11.6640625" style="921" customWidth="1"/>
    <col min="13" max="13" width="21.6640625" style="921" customWidth="1"/>
    <col min="14" max="14" width="7.6640625" style="790" customWidth="1"/>
    <col min="15" max="15" width="21.6640625" style="921" customWidth="1"/>
    <col min="16" max="16" width="10.88671875" style="921" customWidth="1"/>
    <col min="17" max="17" width="14.109375" style="921" customWidth="1"/>
    <col min="18" max="18" width="9" style="921"/>
    <col min="19" max="19" width="17" style="921" customWidth="1"/>
    <col min="20" max="20" width="9" style="792"/>
    <col min="21" max="16384" width="9" style="921"/>
  </cols>
  <sheetData>
    <row r="1" spans="1:20" ht="15" customHeight="1">
      <c r="R1" s="791"/>
      <c r="S1" s="791"/>
    </row>
    <row r="2" spans="1:20" ht="15" customHeight="1">
      <c r="G2" s="793" t="s">
        <v>88</v>
      </c>
      <c r="J2" s="793"/>
      <c r="K2" s="2494" t="s">
        <v>5</v>
      </c>
      <c r="L2" s="793"/>
      <c r="M2" s="794"/>
      <c r="R2" s="791"/>
      <c r="S2" s="791"/>
    </row>
    <row r="3" spans="1:20" ht="15" customHeight="1">
      <c r="G3" s="793" t="s">
        <v>992</v>
      </c>
      <c r="J3" s="793"/>
      <c r="K3" s="2494" t="s">
        <v>1757</v>
      </c>
      <c r="L3" s="793"/>
      <c r="M3" s="794"/>
      <c r="R3" s="791"/>
      <c r="S3" s="791"/>
    </row>
    <row r="4" spans="1:20" ht="15" customHeight="1">
      <c r="G4" s="1048" t="s">
        <v>993</v>
      </c>
      <c r="J4" s="793"/>
      <c r="K4" s="2494" t="s">
        <v>1758</v>
      </c>
      <c r="L4" s="795"/>
      <c r="M4" s="794"/>
      <c r="R4" s="791"/>
      <c r="S4" s="791"/>
    </row>
    <row r="5" spans="1:20" ht="15" customHeight="1">
      <c r="G5" s="793" t="s">
        <v>994</v>
      </c>
      <c r="J5" s="793"/>
      <c r="K5" s="2494" t="s">
        <v>1759</v>
      </c>
      <c r="L5" s="793"/>
      <c r="M5" s="794"/>
      <c r="N5" s="796"/>
      <c r="O5" s="790"/>
      <c r="R5" s="791"/>
      <c r="S5" s="791"/>
    </row>
    <row r="6" spans="1:20" ht="15" customHeight="1">
      <c r="M6" s="797"/>
      <c r="O6" s="790"/>
    </row>
    <row r="7" spans="1:20" s="982" customFormat="1" ht="30" customHeight="1">
      <c r="A7" s="2891" t="s">
        <v>814</v>
      </c>
      <c r="B7" s="2891"/>
      <c r="C7" s="2891"/>
      <c r="D7" s="2891"/>
      <c r="E7" s="2891"/>
      <c r="F7" s="2891"/>
      <c r="G7" s="2891"/>
      <c r="H7" s="2891"/>
      <c r="I7" s="2891"/>
      <c r="J7" s="2891"/>
      <c r="K7" s="2891"/>
      <c r="L7" s="2891"/>
      <c r="M7" s="2891"/>
      <c r="N7" s="2891"/>
      <c r="O7" s="2891"/>
      <c r="P7" s="2891"/>
      <c r="Q7" s="2891"/>
      <c r="R7" s="2891"/>
      <c r="S7" s="2891"/>
      <c r="T7" s="981"/>
    </row>
    <row r="8" spans="1:20" ht="15" customHeight="1">
      <c r="A8" s="798"/>
      <c r="B8" s="798"/>
      <c r="C8" s="798"/>
      <c r="D8" s="798"/>
      <c r="E8" s="798"/>
      <c r="F8" s="798"/>
      <c r="G8" s="798"/>
      <c r="H8" s="798"/>
      <c r="I8" s="798"/>
      <c r="J8" s="798"/>
      <c r="K8" s="798"/>
      <c r="L8" s="798"/>
      <c r="M8" s="798"/>
      <c r="N8" s="799"/>
      <c r="O8" s="799"/>
      <c r="P8" s="799"/>
    </row>
    <row r="9" spans="1:20" ht="15" customHeight="1">
      <c r="A9" s="2913" t="s">
        <v>815</v>
      </c>
      <c r="B9" s="2913"/>
      <c r="C9" s="2913"/>
      <c r="D9" s="2913"/>
      <c r="E9" s="2913"/>
      <c r="F9" s="2913"/>
      <c r="G9" s="2913"/>
      <c r="H9" s="2913"/>
      <c r="I9" s="2913"/>
      <c r="J9" s="2913"/>
      <c r="K9" s="2913"/>
      <c r="L9" s="2913"/>
      <c r="M9" s="2913"/>
      <c r="N9" s="2913"/>
      <c r="O9" s="2913"/>
      <c r="P9" s="2913"/>
      <c r="Q9" s="2913"/>
      <c r="R9" s="2913"/>
      <c r="S9" s="2913"/>
    </row>
    <row r="10" spans="1:20" ht="15" customHeight="1">
      <c r="A10" s="1870"/>
      <c r="B10" s="803"/>
      <c r="C10" s="803"/>
      <c r="D10" s="803"/>
      <c r="E10" s="803"/>
      <c r="F10" s="803"/>
      <c r="G10" s="803"/>
      <c r="H10" s="803"/>
      <c r="I10" s="803"/>
      <c r="J10" s="803"/>
      <c r="K10" s="803"/>
      <c r="L10" s="803"/>
      <c r="M10" s="803"/>
      <c r="N10" s="803"/>
      <c r="O10" s="803"/>
      <c r="P10" s="979"/>
    </row>
    <row r="11" spans="1:20" ht="25.5" customHeight="1">
      <c r="A11" s="787"/>
      <c r="B11" s="962"/>
      <c r="C11" s="813"/>
      <c r="D11" s="814"/>
      <c r="E11" s="815"/>
      <c r="F11" s="816"/>
      <c r="G11" s="816"/>
      <c r="H11" s="817"/>
      <c r="I11" s="817"/>
      <c r="J11" s="811"/>
      <c r="O11" s="797">
        <f ca="1">TODAY()</f>
        <v>45261</v>
      </c>
      <c r="T11" s="921"/>
    </row>
    <row r="12" spans="1:20" ht="20.100000000000001" customHeight="1">
      <c r="A12" s="804" t="s">
        <v>1020</v>
      </c>
      <c r="B12" s="805"/>
      <c r="C12" s="806"/>
      <c r="D12" s="807"/>
      <c r="E12" s="808"/>
      <c r="F12" s="809"/>
      <c r="G12" s="809"/>
      <c r="H12" s="809"/>
      <c r="I12" s="810"/>
      <c r="J12" s="811"/>
      <c r="K12" s="802"/>
      <c r="L12" s="812"/>
      <c r="M12" s="813"/>
      <c r="N12" s="814"/>
      <c r="O12" s="815"/>
      <c r="P12" s="816"/>
      <c r="Q12" s="816"/>
      <c r="R12" s="817"/>
    </row>
    <row r="13" spans="1:20" s="790" customFormat="1" ht="20.100000000000001" customHeight="1">
      <c r="A13" s="3144" t="s">
        <v>1060</v>
      </c>
      <c r="B13" s="3060" t="s">
        <v>1061</v>
      </c>
      <c r="C13" s="3062" t="s">
        <v>85</v>
      </c>
      <c r="D13" s="3145"/>
      <c r="E13" s="3146"/>
      <c r="F13" s="4187" t="s">
        <v>1062</v>
      </c>
      <c r="G13" s="4188"/>
      <c r="H13" s="3062" t="s">
        <v>388</v>
      </c>
      <c r="I13" s="3146"/>
      <c r="J13" s="811"/>
      <c r="K13" s="811"/>
      <c r="L13" s="811"/>
      <c r="M13" s="811"/>
      <c r="N13" s="811"/>
      <c r="O13" s="811"/>
      <c r="P13" s="1327"/>
      <c r="Q13" s="4184"/>
      <c r="R13" s="4184"/>
      <c r="S13" s="817"/>
      <c r="T13" s="792"/>
    </row>
    <row r="14" spans="1:20" ht="26.25" customHeight="1">
      <c r="A14" s="4185"/>
      <c r="B14" s="4186"/>
      <c r="C14" s="3065"/>
      <c r="D14" s="3066"/>
      <c r="E14" s="3067"/>
      <c r="F14" s="993" t="s">
        <v>86</v>
      </c>
      <c r="G14" s="993" t="s">
        <v>87</v>
      </c>
      <c r="H14" s="3065"/>
      <c r="I14" s="3067"/>
      <c r="J14" s="818"/>
      <c r="K14" s="811"/>
      <c r="L14" s="811"/>
      <c r="M14" s="811"/>
      <c r="N14" s="811"/>
      <c r="O14" s="811"/>
      <c r="P14" s="1324"/>
      <c r="Q14" s="4184"/>
      <c r="R14" s="4184"/>
      <c r="S14" s="1327"/>
    </row>
    <row r="15" spans="1:20" ht="26.25" customHeight="1">
      <c r="A15" s="2611" t="s">
        <v>1730</v>
      </c>
      <c r="B15" s="2610" t="s">
        <v>1742</v>
      </c>
      <c r="C15" s="2608">
        <v>45240</v>
      </c>
      <c r="D15" s="2605" t="s">
        <v>390</v>
      </c>
      <c r="E15" s="2609">
        <v>45240</v>
      </c>
      <c r="F15" s="2606">
        <v>45238</v>
      </c>
      <c r="G15" s="2607">
        <v>45238</v>
      </c>
      <c r="H15" s="4175">
        <v>45243</v>
      </c>
      <c r="I15" s="4176"/>
      <c r="J15" s="811"/>
      <c r="K15" s="972"/>
      <c r="L15" s="944"/>
      <c r="M15" s="1325"/>
      <c r="N15" s="1328"/>
      <c r="O15" s="1325"/>
      <c r="P15" s="1325"/>
      <c r="Q15" s="4173"/>
      <c r="R15" s="4173"/>
      <c r="S15" s="819"/>
    </row>
    <row r="16" spans="1:20" ht="26.25" customHeight="1">
      <c r="A16" s="2611" t="s">
        <v>1730</v>
      </c>
      <c r="B16" s="2610" t="s">
        <v>1743</v>
      </c>
      <c r="C16" s="2608">
        <v>45245</v>
      </c>
      <c r="D16" s="2605" t="s">
        <v>390</v>
      </c>
      <c r="E16" s="2609">
        <v>45245</v>
      </c>
      <c r="F16" s="2606">
        <v>45243</v>
      </c>
      <c r="G16" s="2607">
        <v>45243</v>
      </c>
      <c r="H16" s="4175">
        <v>45248</v>
      </c>
      <c r="I16" s="4176"/>
      <c r="J16" s="811"/>
      <c r="K16" s="972"/>
      <c r="L16" s="944"/>
      <c r="M16" s="1325"/>
      <c r="N16" s="1328"/>
      <c r="O16" s="1325"/>
      <c r="P16" s="1325"/>
      <c r="Q16" s="4173"/>
      <c r="R16" s="4173"/>
    </row>
    <row r="17" spans="1:20" ht="26.25" customHeight="1">
      <c r="A17" s="2611" t="s">
        <v>1691</v>
      </c>
      <c r="B17" s="2613" t="s">
        <v>1744</v>
      </c>
      <c r="C17" s="2608">
        <v>45247</v>
      </c>
      <c r="D17" s="2605" t="s">
        <v>390</v>
      </c>
      <c r="E17" s="2609">
        <v>45247</v>
      </c>
      <c r="F17" s="2606">
        <v>45245</v>
      </c>
      <c r="G17" s="2607">
        <v>45245</v>
      </c>
      <c r="H17" s="4175">
        <v>45250</v>
      </c>
      <c r="I17" s="4176"/>
      <c r="J17" s="811"/>
      <c r="K17" s="972"/>
      <c r="L17" s="944"/>
      <c r="M17" s="1325"/>
      <c r="N17" s="1328"/>
      <c r="O17" s="1325"/>
      <c r="P17" s="1325"/>
      <c r="Q17" s="4173"/>
      <c r="R17" s="4173"/>
    </row>
    <row r="18" spans="1:20" s="923" customFormat="1" ht="26.25" customHeight="1">
      <c r="A18" s="2611" t="s">
        <v>1691</v>
      </c>
      <c r="B18" s="2612" t="s">
        <v>1745</v>
      </c>
      <c r="C18" s="2608">
        <v>45252</v>
      </c>
      <c r="D18" s="2605" t="s">
        <v>390</v>
      </c>
      <c r="E18" s="2609">
        <v>45252</v>
      </c>
      <c r="F18" s="2606">
        <v>45250</v>
      </c>
      <c r="G18" s="2607">
        <v>45250</v>
      </c>
      <c r="H18" s="4175">
        <v>45255</v>
      </c>
      <c r="I18" s="4176"/>
      <c r="J18" s="811"/>
      <c r="K18" s="949" t="s">
        <v>1021</v>
      </c>
      <c r="L18" s="944"/>
      <c r="M18" s="1325"/>
      <c r="N18" s="1328"/>
      <c r="O18" s="1325"/>
      <c r="P18" s="1325"/>
      <c r="Q18" s="4173"/>
      <c r="R18" s="4173"/>
      <c r="S18" s="877"/>
    </row>
    <row r="19" spans="1:20" ht="25.5" customHeight="1">
      <c r="A19" s="2614" t="s">
        <v>1014</v>
      </c>
      <c r="B19" s="2615" t="s">
        <v>1746</v>
      </c>
      <c r="C19" s="2617">
        <v>45254</v>
      </c>
      <c r="D19" s="2618" t="s">
        <v>390</v>
      </c>
      <c r="E19" s="2619">
        <v>45254</v>
      </c>
      <c r="F19" s="2620">
        <v>45252</v>
      </c>
      <c r="G19" s="2616">
        <v>45252</v>
      </c>
      <c r="H19" s="4177">
        <v>45257</v>
      </c>
      <c r="I19" s="4178"/>
      <c r="J19" s="818"/>
      <c r="K19" s="821" t="s">
        <v>807</v>
      </c>
      <c r="L19" s="944"/>
      <c r="M19" s="1325"/>
      <c r="N19" s="1328"/>
      <c r="O19" s="1325"/>
      <c r="P19" s="1325"/>
      <c r="Q19" s="4173"/>
      <c r="R19" s="4173"/>
      <c r="T19" s="921"/>
    </row>
    <row r="20" spans="1:20" ht="25.5" customHeight="1">
      <c r="A20" s="2611" t="s">
        <v>1730</v>
      </c>
      <c r="B20" s="2612" t="s">
        <v>1747</v>
      </c>
      <c r="C20" s="2608">
        <v>45259</v>
      </c>
      <c r="D20" s="2605" t="s">
        <v>390</v>
      </c>
      <c r="E20" s="2609">
        <v>45259</v>
      </c>
      <c r="F20" s="2606">
        <v>45257</v>
      </c>
      <c r="G20" s="2607">
        <v>45257</v>
      </c>
      <c r="H20" s="4179">
        <v>45262</v>
      </c>
      <c r="I20" s="4180"/>
      <c r="J20" s="818"/>
      <c r="K20" s="1330" t="s">
        <v>1022</v>
      </c>
      <c r="L20" s="944"/>
      <c r="M20" s="1325"/>
      <c r="N20" s="1328"/>
      <c r="O20" s="1325"/>
      <c r="P20" s="1325"/>
      <c r="Q20" s="4173"/>
      <c r="R20" s="4173"/>
      <c r="S20" s="819"/>
      <c r="T20" s="921"/>
    </row>
    <row r="21" spans="1:20" ht="25.5" customHeight="1">
      <c r="A21" s="2611" t="s">
        <v>1691</v>
      </c>
      <c r="B21" s="2612" t="s">
        <v>1748</v>
      </c>
      <c r="C21" s="2608">
        <v>45261</v>
      </c>
      <c r="D21" s="2605" t="s">
        <v>390</v>
      </c>
      <c r="E21" s="2609">
        <v>45261</v>
      </c>
      <c r="F21" s="2606">
        <v>45259</v>
      </c>
      <c r="G21" s="2607">
        <v>45259</v>
      </c>
      <c r="H21" s="4175">
        <v>45264</v>
      </c>
      <c r="I21" s="4176"/>
      <c r="J21" s="818"/>
      <c r="K21" s="972"/>
      <c r="L21" s="944"/>
      <c r="M21" s="1325"/>
      <c r="N21" s="1328"/>
      <c r="O21" s="1325"/>
      <c r="P21" s="945"/>
      <c r="Q21" s="4173"/>
      <c r="R21" s="4173"/>
      <c r="T21" s="921"/>
    </row>
    <row r="22" spans="1:20" ht="25.5" customHeight="1">
      <c r="A22" s="2611" t="s">
        <v>1691</v>
      </c>
      <c r="B22" s="2612" t="s">
        <v>1749</v>
      </c>
      <c r="C22" s="2608">
        <v>45266</v>
      </c>
      <c r="D22" s="2605" t="s">
        <v>390</v>
      </c>
      <c r="E22" s="2609">
        <v>45266</v>
      </c>
      <c r="F22" s="2606">
        <v>45264</v>
      </c>
      <c r="G22" s="2607">
        <v>45264</v>
      </c>
      <c r="H22" s="4175">
        <v>45269</v>
      </c>
      <c r="I22" s="4176"/>
      <c r="J22" s="818"/>
      <c r="K22" s="946"/>
      <c r="L22" s="947"/>
      <c r="M22" s="1326"/>
      <c r="N22" s="948"/>
      <c r="O22" s="1326"/>
      <c r="P22" s="1326"/>
      <c r="Q22" s="4174"/>
      <c r="R22" s="4174"/>
      <c r="S22" s="923"/>
      <c r="T22" s="921"/>
    </row>
    <row r="23" spans="1:20" ht="26.25" customHeight="1">
      <c r="A23" s="2611" t="s">
        <v>1730</v>
      </c>
      <c r="B23" s="2612" t="s">
        <v>1750</v>
      </c>
      <c r="C23" s="2608">
        <v>45268</v>
      </c>
      <c r="D23" s="2605" t="s">
        <v>390</v>
      </c>
      <c r="E23" s="2609">
        <v>45268</v>
      </c>
      <c r="F23" s="2606">
        <v>45266</v>
      </c>
      <c r="G23" s="2607">
        <v>45266</v>
      </c>
      <c r="H23" s="4175">
        <v>45271</v>
      </c>
      <c r="I23" s="4176"/>
      <c r="J23" s="811"/>
      <c r="K23" s="949"/>
      <c r="L23" s="820"/>
      <c r="M23" s="815"/>
      <c r="N23" s="878"/>
      <c r="O23" s="878"/>
      <c r="P23" s="820"/>
      <c r="Q23" s="820"/>
      <c r="R23" s="820"/>
      <c r="T23" s="921"/>
    </row>
    <row r="24" spans="1:20" ht="26.25" customHeight="1">
      <c r="A24" s="2611" t="s">
        <v>1730</v>
      </c>
      <c r="B24" s="2612" t="s">
        <v>1740</v>
      </c>
      <c r="C24" s="2608">
        <v>45273</v>
      </c>
      <c r="D24" s="2605" t="s">
        <v>390</v>
      </c>
      <c r="E24" s="2609">
        <v>45273</v>
      </c>
      <c r="F24" s="2606">
        <v>45271</v>
      </c>
      <c r="G24" s="2607">
        <v>45271</v>
      </c>
      <c r="H24" s="4175">
        <v>45276</v>
      </c>
      <c r="I24" s="4176"/>
      <c r="J24" s="811"/>
      <c r="L24" s="819"/>
      <c r="M24" s="884"/>
      <c r="N24" s="878"/>
      <c r="O24" s="884"/>
      <c r="T24" s="921"/>
    </row>
    <row r="25" spans="1:20" ht="26.25" customHeight="1">
      <c r="A25" s="2611" t="s">
        <v>1691</v>
      </c>
      <c r="B25" s="2613" t="s">
        <v>1834</v>
      </c>
      <c r="C25" s="2608">
        <v>45275</v>
      </c>
      <c r="D25" s="2605" t="s">
        <v>390</v>
      </c>
      <c r="E25" s="2609">
        <v>45275</v>
      </c>
      <c r="F25" s="2606">
        <v>45273</v>
      </c>
      <c r="G25" s="2607">
        <v>45273</v>
      </c>
      <c r="H25" s="4175">
        <v>45278</v>
      </c>
      <c r="I25" s="4176"/>
      <c r="J25" s="811"/>
      <c r="L25" s="819"/>
      <c r="M25" s="815"/>
      <c r="N25" s="878"/>
      <c r="O25" s="884"/>
      <c r="T25" s="921"/>
    </row>
    <row r="26" spans="1:20" ht="26.25" customHeight="1">
      <c r="A26" s="2611" t="s">
        <v>1691</v>
      </c>
      <c r="B26" s="2612" t="s">
        <v>1835</v>
      </c>
      <c r="C26" s="2608">
        <v>45280</v>
      </c>
      <c r="D26" s="2605" t="s">
        <v>390</v>
      </c>
      <c r="E26" s="2609">
        <v>45280</v>
      </c>
      <c r="F26" s="2606">
        <v>45278</v>
      </c>
      <c r="G26" s="2607">
        <v>45278</v>
      </c>
      <c r="H26" s="4175">
        <v>45283</v>
      </c>
      <c r="I26" s="4176"/>
      <c r="J26" s="811"/>
      <c r="L26" s="819"/>
      <c r="M26" s="815"/>
      <c r="N26" s="878"/>
      <c r="O26" s="884"/>
      <c r="T26" s="921"/>
    </row>
    <row r="27" spans="1:20" ht="26.25" customHeight="1">
      <c r="A27" s="2611" t="s">
        <v>1730</v>
      </c>
      <c r="B27" s="2613" t="s">
        <v>1836</v>
      </c>
      <c r="C27" s="2608">
        <v>45282</v>
      </c>
      <c r="D27" s="2605" t="s">
        <v>390</v>
      </c>
      <c r="E27" s="2609">
        <v>45282</v>
      </c>
      <c r="F27" s="2606">
        <v>45280</v>
      </c>
      <c r="G27" s="2607">
        <v>45280</v>
      </c>
      <c r="H27" s="4175">
        <v>45285</v>
      </c>
      <c r="I27" s="4176"/>
      <c r="J27" s="811"/>
      <c r="L27" s="819"/>
      <c r="M27" s="815"/>
      <c r="N27" s="878"/>
      <c r="O27" s="884"/>
      <c r="T27" s="921"/>
    </row>
    <row r="28" spans="1:20" ht="26.25" customHeight="1">
      <c r="A28" s="2611" t="s">
        <v>1730</v>
      </c>
      <c r="B28" s="2612" t="s">
        <v>1741</v>
      </c>
      <c r="C28" s="2608">
        <v>45287</v>
      </c>
      <c r="D28" s="2605" t="s">
        <v>390</v>
      </c>
      <c r="E28" s="2609">
        <v>45287</v>
      </c>
      <c r="F28" s="2606">
        <v>45285</v>
      </c>
      <c r="G28" s="2607">
        <v>45285</v>
      </c>
      <c r="H28" s="4175">
        <v>45290</v>
      </c>
      <c r="I28" s="4176"/>
      <c r="J28" s="811"/>
      <c r="L28" s="819"/>
      <c r="M28" s="815"/>
      <c r="N28" s="878"/>
      <c r="O28" s="884"/>
      <c r="T28" s="921"/>
    </row>
    <row r="29" spans="1:20" ht="26.25" customHeight="1">
      <c r="A29" s="2614" t="s">
        <v>1014</v>
      </c>
      <c r="B29" s="2615" t="s">
        <v>1837</v>
      </c>
      <c r="C29" s="2617">
        <v>45289</v>
      </c>
      <c r="D29" s="2618" t="s">
        <v>390</v>
      </c>
      <c r="E29" s="2619">
        <v>45289</v>
      </c>
      <c r="F29" s="2620">
        <v>45287</v>
      </c>
      <c r="G29" s="2616">
        <v>45287</v>
      </c>
      <c r="H29" s="4177">
        <v>45292</v>
      </c>
      <c r="I29" s="4178"/>
      <c r="J29" s="811"/>
      <c r="L29" s="819"/>
      <c r="M29" s="815"/>
      <c r="N29" s="878"/>
      <c r="O29" s="884"/>
      <c r="T29" s="921"/>
    </row>
    <row r="30" spans="1:20" ht="25.5" customHeight="1">
      <c r="A30" s="2614" t="s">
        <v>1014</v>
      </c>
      <c r="B30" s="2615"/>
      <c r="C30" s="2617">
        <v>45294</v>
      </c>
      <c r="D30" s="2618" t="s">
        <v>390</v>
      </c>
      <c r="E30" s="2619">
        <v>45294</v>
      </c>
      <c r="F30" s="2620">
        <v>45292</v>
      </c>
      <c r="G30" s="2616">
        <v>45292</v>
      </c>
      <c r="H30" s="4177">
        <v>45297</v>
      </c>
      <c r="I30" s="4178"/>
      <c r="J30" s="811"/>
      <c r="L30" s="819"/>
      <c r="M30" s="815"/>
      <c r="N30" s="878"/>
      <c r="O30" s="884"/>
      <c r="T30" s="921"/>
    </row>
    <row r="31" spans="1:20" ht="24.75" customHeight="1">
      <c r="A31" s="2614" t="s">
        <v>1014</v>
      </c>
      <c r="B31" s="2615" t="s">
        <v>1838</v>
      </c>
      <c r="C31" s="2617">
        <v>45296</v>
      </c>
      <c r="D31" s="2618" t="s">
        <v>390</v>
      </c>
      <c r="E31" s="2619">
        <v>45296</v>
      </c>
      <c r="F31" s="2620">
        <v>45294</v>
      </c>
      <c r="G31" s="2616">
        <v>45294</v>
      </c>
      <c r="H31" s="4177">
        <v>45299</v>
      </c>
      <c r="I31" s="4178"/>
      <c r="J31" s="811"/>
      <c r="L31" s="819"/>
      <c r="M31" s="815"/>
      <c r="N31" s="878"/>
      <c r="O31" s="884"/>
      <c r="T31" s="921"/>
    </row>
    <row r="32" spans="1:20" ht="26.25" customHeight="1">
      <c r="A32" s="2611" t="s">
        <v>1730</v>
      </c>
      <c r="B32" s="2612" t="s">
        <v>1839</v>
      </c>
      <c r="C32" s="2608">
        <v>45301</v>
      </c>
      <c r="D32" s="2605" t="s">
        <v>390</v>
      </c>
      <c r="E32" s="2609">
        <v>45301</v>
      </c>
      <c r="F32" s="2621">
        <v>44931</v>
      </c>
      <c r="G32" s="2622">
        <v>44931</v>
      </c>
      <c r="H32" s="4175">
        <v>45304</v>
      </c>
      <c r="I32" s="4176"/>
      <c r="J32" s="811"/>
      <c r="K32" s="1384" t="s">
        <v>212</v>
      </c>
      <c r="L32" s="1354"/>
      <c r="M32" s="1529"/>
      <c r="N32" s="34"/>
      <c r="O32" s="926"/>
      <c r="T32" s="921"/>
    </row>
    <row r="33" spans="1:25" ht="25.5" customHeight="1">
      <c r="A33" s="2611"/>
      <c r="B33" s="2610"/>
      <c r="C33" s="2608"/>
      <c r="D33" s="2605"/>
      <c r="E33" s="2609"/>
      <c r="F33" s="2606"/>
      <c r="G33" s="2607"/>
      <c r="H33" s="4175"/>
      <c r="I33" s="4176"/>
      <c r="J33" s="811"/>
      <c r="K33" s="1980" t="s">
        <v>1063</v>
      </c>
      <c r="L33" s="1981" t="s">
        <v>14</v>
      </c>
      <c r="M33" s="1982"/>
      <c r="N33" s="1982"/>
      <c r="O33" s="1982"/>
      <c r="P33" s="1983"/>
      <c r="T33" s="921"/>
    </row>
    <row r="34" spans="1:25" ht="24" customHeight="1">
      <c r="A34" s="2611"/>
      <c r="B34" s="2610"/>
      <c r="C34" s="2608"/>
      <c r="D34" s="2605"/>
      <c r="E34" s="2609"/>
      <c r="F34" s="2606"/>
      <c r="G34" s="2607"/>
      <c r="H34" s="4175"/>
      <c r="I34" s="4176"/>
      <c r="J34" s="811"/>
      <c r="K34" s="1984"/>
      <c r="L34" s="1985" t="s">
        <v>15</v>
      </c>
      <c r="M34" s="1985"/>
      <c r="N34" s="1985"/>
      <c r="O34" s="1985" t="s">
        <v>1064</v>
      </c>
      <c r="P34" s="1986"/>
    </row>
    <row r="35" spans="1:25" ht="25.5" customHeight="1">
      <c r="A35" s="2273"/>
      <c r="B35" s="2178"/>
      <c r="C35" s="2178"/>
      <c r="D35" s="1757"/>
      <c r="E35" s="1757"/>
      <c r="F35" s="816"/>
      <c r="G35" s="816"/>
      <c r="H35" s="1241"/>
      <c r="I35" s="1241"/>
      <c r="J35" s="811"/>
      <c r="K35" s="1987"/>
      <c r="L35" s="1988" t="s">
        <v>1065</v>
      </c>
      <c r="M35" s="1989"/>
      <c r="N35" s="1989" t="s">
        <v>1066</v>
      </c>
      <c r="O35" s="1989"/>
      <c r="P35" s="1990"/>
      <c r="Q35" s="819"/>
      <c r="R35" s="819"/>
      <c r="T35" s="826"/>
    </row>
    <row r="36" spans="1:25" ht="26.25" customHeight="1">
      <c r="A36" s="1337" t="s">
        <v>1023</v>
      </c>
      <c r="I36" s="817"/>
      <c r="J36" s="811"/>
      <c r="K36" s="1980" t="s">
        <v>1067</v>
      </c>
      <c r="L36" s="4171" t="s">
        <v>12</v>
      </c>
      <c r="M36" s="4172"/>
      <c r="N36" s="4172"/>
      <c r="O36" s="4172"/>
      <c r="P36" s="1983"/>
      <c r="Q36" s="819"/>
      <c r="R36" s="819"/>
      <c r="S36" s="819"/>
      <c r="T36" s="826"/>
      <c r="U36" s="790"/>
    </row>
    <row r="37" spans="1:25" ht="26.25" customHeight="1">
      <c r="A37" s="1342" t="s">
        <v>1024</v>
      </c>
      <c r="I37" s="817"/>
      <c r="J37" s="817"/>
      <c r="K37" s="1984"/>
      <c r="L37" s="1985" t="s">
        <v>13</v>
      </c>
      <c r="M37" s="1985"/>
      <c r="N37" s="1985"/>
      <c r="O37" s="1985" t="s">
        <v>1068</v>
      </c>
      <c r="P37" s="1986"/>
      <c r="Q37" s="823"/>
      <c r="R37" s="823"/>
      <c r="S37" s="819"/>
      <c r="U37" s="790"/>
    </row>
    <row r="38" spans="1:25" ht="26.25" customHeight="1">
      <c r="A38" s="1342" t="s">
        <v>1025</v>
      </c>
      <c r="I38" s="817"/>
      <c r="J38" s="817"/>
      <c r="K38" s="1987"/>
      <c r="L38" s="1988" t="s">
        <v>1069</v>
      </c>
      <c r="M38" s="1989"/>
      <c r="N38" s="1989" t="s">
        <v>1070</v>
      </c>
      <c r="O38" s="1989"/>
      <c r="P38" s="1990"/>
      <c r="S38" s="825"/>
      <c r="U38" s="790"/>
    </row>
    <row r="39" spans="1:25" ht="25.5" customHeight="1">
      <c r="A39" s="1343" t="s">
        <v>1026</v>
      </c>
      <c r="J39" s="1323"/>
      <c r="K39" s="1386"/>
      <c r="L39" s="822"/>
      <c r="M39" s="823"/>
      <c r="N39" s="823"/>
      <c r="O39" s="824"/>
      <c r="P39" s="823"/>
      <c r="Q39" s="823"/>
      <c r="R39" s="823"/>
      <c r="S39" s="819"/>
      <c r="U39" s="790"/>
    </row>
    <row r="40" spans="1:25" ht="26.25" customHeight="1">
      <c r="A40" s="4181" t="s">
        <v>1027</v>
      </c>
      <c r="B40" s="4181"/>
      <c r="C40" s="4181"/>
      <c r="D40" s="4181"/>
      <c r="E40" s="4181"/>
      <c r="F40" s="4181"/>
      <c r="G40" s="4181"/>
      <c r="H40" s="4181"/>
      <c r="I40" s="4181"/>
      <c r="J40" s="822"/>
      <c r="K40" s="1387"/>
      <c r="L40" s="1388"/>
      <c r="M40" s="823"/>
      <c r="N40" s="823"/>
      <c r="O40" s="824"/>
      <c r="P40" s="823"/>
      <c r="Q40" s="823"/>
      <c r="R40" s="823"/>
      <c r="S40" s="825"/>
      <c r="U40" s="790"/>
    </row>
    <row r="41" spans="1:25" ht="25.5" customHeight="1">
      <c r="A41" s="1344" t="s">
        <v>1028</v>
      </c>
      <c r="B41" s="4183" t="s">
        <v>1029</v>
      </c>
      <c r="C41" s="4183"/>
      <c r="D41" s="4183"/>
      <c r="E41" s="4183"/>
      <c r="F41" s="4183"/>
      <c r="G41" s="4183"/>
      <c r="H41" s="1346"/>
      <c r="I41" s="1347"/>
      <c r="J41" s="822"/>
      <c r="K41" s="822"/>
      <c r="L41" s="822"/>
      <c r="M41" s="823"/>
      <c r="N41" s="823"/>
      <c r="O41" s="1389"/>
      <c r="P41" s="287"/>
      <c r="Q41" s="823"/>
      <c r="R41" s="823"/>
      <c r="S41" s="825"/>
      <c r="U41" s="790"/>
    </row>
    <row r="42" spans="1:25" ht="25.5" customHeight="1">
      <c r="A42" s="4181" t="s">
        <v>1030</v>
      </c>
      <c r="B42" s="4181"/>
      <c r="C42" s="4181"/>
      <c r="D42" s="4181"/>
      <c r="E42" s="4181"/>
      <c r="F42" s="4181"/>
      <c r="G42" s="4181"/>
      <c r="H42" s="4181"/>
      <c r="I42" s="4181"/>
      <c r="J42" s="828"/>
      <c r="K42" s="1390"/>
      <c r="L42" s="828"/>
      <c r="M42" s="823"/>
      <c r="N42" s="823"/>
      <c r="O42" s="1389"/>
      <c r="P42" s="287"/>
      <c r="Q42" s="823"/>
      <c r="R42" s="823"/>
      <c r="S42" s="833"/>
      <c r="U42" s="790"/>
    </row>
    <row r="43" spans="1:25" ht="25.5" customHeight="1">
      <c r="A43" s="4182"/>
      <c r="B43" s="4182"/>
      <c r="C43" s="4182"/>
      <c r="D43" s="4182"/>
      <c r="E43" s="4182"/>
      <c r="F43" s="4182"/>
      <c r="G43" s="4182"/>
      <c r="H43" s="4182"/>
      <c r="I43" s="4182"/>
      <c r="J43" s="828"/>
      <c r="K43" s="828"/>
      <c r="L43" s="828"/>
      <c r="M43" s="823"/>
      <c r="N43" s="823"/>
      <c r="O43" s="1389"/>
      <c r="P43" s="287"/>
      <c r="Q43" s="823"/>
      <c r="R43" s="823"/>
      <c r="S43" s="833"/>
      <c r="T43" s="826"/>
      <c r="U43" s="790"/>
    </row>
    <row r="44" spans="1:25" ht="25.5" customHeight="1">
      <c r="A44" s="832"/>
      <c r="B44" s="832"/>
      <c r="C44" s="832"/>
      <c r="D44" s="832"/>
      <c r="E44" s="832"/>
      <c r="F44" s="832"/>
      <c r="G44" s="832"/>
      <c r="H44" s="832"/>
      <c r="I44" s="832"/>
      <c r="J44" s="1322"/>
      <c r="K44" s="828"/>
      <c r="L44" s="828"/>
      <c r="M44" s="823"/>
      <c r="N44" s="823"/>
      <c r="O44" s="1389"/>
      <c r="P44" s="287"/>
      <c r="Q44" s="823"/>
      <c r="R44" s="823"/>
      <c r="S44" s="833"/>
      <c r="U44" s="790"/>
    </row>
    <row r="45" spans="1:25" ht="25.5" customHeight="1">
      <c r="A45" s="1348" t="s">
        <v>1031</v>
      </c>
      <c r="B45" s="1348"/>
      <c r="C45" s="1348"/>
      <c r="D45" s="1348"/>
      <c r="E45" s="1348"/>
      <c r="F45" s="1348"/>
      <c r="G45" s="1349" t="s">
        <v>1032</v>
      </c>
      <c r="H45" s="961"/>
      <c r="I45" s="961"/>
      <c r="J45" s="226"/>
      <c r="K45" s="1350"/>
      <c r="L45" s="1351" t="s">
        <v>1033</v>
      </c>
      <c r="N45" s="921"/>
      <c r="U45" s="790"/>
    </row>
    <row r="46" spans="1:25" s="841" customFormat="1" ht="26.25" customHeight="1">
      <c r="A46" s="2876"/>
      <c r="B46" s="833"/>
      <c r="C46" s="833"/>
      <c r="D46" s="833"/>
      <c r="E46" s="833"/>
      <c r="F46" s="833"/>
      <c r="G46" s="833"/>
      <c r="H46" s="825"/>
      <c r="I46" s="827"/>
      <c r="J46" s="819"/>
      <c r="K46" s="839"/>
      <c r="L46" s="835"/>
      <c r="M46" s="839"/>
      <c r="N46" s="840"/>
      <c r="O46" s="840"/>
      <c r="P46" s="840"/>
      <c r="Q46" s="835"/>
      <c r="R46" s="835"/>
      <c r="S46" s="835"/>
    </row>
    <row r="47" spans="1:25" s="835" customFormat="1" ht="18" customHeight="1">
      <c r="A47" s="2876"/>
      <c r="B47" s="833"/>
      <c r="C47" s="833"/>
      <c r="D47" s="833"/>
      <c r="E47" s="833"/>
      <c r="F47" s="833"/>
      <c r="G47" s="833"/>
      <c r="H47" s="833"/>
      <c r="I47" s="827"/>
      <c r="J47" s="834"/>
      <c r="K47" s="843"/>
      <c r="M47" s="844"/>
      <c r="N47" s="840"/>
      <c r="O47" s="840"/>
      <c r="P47" s="840"/>
      <c r="T47" s="841"/>
    </row>
    <row r="48" spans="1:25" s="847" customFormat="1" ht="18" customHeight="1">
      <c r="A48" s="842"/>
      <c r="B48" s="833"/>
      <c r="C48" s="833"/>
      <c r="D48" s="833"/>
      <c r="E48" s="833"/>
      <c r="F48" s="833"/>
      <c r="G48" s="833"/>
      <c r="H48" s="833"/>
      <c r="I48" s="838"/>
      <c r="J48" s="834"/>
      <c r="K48" s="843"/>
      <c r="L48" s="835"/>
      <c r="M48" s="842"/>
      <c r="N48" s="840"/>
      <c r="O48" s="835"/>
      <c r="P48" s="835"/>
      <c r="Q48" s="835"/>
      <c r="R48" s="835"/>
      <c r="S48" s="835"/>
      <c r="T48" s="845"/>
      <c r="U48" s="846"/>
      <c r="V48" s="846"/>
      <c r="W48" s="846"/>
      <c r="X48" s="846"/>
      <c r="Y48" s="846"/>
    </row>
    <row r="49" spans="1:20" s="835" customFormat="1" ht="18" customHeight="1">
      <c r="A49" s="848"/>
      <c r="B49" s="840"/>
      <c r="C49" s="840"/>
      <c r="D49" s="840"/>
      <c r="E49" s="840"/>
      <c r="F49" s="840"/>
      <c r="G49" s="840"/>
      <c r="H49" s="840"/>
      <c r="I49" s="849"/>
      <c r="J49" s="834"/>
      <c r="K49" s="843"/>
      <c r="M49" s="842"/>
      <c r="N49" s="840"/>
      <c r="T49" s="841"/>
    </row>
    <row r="50" spans="1:20" s="835" customFormat="1" ht="18" customHeight="1">
      <c r="A50" s="850"/>
      <c r="B50" s="850"/>
      <c r="C50" s="850"/>
      <c r="D50" s="850"/>
      <c r="E50" s="850"/>
      <c r="F50" s="850"/>
      <c r="G50" s="850"/>
      <c r="H50" s="850"/>
      <c r="I50" s="850"/>
      <c r="J50" s="827"/>
      <c r="K50" s="849"/>
      <c r="L50" s="849"/>
      <c r="M50" s="840"/>
      <c r="N50" s="852"/>
      <c r="O50" s="852"/>
      <c r="P50" s="852"/>
      <c r="Q50" s="852"/>
      <c r="R50" s="852"/>
      <c r="T50" s="841"/>
    </row>
    <row r="51" spans="1:20" s="835" customFormat="1" ht="18" customHeight="1">
      <c r="A51" s="850"/>
      <c r="I51" s="851"/>
      <c r="J51" s="827"/>
      <c r="K51" s="850"/>
      <c r="L51" s="850"/>
      <c r="M51" s="850"/>
      <c r="N51" s="852"/>
      <c r="O51" s="850"/>
      <c r="P51" s="850"/>
      <c r="Q51" s="850"/>
      <c r="R51" s="850"/>
      <c r="T51" s="841"/>
    </row>
    <row r="52" spans="1:20" s="835" customFormat="1" ht="18" customHeight="1">
      <c r="A52" s="853"/>
      <c r="I52" s="851"/>
      <c r="J52" s="827"/>
      <c r="K52" s="850"/>
      <c r="L52" s="851"/>
      <c r="N52" s="852"/>
      <c r="O52" s="850"/>
      <c r="P52" s="850"/>
      <c r="Q52" s="850"/>
      <c r="R52" s="850"/>
      <c r="T52" s="841"/>
    </row>
    <row r="53" spans="1:20" s="835" customFormat="1" ht="18" customHeight="1">
      <c r="A53" s="850"/>
      <c r="B53" s="842"/>
      <c r="C53" s="842"/>
      <c r="D53" s="842"/>
      <c r="E53" s="842"/>
      <c r="F53" s="842"/>
      <c r="G53" s="842"/>
      <c r="H53" s="842"/>
      <c r="I53" s="843"/>
      <c r="J53" s="827"/>
      <c r="K53" s="850"/>
      <c r="L53" s="851"/>
      <c r="N53" s="852"/>
      <c r="O53" s="850"/>
      <c r="P53" s="850"/>
      <c r="Q53" s="850"/>
      <c r="R53" s="850"/>
      <c r="T53" s="841"/>
    </row>
    <row r="54" spans="1:20" s="835" customFormat="1" ht="18" customHeight="1">
      <c r="A54" s="921"/>
      <c r="B54" s="921"/>
      <c r="C54" s="921"/>
      <c r="D54" s="921"/>
      <c r="E54" s="921"/>
      <c r="F54" s="921"/>
      <c r="G54" s="921"/>
      <c r="H54" s="921"/>
      <c r="I54" s="921"/>
      <c r="J54" s="827"/>
      <c r="K54" s="850"/>
      <c r="L54" s="843"/>
      <c r="M54" s="842"/>
      <c r="N54" s="852"/>
      <c r="O54" s="850"/>
      <c r="P54" s="850"/>
      <c r="Q54" s="850"/>
      <c r="R54" s="850"/>
      <c r="T54" s="841"/>
    </row>
    <row r="55" spans="1:20" s="835" customFormat="1" ht="18" customHeight="1">
      <c r="A55" s="921"/>
      <c r="B55" s="921"/>
      <c r="C55" s="921"/>
      <c r="D55" s="921"/>
      <c r="E55" s="921"/>
      <c r="F55" s="921"/>
      <c r="G55" s="921"/>
      <c r="H55" s="921"/>
      <c r="I55" s="921"/>
      <c r="J55" s="827"/>
      <c r="K55" s="921"/>
      <c r="L55" s="921"/>
      <c r="M55" s="921"/>
      <c r="N55" s="790"/>
      <c r="O55" s="921"/>
      <c r="P55" s="921"/>
      <c r="Q55" s="921"/>
      <c r="R55" s="921"/>
      <c r="T55" s="841"/>
    </row>
    <row r="56" spans="1:20" s="835" customFormat="1" ht="18" customHeight="1">
      <c r="A56" s="921"/>
      <c r="B56" s="921"/>
      <c r="C56" s="921"/>
      <c r="D56" s="921"/>
      <c r="E56" s="921"/>
      <c r="F56" s="921"/>
      <c r="G56" s="921"/>
      <c r="H56" s="921"/>
      <c r="I56" s="921"/>
      <c r="J56" s="838"/>
      <c r="K56" s="921"/>
      <c r="L56" s="921"/>
      <c r="M56" s="921"/>
      <c r="N56" s="790"/>
      <c r="O56" s="921"/>
      <c r="P56" s="921"/>
      <c r="Q56" s="921"/>
      <c r="R56" s="921"/>
      <c r="S56" s="852"/>
      <c r="T56" s="841"/>
    </row>
    <row r="57" spans="1:20" s="835" customFormat="1" ht="18" customHeight="1">
      <c r="A57" s="921"/>
      <c r="B57" s="921"/>
      <c r="C57" s="921"/>
      <c r="D57" s="921"/>
      <c r="E57" s="921"/>
      <c r="F57" s="921"/>
      <c r="G57" s="921"/>
      <c r="H57" s="921"/>
      <c r="I57" s="921"/>
      <c r="J57" s="849"/>
      <c r="K57" s="921"/>
      <c r="L57" s="921"/>
      <c r="M57" s="921"/>
      <c r="N57" s="790"/>
      <c r="O57" s="921"/>
      <c r="P57" s="921"/>
      <c r="Q57" s="921"/>
      <c r="R57" s="921"/>
      <c r="S57" s="850"/>
      <c r="T57" s="841"/>
    </row>
    <row r="58" spans="1:20" s="835" customFormat="1" ht="18" customHeight="1">
      <c r="A58" s="921"/>
      <c r="B58" s="921"/>
      <c r="C58" s="921"/>
      <c r="D58" s="921"/>
      <c r="E58" s="921"/>
      <c r="F58" s="921"/>
      <c r="G58" s="921"/>
      <c r="H58" s="921"/>
      <c r="I58" s="921"/>
      <c r="J58" s="850"/>
      <c r="K58" s="921"/>
      <c r="L58" s="921"/>
      <c r="M58" s="921"/>
      <c r="N58" s="790"/>
      <c r="O58" s="921"/>
      <c r="P58" s="921"/>
      <c r="Q58" s="921"/>
      <c r="R58" s="921"/>
      <c r="S58" s="850"/>
      <c r="T58" s="841"/>
    </row>
    <row r="59" spans="1:20" s="835" customFormat="1" ht="18" customHeight="1">
      <c r="A59" s="854"/>
      <c r="B59" s="921"/>
      <c r="C59" s="921"/>
      <c r="D59" s="921"/>
      <c r="E59" s="921"/>
      <c r="F59" s="921"/>
      <c r="G59" s="921"/>
      <c r="H59" s="921"/>
      <c r="I59" s="921"/>
      <c r="J59" s="851"/>
      <c r="K59" s="921"/>
      <c r="L59" s="921"/>
      <c r="M59" s="921"/>
      <c r="N59" s="790"/>
      <c r="O59" s="921"/>
      <c r="P59" s="921"/>
      <c r="Q59" s="921"/>
      <c r="R59" s="921"/>
      <c r="S59" s="850"/>
      <c r="T59" s="841"/>
    </row>
    <row r="60" spans="1:20" s="835" customFormat="1" ht="18" customHeight="1">
      <c r="A60" s="855"/>
      <c r="B60" s="921"/>
      <c r="C60" s="921"/>
      <c r="D60" s="921"/>
      <c r="E60" s="921"/>
      <c r="F60" s="921"/>
      <c r="G60" s="921"/>
      <c r="H60" s="921"/>
      <c r="I60" s="921"/>
      <c r="J60" s="851"/>
      <c r="K60" s="921"/>
      <c r="L60" s="921"/>
      <c r="M60" s="921"/>
      <c r="N60" s="790"/>
      <c r="O60" s="921"/>
      <c r="P60" s="921"/>
      <c r="Q60" s="921"/>
      <c r="R60" s="921"/>
      <c r="S60" s="850"/>
      <c r="T60" s="841"/>
    </row>
    <row r="61" spans="1:20" s="852" customFormat="1">
      <c r="A61" s="855"/>
      <c r="B61" s="921"/>
      <c r="C61" s="921"/>
      <c r="D61" s="921"/>
      <c r="E61" s="921"/>
      <c r="F61" s="921"/>
      <c r="G61" s="921"/>
      <c r="H61" s="921"/>
      <c r="I61" s="921"/>
      <c r="J61" s="843"/>
      <c r="K61" s="921"/>
      <c r="L61" s="921"/>
      <c r="M61" s="921"/>
      <c r="N61" s="790"/>
      <c r="O61" s="921"/>
      <c r="P61" s="921"/>
      <c r="Q61" s="921"/>
      <c r="R61" s="921"/>
      <c r="S61" s="921"/>
      <c r="T61" s="856"/>
    </row>
    <row r="62" spans="1:20" s="850" customFormat="1" ht="13.2">
      <c r="A62" s="921"/>
      <c r="B62" s="921"/>
      <c r="C62" s="921"/>
      <c r="D62" s="921"/>
      <c r="E62" s="921"/>
      <c r="F62" s="921"/>
      <c r="G62" s="921"/>
      <c r="H62" s="921"/>
      <c r="I62" s="921"/>
      <c r="J62" s="921"/>
      <c r="K62" s="921"/>
      <c r="L62" s="921"/>
      <c r="M62" s="921"/>
      <c r="N62" s="790"/>
      <c r="O62" s="921"/>
      <c r="P62" s="921"/>
      <c r="Q62" s="921"/>
      <c r="R62" s="921"/>
      <c r="S62" s="921"/>
      <c r="T62" s="856"/>
    </row>
    <row r="63" spans="1:20" s="850" customFormat="1" ht="13.2">
      <c r="A63" s="921"/>
      <c r="B63" s="921"/>
      <c r="C63" s="921"/>
      <c r="D63" s="921"/>
      <c r="E63" s="921"/>
      <c r="F63" s="921"/>
      <c r="G63" s="921"/>
      <c r="H63" s="921"/>
      <c r="I63" s="921"/>
      <c r="J63" s="921"/>
      <c r="K63" s="921"/>
      <c r="L63" s="921"/>
      <c r="M63" s="921"/>
      <c r="N63" s="790"/>
      <c r="O63" s="921"/>
      <c r="P63" s="921"/>
      <c r="Q63" s="921"/>
      <c r="R63" s="921"/>
      <c r="S63" s="921"/>
      <c r="T63" s="856"/>
    </row>
    <row r="64" spans="1:20" s="850" customFormat="1" ht="13.2">
      <c r="A64" s="921"/>
      <c r="B64" s="921"/>
      <c r="C64" s="921"/>
      <c r="D64" s="921"/>
      <c r="E64" s="921"/>
      <c r="F64" s="921"/>
      <c r="G64" s="921"/>
      <c r="H64" s="921"/>
      <c r="I64" s="921"/>
      <c r="J64" s="921"/>
      <c r="K64" s="921"/>
      <c r="L64" s="921"/>
      <c r="M64" s="921"/>
      <c r="N64" s="790"/>
      <c r="O64" s="921"/>
      <c r="P64" s="921"/>
      <c r="Q64" s="921"/>
      <c r="R64" s="921"/>
      <c r="S64" s="921"/>
      <c r="T64" s="856"/>
    </row>
    <row r="65" spans="1:20" s="850" customFormat="1" ht="13.2">
      <c r="A65" s="921"/>
      <c r="B65" s="921"/>
      <c r="C65" s="921"/>
      <c r="D65" s="921"/>
      <c r="E65" s="921"/>
      <c r="F65" s="921"/>
      <c r="G65" s="921"/>
      <c r="H65" s="921"/>
      <c r="I65" s="921"/>
      <c r="J65" s="921"/>
      <c r="K65" s="921"/>
      <c r="L65" s="921"/>
      <c r="M65" s="921"/>
      <c r="N65" s="790"/>
      <c r="O65" s="921"/>
      <c r="P65" s="921"/>
      <c r="Q65" s="921"/>
      <c r="R65" s="921"/>
      <c r="S65" s="921"/>
      <c r="T65" s="856"/>
    </row>
  </sheetData>
  <sheetProtection selectLockedCells="1" selectUnlockedCells="1"/>
  <mergeCells count="42">
    <mergeCell ref="H23:I23"/>
    <mergeCell ref="H25:I25"/>
    <mergeCell ref="H26:I26"/>
    <mergeCell ref="H27:I27"/>
    <mergeCell ref="H28:I28"/>
    <mergeCell ref="A7:S7"/>
    <mergeCell ref="Q20:R20"/>
    <mergeCell ref="Q16:R16"/>
    <mergeCell ref="Q17:R17"/>
    <mergeCell ref="Q19:R19"/>
    <mergeCell ref="Q15:R15"/>
    <mergeCell ref="Q18:R18"/>
    <mergeCell ref="Q13:R14"/>
    <mergeCell ref="A13:A14"/>
    <mergeCell ref="B13:B14"/>
    <mergeCell ref="C13:E14"/>
    <mergeCell ref="H13:I14"/>
    <mergeCell ref="A9:S9"/>
    <mergeCell ref="F13:G13"/>
    <mergeCell ref="H17:I17"/>
    <mergeCell ref="H18:I18"/>
    <mergeCell ref="A46:A47"/>
    <mergeCell ref="A40:I40"/>
    <mergeCell ref="A42:I42"/>
    <mergeCell ref="A43:I43"/>
    <mergeCell ref="B41:G41"/>
    <mergeCell ref="L36:O36"/>
    <mergeCell ref="Q21:R21"/>
    <mergeCell ref="Q22:R22"/>
    <mergeCell ref="H15:I15"/>
    <mergeCell ref="H16:I16"/>
    <mergeCell ref="H29:I29"/>
    <mergeCell ref="H30:I30"/>
    <mergeCell ref="H31:I31"/>
    <mergeCell ref="H32:I32"/>
    <mergeCell ref="H33:I33"/>
    <mergeCell ref="H34:I34"/>
    <mergeCell ref="H24:I24"/>
    <mergeCell ref="H19:I19"/>
    <mergeCell ref="H20:I20"/>
    <mergeCell ref="H21:I21"/>
    <mergeCell ref="H22:I22"/>
  </mergeCells>
  <phoneticPr fontId="18"/>
  <hyperlinks>
    <hyperlink ref="B41" r:id="rId1" display="mailto:drjpn@vanguardlogistics.com" xr:uid="{00000000-0004-0000-1F00-000000000000}"/>
  </hyperlinks>
  <pageMargins left="0.72" right="0.3" top="0.33" bottom="1.03" header="0.23" footer="1.02"/>
  <pageSetup paperSize="9" scale="50" orientation="landscape" r:id="rId2"/>
  <headerFooter alignWithMargins="0"/>
  <drawing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indexed="52"/>
    <pageSetUpPr fitToPage="1"/>
  </sheetPr>
  <dimension ref="A1:Z65"/>
  <sheetViews>
    <sheetView view="pageBreakPreview" zoomScale="45" zoomScaleNormal="50" zoomScaleSheetLayoutView="45" workbookViewId="0">
      <selection activeCell="J27" sqref="J27"/>
    </sheetView>
  </sheetViews>
  <sheetFormatPr defaultColWidth="9" defaultRowHeight="15" customHeight="1"/>
  <cols>
    <col min="1" max="1" width="32.109375" style="921" customWidth="1"/>
    <col min="2" max="2" width="10.6640625" style="921" bestFit="1" customWidth="1"/>
    <col min="3" max="3" width="11.109375" style="921" customWidth="1"/>
    <col min="4" max="4" width="9.6640625" style="921" customWidth="1"/>
    <col min="5" max="5" width="11.109375" style="921" customWidth="1"/>
    <col min="6" max="13" width="12.6640625" style="921" customWidth="1"/>
    <col min="14" max="14" width="13.6640625" style="790" customWidth="1"/>
    <col min="15" max="21" width="13.6640625" style="921" customWidth="1"/>
    <col min="22" max="23" width="14.88671875" style="921" customWidth="1"/>
    <col min="24" max="25" width="12.6640625" style="921" customWidth="1"/>
    <col min="26" max="26" width="9" style="792"/>
    <col min="27" max="16384" width="9" style="921"/>
  </cols>
  <sheetData>
    <row r="1" spans="1:26" ht="20.100000000000001" customHeight="1">
      <c r="S1" s="791"/>
    </row>
    <row r="2" spans="1:26" ht="20.100000000000001" customHeight="1">
      <c r="G2" s="2667" t="s">
        <v>88</v>
      </c>
      <c r="H2" s="2667"/>
      <c r="I2" s="2667"/>
      <c r="J2" s="2667"/>
      <c r="K2" s="2668" t="s">
        <v>5</v>
      </c>
      <c r="L2" s="2667"/>
      <c r="M2" s="2669"/>
      <c r="S2" s="791"/>
    </row>
    <row r="3" spans="1:26" ht="20.100000000000001" customHeight="1">
      <c r="G3" s="2667" t="s">
        <v>1154</v>
      </c>
      <c r="H3" s="2667"/>
      <c r="I3" s="2667"/>
      <c r="J3" s="2667"/>
      <c r="K3" s="2668" t="s">
        <v>1757</v>
      </c>
      <c r="L3" s="2667"/>
      <c r="M3" s="2669"/>
      <c r="S3" s="791"/>
    </row>
    <row r="4" spans="1:26" ht="20.100000000000001" customHeight="1">
      <c r="G4" s="2667" t="s">
        <v>1157</v>
      </c>
      <c r="H4" s="2667"/>
      <c r="I4" s="2667"/>
      <c r="J4" s="2667"/>
      <c r="K4" s="2668" t="s">
        <v>1758</v>
      </c>
      <c r="L4" s="2667"/>
      <c r="M4" s="2669"/>
      <c r="S4" s="791"/>
    </row>
    <row r="5" spans="1:26" ht="20.100000000000001" customHeight="1">
      <c r="G5" s="2667" t="s">
        <v>1160</v>
      </c>
      <c r="H5" s="2667"/>
      <c r="I5" s="2667"/>
      <c r="J5" s="2667"/>
      <c r="K5" s="2668" t="s">
        <v>1759</v>
      </c>
      <c r="L5" s="2667"/>
      <c r="M5" s="2669"/>
      <c r="N5" s="796"/>
      <c r="O5" s="790"/>
      <c r="P5" s="790"/>
      <c r="S5" s="791"/>
    </row>
    <row r="6" spans="1:26" ht="20.100000000000001" customHeight="1">
      <c r="M6" s="797"/>
      <c r="O6" s="790"/>
      <c r="P6" s="790"/>
    </row>
    <row r="7" spans="1:26" ht="30" customHeight="1">
      <c r="A7" s="2891" t="s">
        <v>944</v>
      </c>
      <c r="B7" s="2891"/>
      <c r="C7" s="2891"/>
      <c r="D7" s="2891"/>
      <c r="E7" s="2891"/>
      <c r="F7" s="2891"/>
      <c r="G7" s="2891"/>
      <c r="H7" s="2891"/>
      <c r="I7" s="2891"/>
      <c r="J7" s="2891"/>
      <c r="K7" s="2891"/>
      <c r="L7" s="2891"/>
      <c r="M7" s="2891"/>
      <c r="N7" s="2891"/>
      <c r="O7" s="2891"/>
      <c r="P7" s="2891"/>
      <c r="Q7" s="2891"/>
      <c r="R7" s="2891"/>
      <c r="S7" s="2891"/>
      <c r="T7" s="2891"/>
      <c r="U7" s="2891"/>
      <c r="V7" s="2891"/>
      <c r="W7" s="1068"/>
      <c r="X7" s="1065"/>
      <c r="Y7" s="1065"/>
    </row>
    <row r="8" spans="1:26" ht="15" customHeight="1">
      <c r="A8" s="798"/>
      <c r="B8" s="798"/>
      <c r="C8" s="798"/>
      <c r="D8" s="798"/>
      <c r="E8" s="798"/>
      <c r="F8" s="798"/>
      <c r="G8" s="798"/>
      <c r="H8" s="798"/>
      <c r="I8" s="798"/>
      <c r="J8" s="798"/>
      <c r="K8" s="798"/>
      <c r="L8" s="798"/>
      <c r="M8" s="798"/>
      <c r="N8" s="799"/>
      <c r="O8" s="799"/>
      <c r="P8" s="799"/>
      <c r="Q8" s="799"/>
      <c r="W8" s="269"/>
      <c r="X8" s="819"/>
      <c r="Y8" s="819"/>
    </row>
    <row r="9" spans="1:26" ht="15" customHeight="1">
      <c r="A9" s="2913" t="s">
        <v>76</v>
      </c>
      <c r="B9" s="2913"/>
      <c r="C9" s="2913"/>
      <c r="D9" s="2913"/>
      <c r="E9" s="2913"/>
      <c r="F9" s="2913"/>
      <c r="G9" s="2913"/>
      <c r="H9" s="2913"/>
      <c r="I9" s="2913"/>
      <c r="J9" s="2913"/>
      <c r="K9" s="2913"/>
      <c r="L9" s="2913"/>
      <c r="M9" s="2913"/>
      <c r="N9" s="800"/>
      <c r="O9" s="800"/>
      <c r="P9" s="800"/>
      <c r="Q9" s="801"/>
    </row>
    <row r="10" spans="1:26" s="1762" customFormat="1" ht="15" customHeight="1">
      <c r="A10" s="1849"/>
      <c r="B10" s="1849"/>
      <c r="C10" s="1849"/>
      <c r="D10" s="1849"/>
      <c r="E10" s="1849"/>
      <c r="F10" s="1849"/>
      <c r="G10" s="1849"/>
      <c r="H10" s="1849"/>
      <c r="I10" s="1849"/>
      <c r="J10" s="1849"/>
      <c r="K10" s="1849"/>
      <c r="L10" s="1849"/>
      <c r="M10" s="1849"/>
      <c r="N10" s="800"/>
      <c r="O10" s="800"/>
      <c r="P10" s="800"/>
      <c r="Q10" s="1647"/>
      <c r="Z10" s="792"/>
    </row>
    <row r="11" spans="1:26" s="1762" customFormat="1" ht="15" customHeight="1">
      <c r="A11" s="1849"/>
      <c r="B11" s="1849"/>
      <c r="C11" s="1849"/>
      <c r="D11" s="1849"/>
      <c r="E11" s="1849"/>
      <c r="F11" s="1849"/>
      <c r="G11" s="1849"/>
      <c r="H11" s="1849"/>
      <c r="I11" s="1849"/>
      <c r="J11" s="1849"/>
      <c r="K11" s="1849"/>
      <c r="L11" s="1849"/>
      <c r="M11" s="1849"/>
      <c r="N11" s="800"/>
      <c r="O11" s="800"/>
      <c r="P11" s="800"/>
      <c r="Q11" s="1647"/>
      <c r="Z11" s="792"/>
    </row>
    <row r="12" spans="1:26" ht="14.85" customHeight="1">
      <c r="A12" s="804" t="s">
        <v>948</v>
      </c>
      <c r="B12" s="1085"/>
      <c r="C12" s="1085"/>
      <c r="D12" s="791"/>
      <c r="E12" s="1085"/>
      <c r="F12" s="1085"/>
      <c r="G12" s="1085"/>
      <c r="H12" s="1085"/>
      <c r="I12" s="1085"/>
      <c r="J12" s="1085"/>
      <c r="K12" s="1085"/>
      <c r="L12" s="1085"/>
      <c r="M12" s="1085"/>
      <c r="N12" s="803"/>
      <c r="O12" s="803"/>
      <c r="P12" s="803"/>
      <c r="Q12" s="1085"/>
      <c r="V12" s="3480">
        <f ca="1">TODAY()</f>
        <v>45261</v>
      </c>
      <c r="W12" s="3480"/>
    </row>
    <row r="13" spans="1:26" s="792" customFormat="1" ht="15" hidden="1" customHeight="1">
      <c r="A13" s="859"/>
      <c r="B13" s="860"/>
      <c r="C13" s="860"/>
      <c r="D13" s="860"/>
      <c r="E13" s="860"/>
      <c r="F13" s="860"/>
      <c r="G13" s="860"/>
      <c r="H13" s="860"/>
      <c r="I13" s="860"/>
      <c r="J13" s="860"/>
      <c r="K13" s="860"/>
      <c r="L13" s="860"/>
      <c r="M13" s="860"/>
      <c r="N13" s="860" t="s">
        <v>114</v>
      </c>
      <c r="O13" s="860" t="s">
        <v>115</v>
      </c>
      <c r="P13" s="860"/>
      <c r="Q13" s="860" t="s">
        <v>115</v>
      </c>
      <c r="R13" s="861" t="s">
        <v>116</v>
      </c>
      <c r="S13" s="861" t="s">
        <v>116</v>
      </c>
      <c r="T13" s="861" t="s">
        <v>116</v>
      </c>
      <c r="U13" s="861" t="s">
        <v>116</v>
      </c>
      <c r="V13" s="860" t="s">
        <v>949</v>
      </c>
      <c r="W13" s="860" t="s">
        <v>949</v>
      </c>
      <c r="X13" s="860"/>
      <c r="Y13" s="860"/>
    </row>
    <row r="14" spans="1:26" s="792" customFormat="1" ht="15" hidden="1" customHeight="1">
      <c r="A14" s="859"/>
      <c r="B14" s="860"/>
      <c r="C14" s="860"/>
      <c r="D14" s="860"/>
      <c r="E14" s="860"/>
      <c r="F14" s="860"/>
      <c r="G14" s="860"/>
      <c r="H14" s="860"/>
      <c r="I14" s="860"/>
      <c r="J14" s="860"/>
      <c r="K14" s="860"/>
      <c r="L14" s="860"/>
      <c r="M14" s="860"/>
      <c r="N14" s="860" t="s">
        <v>117</v>
      </c>
      <c r="O14" s="860" t="s">
        <v>118</v>
      </c>
      <c r="P14" s="860"/>
      <c r="Q14" s="862" t="s">
        <v>118</v>
      </c>
      <c r="R14" s="862" t="s">
        <v>119</v>
      </c>
      <c r="S14" s="862" t="s">
        <v>119</v>
      </c>
      <c r="T14" s="862" t="s">
        <v>119</v>
      </c>
      <c r="U14" s="862" t="s">
        <v>119</v>
      </c>
      <c r="V14" s="860" t="s">
        <v>950</v>
      </c>
      <c r="W14" s="860" t="s">
        <v>950</v>
      </c>
      <c r="X14" s="860"/>
      <c r="Y14" s="860"/>
    </row>
    <row r="15" spans="1:26" s="792" customFormat="1" ht="13.2" hidden="1">
      <c r="A15" s="234"/>
      <c r="B15" s="860"/>
      <c r="C15" s="860"/>
      <c r="D15" s="860"/>
      <c r="E15" s="860"/>
      <c r="F15" s="860"/>
      <c r="G15" s="860"/>
      <c r="H15" s="860"/>
      <c r="I15" s="860"/>
      <c r="J15" s="860"/>
      <c r="K15" s="860"/>
      <c r="L15" s="860"/>
      <c r="M15" s="860"/>
      <c r="N15" s="860">
        <v>15</v>
      </c>
      <c r="O15" s="860">
        <v>33</v>
      </c>
      <c r="P15" s="860"/>
      <c r="Q15" s="862">
        <v>36</v>
      </c>
      <c r="R15" s="862">
        <v>32</v>
      </c>
      <c r="S15" s="862">
        <v>39</v>
      </c>
      <c r="T15" s="862">
        <v>25</v>
      </c>
      <c r="U15" s="862">
        <v>20</v>
      </c>
      <c r="V15" s="860" t="s">
        <v>951</v>
      </c>
      <c r="W15" s="860" t="s">
        <v>951</v>
      </c>
      <c r="X15" s="860"/>
      <c r="Y15" s="860"/>
    </row>
    <row r="16" spans="1:26" ht="30" customHeight="1">
      <c r="A16" s="4169" t="s">
        <v>1625</v>
      </c>
      <c r="B16" s="3130" t="s">
        <v>1626</v>
      </c>
      <c r="C16" s="4163" t="s">
        <v>81</v>
      </c>
      <c r="D16" s="4163"/>
      <c r="E16" s="4164"/>
      <c r="F16" s="4168" t="s">
        <v>1627</v>
      </c>
      <c r="G16" s="3127"/>
      <c r="H16" s="3128"/>
      <c r="I16" s="3121" t="s">
        <v>960</v>
      </c>
      <c r="J16" s="4163"/>
      <c r="K16" s="4164"/>
      <c r="L16" s="1856" t="s">
        <v>1627</v>
      </c>
      <c r="M16" s="3129" t="s">
        <v>1628</v>
      </c>
      <c r="N16" s="1881" t="s">
        <v>1630</v>
      </c>
      <c r="O16" s="1857" t="s">
        <v>1631</v>
      </c>
      <c r="P16" s="1882" t="s">
        <v>1632</v>
      </c>
      <c r="Q16" s="1882" t="s">
        <v>1633</v>
      </c>
      <c r="R16" s="1857" t="s">
        <v>1634</v>
      </c>
      <c r="S16" s="1857" t="s">
        <v>1635</v>
      </c>
      <c r="T16" s="1857" t="s">
        <v>1636</v>
      </c>
      <c r="U16" s="1882" t="s">
        <v>1637</v>
      </c>
      <c r="V16" s="4189" t="s">
        <v>1638</v>
      </c>
      <c r="W16" s="4190"/>
      <c r="X16" s="428"/>
      <c r="Y16" s="428"/>
    </row>
    <row r="17" spans="1:26" s="790" customFormat="1" ht="30" customHeight="1">
      <c r="A17" s="4170"/>
      <c r="B17" s="4162"/>
      <c r="C17" s="4165"/>
      <c r="D17" s="4165"/>
      <c r="E17" s="4166"/>
      <c r="F17" s="1767" t="s">
        <v>82</v>
      </c>
      <c r="G17" s="1767" t="s">
        <v>83</v>
      </c>
      <c r="H17" s="1767" t="s">
        <v>84</v>
      </c>
      <c r="I17" s="4167"/>
      <c r="J17" s="4165"/>
      <c r="K17" s="4166"/>
      <c r="L17" s="1767" t="s">
        <v>961</v>
      </c>
      <c r="M17" s="3053"/>
      <c r="N17" s="1858" t="s">
        <v>1639</v>
      </c>
      <c r="O17" s="1859" t="s">
        <v>1640</v>
      </c>
      <c r="P17" s="1767" t="s">
        <v>1641</v>
      </c>
      <c r="Q17" s="1859" t="s">
        <v>1642</v>
      </c>
      <c r="R17" s="1859" t="s">
        <v>1643</v>
      </c>
      <c r="S17" s="1859" t="s">
        <v>1644</v>
      </c>
      <c r="T17" s="1859" t="s">
        <v>1645</v>
      </c>
      <c r="U17" s="1767" t="s">
        <v>1646</v>
      </c>
      <c r="V17" s="1860" t="s">
        <v>1647</v>
      </c>
      <c r="W17" s="1861" t="s">
        <v>1648</v>
      </c>
      <c r="X17" s="428"/>
      <c r="Y17" s="428"/>
      <c r="Z17" s="792"/>
    </row>
    <row r="18" spans="1:26" ht="36.6" customHeight="1">
      <c r="A18" s="2477" t="s">
        <v>1900</v>
      </c>
      <c r="B18" s="2478" t="s">
        <v>1901</v>
      </c>
      <c r="C18" s="2307">
        <v>45237</v>
      </c>
      <c r="D18" s="1439"/>
      <c r="E18" s="2307">
        <v>45237</v>
      </c>
      <c r="F18" s="2307">
        <v>45231</v>
      </c>
      <c r="G18" s="2014" t="s">
        <v>1830</v>
      </c>
      <c r="H18" s="2306">
        <f t="shared" ref="H18:H23" si="0">F18+1</f>
        <v>45232</v>
      </c>
      <c r="I18" s="1433"/>
      <c r="J18" s="1432"/>
      <c r="K18" s="2604"/>
      <c r="L18" s="2302"/>
      <c r="M18" s="1736">
        <f t="shared" ref="M18:M33" si="1">E18+4</f>
        <v>45241</v>
      </c>
      <c r="N18" s="1272">
        <f>M18+25</f>
        <v>45266</v>
      </c>
      <c r="O18" s="2479">
        <f>M18+41</f>
        <v>45282</v>
      </c>
      <c r="P18" s="2480">
        <f>M18+49</f>
        <v>45290</v>
      </c>
      <c r="Q18" s="2481">
        <f>M18+34</f>
        <v>45275</v>
      </c>
      <c r="R18" s="2482">
        <f>M18+38</f>
        <v>45279</v>
      </c>
      <c r="S18" s="2479">
        <f>M18+43</f>
        <v>45284</v>
      </c>
      <c r="T18" s="2479">
        <f>M18+33</f>
        <v>45274</v>
      </c>
      <c r="U18" s="2483">
        <f>M18+35</f>
        <v>45276</v>
      </c>
      <c r="V18" s="1865">
        <f>M18+42</f>
        <v>45283</v>
      </c>
      <c r="W18" s="1866">
        <f>M18+42</f>
        <v>45283</v>
      </c>
      <c r="X18" s="414"/>
      <c r="Y18" s="414"/>
    </row>
    <row r="19" spans="1:26" ht="36.6" customHeight="1">
      <c r="A19" s="2477" t="s">
        <v>1903</v>
      </c>
      <c r="B19" s="2478" t="s">
        <v>1904</v>
      </c>
      <c r="C19" s="2301">
        <v>45240</v>
      </c>
      <c r="D19" s="1439"/>
      <c r="E19" s="2301">
        <v>45240</v>
      </c>
      <c r="F19" s="2307">
        <v>45237</v>
      </c>
      <c r="G19" s="2014">
        <v>45237</v>
      </c>
      <c r="H19" s="2301">
        <f t="shared" si="0"/>
        <v>45238</v>
      </c>
      <c r="I19" s="1433">
        <v>45241</v>
      </c>
      <c r="J19" s="1432"/>
      <c r="K19" s="2604">
        <v>45241</v>
      </c>
      <c r="L19" s="2302">
        <v>45239</v>
      </c>
      <c r="M19" s="1736">
        <f t="shared" si="1"/>
        <v>45244</v>
      </c>
      <c r="N19" s="1273">
        <f>M19+29</f>
        <v>45273</v>
      </c>
      <c r="O19" s="2484">
        <f>M19+45</f>
        <v>45289</v>
      </c>
      <c r="P19" s="2302">
        <f>M19+53</f>
        <v>45297</v>
      </c>
      <c r="Q19" s="2482">
        <f>M19+38</f>
        <v>45282</v>
      </c>
      <c r="R19" s="2482">
        <f>M19+42</f>
        <v>45286</v>
      </c>
      <c r="S19" s="2482">
        <f>M19+47</f>
        <v>45291</v>
      </c>
      <c r="T19" s="2481">
        <f>M19+37</f>
        <v>45281</v>
      </c>
      <c r="U19" s="2302">
        <f>M19+39</f>
        <v>45283</v>
      </c>
      <c r="V19" s="1867">
        <f>M19+39</f>
        <v>45283</v>
      </c>
      <c r="W19" s="2485">
        <f>M19+39</f>
        <v>45283</v>
      </c>
      <c r="X19" s="414"/>
      <c r="Y19" s="414"/>
    </row>
    <row r="20" spans="1:26" ht="36.6" customHeight="1">
      <c r="A20" s="2477" t="s">
        <v>1905</v>
      </c>
      <c r="B20" s="2478" t="s">
        <v>1906</v>
      </c>
      <c r="C20" s="2299">
        <v>45244</v>
      </c>
      <c r="D20" s="1737"/>
      <c r="E20" s="2300">
        <f t="shared" ref="E20" si="2">C20</f>
        <v>45244</v>
      </c>
      <c r="F20" s="2301">
        <v>45239</v>
      </c>
      <c r="G20" s="2014" t="s">
        <v>1832</v>
      </c>
      <c r="H20" s="2304">
        <f t="shared" si="0"/>
        <v>45240</v>
      </c>
      <c r="I20" s="1433"/>
      <c r="J20" s="1432"/>
      <c r="K20" s="2604"/>
      <c r="L20" s="2302"/>
      <c r="M20" s="1736">
        <f t="shared" si="1"/>
        <v>45248</v>
      </c>
      <c r="N20" s="1272">
        <f t="shared" ref="N20" si="3">M20+25</f>
        <v>45273</v>
      </c>
      <c r="O20" s="2479">
        <f t="shared" ref="O20" si="4">M20+41</f>
        <v>45289</v>
      </c>
      <c r="P20" s="2480">
        <f t="shared" ref="P20" si="5">M20+49</f>
        <v>45297</v>
      </c>
      <c r="Q20" s="2481">
        <f t="shared" ref="Q20" si="6">M20+34</f>
        <v>45282</v>
      </c>
      <c r="R20" s="2482">
        <f t="shared" ref="R20" si="7">M20+38</f>
        <v>45286</v>
      </c>
      <c r="S20" s="2479">
        <f t="shared" ref="S20" si="8">M20+43</f>
        <v>45291</v>
      </c>
      <c r="T20" s="2479">
        <f t="shared" ref="T20" si="9">M20+33</f>
        <v>45281</v>
      </c>
      <c r="U20" s="2483">
        <f t="shared" ref="U20" si="10">M20+35</f>
        <v>45283</v>
      </c>
      <c r="V20" s="1865">
        <f t="shared" ref="V20" si="11">M20+42</f>
        <v>45290</v>
      </c>
      <c r="W20" s="1866">
        <f t="shared" ref="W20" si="12">M20+42</f>
        <v>45290</v>
      </c>
      <c r="X20" s="414"/>
      <c r="Y20" s="414"/>
    </row>
    <row r="21" spans="1:26" ht="36.6" customHeight="1">
      <c r="A21" s="2298" t="s">
        <v>1903</v>
      </c>
      <c r="B21" s="1863" t="s">
        <v>1907</v>
      </c>
      <c r="C21" s="2301">
        <v>45247</v>
      </c>
      <c r="D21" s="1439"/>
      <c r="E21" s="2301">
        <v>45247</v>
      </c>
      <c r="F21" s="2301">
        <v>45244</v>
      </c>
      <c r="G21" s="2014">
        <v>45244</v>
      </c>
      <c r="H21" s="2301">
        <f t="shared" si="0"/>
        <v>45245</v>
      </c>
      <c r="I21" s="1433">
        <v>45248</v>
      </c>
      <c r="J21" s="1432"/>
      <c r="K21" s="2604">
        <v>45248</v>
      </c>
      <c r="L21" s="2302">
        <v>45246</v>
      </c>
      <c r="M21" s="1736">
        <f t="shared" si="1"/>
        <v>45251</v>
      </c>
      <c r="N21" s="1273">
        <f t="shared" ref="N21" si="13">M21+29</f>
        <v>45280</v>
      </c>
      <c r="O21" s="2484">
        <f t="shared" ref="O21" si="14">M21+45</f>
        <v>45296</v>
      </c>
      <c r="P21" s="2302">
        <f t="shared" ref="P21" si="15">M21+53</f>
        <v>45304</v>
      </c>
      <c r="Q21" s="2482">
        <f t="shared" ref="Q21" si="16">M21+38</f>
        <v>45289</v>
      </c>
      <c r="R21" s="2482">
        <f t="shared" ref="R21" si="17">M21+42</f>
        <v>45293</v>
      </c>
      <c r="S21" s="2482">
        <f t="shared" ref="S21" si="18">M21+47</f>
        <v>45298</v>
      </c>
      <c r="T21" s="2481">
        <f t="shared" ref="T21" si="19">M21+37</f>
        <v>45288</v>
      </c>
      <c r="U21" s="2302">
        <f t="shared" ref="U21" si="20">M21+39</f>
        <v>45290</v>
      </c>
      <c r="V21" s="1867">
        <f t="shared" ref="V21" si="21">M21+39</f>
        <v>45290</v>
      </c>
      <c r="W21" s="2485">
        <f t="shared" ref="W21" si="22">M21+39</f>
        <v>45290</v>
      </c>
      <c r="X21" s="414"/>
      <c r="Y21" s="414"/>
    </row>
    <row r="22" spans="1:26" ht="36.6" customHeight="1">
      <c r="A22" s="2703" t="s">
        <v>1908</v>
      </c>
      <c r="B22" s="2704" t="s">
        <v>1909</v>
      </c>
      <c r="C22" s="2305">
        <v>45251</v>
      </c>
      <c r="D22" s="1737"/>
      <c r="E22" s="2305">
        <v>45251</v>
      </c>
      <c r="F22" s="2301">
        <v>45246</v>
      </c>
      <c r="G22" s="2014" t="s">
        <v>1832</v>
      </c>
      <c r="H22" s="2304">
        <f t="shared" si="0"/>
        <v>45247</v>
      </c>
      <c r="I22" s="1433"/>
      <c r="J22" s="1432"/>
      <c r="K22" s="2604"/>
      <c r="L22" s="2302"/>
      <c r="M22" s="1736">
        <f t="shared" si="1"/>
        <v>45255</v>
      </c>
      <c r="N22" s="1272">
        <f t="shared" ref="N22" si="23">M22+25</f>
        <v>45280</v>
      </c>
      <c r="O22" s="2479">
        <f t="shared" ref="O22" si="24">M22+41</f>
        <v>45296</v>
      </c>
      <c r="P22" s="2480">
        <f t="shared" ref="P22" si="25">M22+49</f>
        <v>45304</v>
      </c>
      <c r="Q22" s="2481">
        <f t="shared" ref="Q22" si="26">M22+34</f>
        <v>45289</v>
      </c>
      <c r="R22" s="2482">
        <f t="shared" ref="R22" si="27">M22+38</f>
        <v>45293</v>
      </c>
      <c r="S22" s="2479">
        <f t="shared" ref="S22" si="28">M22+43</f>
        <v>45298</v>
      </c>
      <c r="T22" s="2479">
        <f t="shared" ref="T22" si="29">M22+33</f>
        <v>45288</v>
      </c>
      <c r="U22" s="2483">
        <f t="shared" ref="U22" si="30">M22+35</f>
        <v>45290</v>
      </c>
      <c r="V22" s="1865">
        <f t="shared" ref="V22" si="31">M22+42</f>
        <v>45297</v>
      </c>
      <c r="W22" s="1866">
        <f t="shared" ref="W22" si="32">M22+42</f>
        <v>45297</v>
      </c>
      <c r="X22" s="414"/>
      <c r="Y22" s="414"/>
    </row>
    <row r="23" spans="1:26" s="792" customFormat="1" ht="36.6" customHeight="1">
      <c r="A23" s="2298" t="s">
        <v>1903</v>
      </c>
      <c r="B23" s="1863" t="s">
        <v>1910</v>
      </c>
      <c r="C23" s="2306">
        <v>45254</v>
      </c>
      <c r="D23" s="1439"/>
      <c r="E23" s="2306">
        <v>45254</v>
      </c>
      <c r="F23" s="2303">
        <v>45250</v>
      </c>
      <c r="G23" s="2014">
        <v>45251</v>
      </c>
      <c r="H23" s="2303">
        <f t="shared" si="0"/>
        <v>45251</v>
      </c>
      <c r="I23" s="1433">
        <v>45255</v>
      </c>
      <c r="J23" s="1432"/>
      <c r="K23" s="2604">
        <v>45255</v>
      </c>
      <c r="L23" s="2303">
        <v>45252</v>
      </c>
      <c r="M23" s="1736">
        <f t="shared" si="1"/>
        <v>45258</v>
      </c>
      <c r="N23" s="1273">
        <f t="shared" ref="N23" si="33">M23+29</f>
        <v>45287</v>
      </c>
      <c r="O23" s="2484">
        <f t="shared" ref="O23" si="34">M23+45</f>
        <v>45303</v>
      </c>
      <c r="P23" s="2302">
        <f t="shared" ref="P23" si="35">M23+53</f>
        <v>45311</v>
      </c>
      <c r="Q23" s="2482">
        <f t="shared" ref="Q23" si="36">M23+38</f>
        <v>45296</v>
      </c>
      <c r="R23" s="2482">
        <f t="shared" ref="R23" si="37">M23+42</f>
        <v>45300</v>
      </c>
      <c r="S23" s="2482">
        <f t="shared" ref="S23" si="38">M23+47</f>
        <v>45305</v>
      </c>
      <c r="T23" s="2481">
        <f t="shared" ref="T23" si="39">M23+37</f>
        <v>45295</v>
      </c>
      <c r="U23" s="2302">
        <f t="shared" ref="U23" si="40">M23+39</f>
        <v>45297</v>
      </c>
      <c r="V23" s="1867">
        <f t="shared" ref="V23" si="41">M23+39</f>
        <v>45297</v>
      </c>
      <c r="W23" s="2485">
        <f t="shared" ref="W23" si="42">M23+39</f>
        <v>45297</v>
      </c>
      <c r="X23" s="414"/>
      <c r="Y23" s="414"/>
    </row>
    <row r="24" spans="1:26" s="792" customFormat="1" ht="36.6" customHeight="1">
      <c r="A24" s="2705" t="s">
        <v>1911</v>
      </c>
      <c r="B24" s="2706" t="s">
        <v>1912</v>
      </c>
      <c r="C24" s="2306">
        <v>45258</v>
      </c>
      <c r="D24" s="1737"/>
      <c r="E24" s="2306">
        <v>45258</v>
      </c>
      <c r="F24" s="2303">
        <v>45252</v>
      </c>
      <c r="G24" s="2014" t="s">
        <v>1832</v>
      </c>
      <c r="H24" s="2303">
        <v>45254</v>
      </c>
      <c r="I24" s="1433"/>
      <c r="J24" s="1432"/>
      <c r="K24" s="2604"/>
      <c r="L24" s="2302"/>
      <c r="M24" s="1736">
        <f t="shared" si="1"/>
        <v>45262</v>
      </c>
      <c r="N24" s="1272">
        <f t="shared" ref="N24" si="43">M24+25</f>
        <v>45287</v>
      </c>
      <c r="O24" s="2479">
        <f t="shared" ref="O24" si="44">M24+41</f>
        <v>45303</v>
      </c>
      <c r="P24" s="2480">
        <f t="shared" ref="P24" si="45">M24+49</f>
        <v>45311</v>
      </c>
      <c r="Q24" s="2481">
        <f t="shared" ref="Q24" si="46">M24+34</f>
        <v>45296</v>
      </c>
      <c r="R24" s="2482">
        <f t="shared" ref="R24" si="47">M24+38</f>
        <v>45300</v>
      </c>
      <c r="S24" s="2479">
        <f t="shared" ref="S24" si="48">M24+43</f>
        <v>45305</v>
      </c>
      <c r="T24" s="2479">
        <f t="shared" ref="T24" si="49">M24+33</f>
        <v>45295</v>
      </c>
      <c r="U24" s="2483">
        <f t="shared" ref="U24" si="50">M24+35</f>
        <v>45297</v>
      </c>
      <c r="V24" s="1865">
        <f t="shared" ref="V24" si="51">M24+42</f>
        <v>45304</v>
      </c>
      <c r="W24" s="1866">
        <f t="shared" ref="W24" si="52">M24+42</f>
        <v>45304</v>
      </c>
      <c r="X24" s="429"/>
      <c r="Y24" s="429"/>
    </row>
    <row r="25" spans="1:26" s="792" customFormat="1" ht="36.6" customHeight="1">
      <c r="A25" s="2298" t="s">
        <v>1903</v>
      </c>
      <c r="B25" s="1863" t="s">
        <v>1913</v>
      </c>
      <c r="C25" s="2307">
        <v>45261</v>
      </c>
      <c r="D25" s="1439"/>
      <c r="E25" s="2307">
        <v>45261</v>
      </c>
      <c r="F25" s="2306">
        <v>45258</v>
      </c>
      <c r="G25" s="2015">
        <v>45258</v>
      </c>
      <c r="H25" s="2306">
        <f t="shared" ref="H25:H31" si="53">F25+1</f>
        <v>45259</v>
      </c>
      <c r="I25" s="1433">
        <v>45262</v>
      </c>
      <c r="J25" s="1432"/>
      <c r="K25" s="2604">
        <v>45262</v>
      </c>
      <c r="L25" s="2302">
        <v>45260</v>
      </c>
      <c r="M25" s="1736">
        <f t="shared" si="1"/>
        <v>45265</v>
      </c>
      <c r="N25" s="1273">
        <f t="shared" ref="N25" si="54">M25+29</f>
        <v>45294</v>
      </c>
      <c r="O25" s="2484">
        <f t="shared" ref="O25" si="55">M25+45</f>
        <v>45310</v>
      </c>
      <c r="P25" s="2302">
        <f t="shared" ref="P25" si="56">M25+53</f>
        <v>45318</v>
      </c>
      <c r="Q25" s="2482">
        <f t="shared" ref="Q25" si="57">M25+38</f>
        <v>45303</v>
      </c>
      <c r="R25" s="2482">
        <f t="shared" ref="R25" si="58">M25+42</f>
        <v>45307</v>
      </c>
      <c r="S25" s="2482">
        <f t="shared" ref="S25" si="59">M25+47</f>
        <v>45312</v>
      </c>
      <c r="T25" s="2481">
        <f t="shared" ref="T25" si="60">M25+37</f>
        <v>45302</v>
      </c>
      <c r="U25" s="2302">
        <f t="shared" ref="U25" si="61">M25+39</f>
        <v>45304</v>
      </c>
      <c r="V25" s="1867">
        <f t="shared" ref="V25" si="62">M25+39</f>
        <v>45304</v>
      </c>
      <c r="W25" s="2485">
        <f t="shared" ref="W25" si="63">M25+39</f>
        <v>45304</v>
      </c>
      <c r="X25" s="414"/>
      <c r="Y25" s="414"/>
    </row>
    <row r="26" spans="1:26" s="792" customFormat="1" ht="36.6" customHeight="1">
      <c r="A26" s="2703" t="s">
        <v>1908</v>
      </c>
      <c r="B26" s="2707" t="s">
        <v>1914</v>
      </c>
      <c r="C26" s="2307">
        <v>45265</v>
      </c>
      <c r="D26" s="1439"/>
      <c r="E26" s="2307">
        <v>45265</v>
      </c>
      <c r="F26" s="2307">
        <v>45260</v>
      </c>
      <c r="G26" s="2014" t="s">
        <v>1832</v>
      </c>
      <c r="H26" s="2306">
        <f t="shared" si="53"/>
        <v>45261</v>
      </c>
      <c r="I26" s="1433"/>
      <c r="J26" s="1432"/>
      <c r="K26" s="2604"/>
      <c r="L26" s="2302"/>
      <c r="M26" s="1736">
        <f t="shared" si="1"/>
        <v>45269</v>
      </c>
      <c r="N26" s="1272">
        <f t="shared" ref="N26" si="64">M26+25</f>
        <v>45294</v>
      </c>
      <c r="O26" s="2479">
        <f t="shared" ref="O26" si="65">M26+41</f>
        <v>45310</v>
      </c>
      <c r="P26" s="2480">
        <f t="shared" ref="P26" si="66">M26+49</f>
        <v>45318</v>
      </c>
      <c r="Q26" s="2481">
        <f t="shared" ref="Q26" si="67">M26+34</f>
        <v>45303</v>
      </c>
      <c r="R26" s="2482">
        <f t="shared" ref="R26" si="68">M26+38</f>
        <v>45307</v>
      </c>
      <c r="S26" s="2479">
        <f t="shared" ref="S26" si="69">M26+43</f>
        <v>45312</v>
      </c>
      <c r="T26" s="2479">
        <f t="shared" ref="T26" si="70">M26+33</f>
        <v>45302</v>
      </c>
      <c r="U26" s="2483">
        <f t="shared" ref="U26" si="71">M26+35</f>
        <v>45304</v>
      </c>
      <c r="V26" s="1865">
        <f t="shared" ref="V26" si="72">M26+42</f>
        <v>45311</v>
      </c>
      <c r="W26" s="1866">
        <f t="shared" ref="W26" si="73">M26+42</f>
        <v>45311</v>
      </c>
      <c r="X26" s="414"/>
      <c r="Y26" s="414"/>
    </row>
    <row r="27" spans="1:26" s="792" customFormat="1" ht="36.6" customHeight="1">
      <c r="A27" s="2298" t="s">
        <v>1903</v>
      </c>
      <c r="B27" s="1863" t="s">
        <v>1915</v>
      </c>
      <c r="C27" s="2301">
        <v>45268</v>
      </c>
      <c r="D27" s="1439"/>
      <c r="E27" s="2301">
        <v>45268</v>
      </c>
      <c r="F27" s="2307">
        <v>45265</v>
      </c>
      <c r="G27" s="2014">
        <v>45265</v>
      </c>
      <c r="H27" s="2301">
        <f t="shared" si="53"/>
        <v>45266</v>
      </c>
      <c r="I27" s="1433">
        <v>45269</v>
      </c>
      <c r="J27" s="1432"/>
      <c r="K27" s="2604">
        <v>45269</v>
      </c>
      <c r="L27" s="2302">
        <v>45267</v>
      </c>
      <c r="M27" s="1736">
        <f t="shared" si="1"/>
        <v>45272</v>
      </c>
      <c r="N27" s="1273">
        <f t="shared" ref="N27" si="74">M27+29</f>
        <v>45301</v>
      </c>
      <c r="O27" s="2484">
        <f t="shared" ref="O27" si="75">M27+45</f>
        <v>45317</v>
      </c>
      <c r="P27" s="2302">
        <f t="shared" ref="P27" si="76">M27+53</f>
        <v>45325</v>
      </c>
      <c r="Q27" s="2482">
        <f t="shared" ref="Q27" si="77">M27+38</f>
        <v>45310</v>
      </c>
      <c r="R27" s="2482">
        <f t="shared" ref="R27" si="78">M27+42</f>
        <v>45314</v>
      </c>
      <c r="S27" s="2482">
        <f t="shared" ref="S27" si="79">M27+47</f>
        <v>45319</v>
      </c>
      <c r="T27" s="2481">
        <f t="shared" ref="T27" si="80">M27+37</f>
        <v>45309</v>
      </c>
      <c r="U27" s="2302">
        <f t="shared" ref="U27" si="81">M27+39</f>
        <v>45311</v>
      </c>
      <c r="V27" s="1867">
        <f t="shared" ref="V27" si="82">M27+39</f>
        <v>45311</v>
      </c>
      <c r="W27" s="2485">
        <f t="shared" ref="W27" si="83">M27+39</f>
        <v>45311</v>
      </c>
      <c r="X27" s="414"/>
      <c r="Y27" s="414"/>
    </row>
    <row r="28" spans="1:26" s="792" customFormat="1" ht="36.6" customHeight="1">
      <c r="A28" s="2703" t="s">
        <v>1911</v>
      </c>
      <c r="B28" s="2707" t="s">
        <v>1916</v>
      </c>
      <c r="C28" s="2299">
        <v>45272</v>
      </c>
      <c r="D28" s="1737"/>
      <c r="E28" s="2300">
        <f t="shared" ref="E28" si="84">C28</f>
        <v>45272</v>
      </c>
      <c r="F28" s="2301">
        <v>45267</v>
      </c>
      <c r="G28" s="2014" t="s">
        <v>831</v>
      </c>
      <c r="H28" s="2304">
        <f t="shared" si="53"/>
        <v>45268</v>
      </c>
      <c r="I28" s="1433"/>
      <c r="J28" s="1432"/>
      <c r="K28" s="2604"/>
      <c r="L28" s="2302"/>
      <c r="M28" s="1736">
        <f t="shared" si="1"/>
        <v>45276</v>
      </c>
      <c r="N28" s="1272">
        <f t="shared" ref="N28" si="85">M28+25</f>
        <v>45301</v>
      </c>
      <c r="O28" s="2479">
        <f t="shared" ref="O28" si="86">M28+41</f>
        <v>45317</v>
      </c>
      <c r="P28" s="2480">
        <f t="shared" ref="P28" si="87">M28+49</f>
        <v>45325</v>
      </c>
      <c r="Q28" s="2481">
        <f t="shared" ref="Q28" si="88">M28+34</f>
        <v>45310</v>
      </c>
      <c r="R28" s="2482">
        <f t="shared" ref="R28" si="89">M28+38</f>
        <v>45314</v>
      </c>
      <c r="S28" s="2479">
        <f t="shared" ref="S28" si="90">M28+43</f>
        <v>45319</v>
      </c>
      <c r="T28" s="2479">
        <f t="shared" ref="T28" si="91">M28+33</f>
        <v>45309</v>
      </c>
      <c r="U28" s="2483">
        <f t="shared" ref="U28" si="92">M28+35</f>
        <v>45311</v>
      </c>
      <c r="V28" s="1865">
        <f t="shared" ref="V28" si="93">M28+42</f>
        <v>45318</v>
      </c>
      <c r="W28" s="1866">
        <f t="shared" ref="W28" si="94">M28+42</f>
        <v>45318</v>
      </c>
      <c r="X28" s="414"/>
      <c r="Y28" s="414"/>
    </row>
    <row r="29" spans="1:26" ht="36.6" customHeight="1">
      <c r="A29" s="2298" t="s">
        <v>1903</v>
      </c>
      <c r="B29" s="1863" t="s">
        <v>1917</v>
      </c>
      <c r="C29" s="2301">
        <v>45275</v>
      </c>
      <c r="D29" s="1439"/>
      <c r="E29" s="2301">
        <v>45275</v>
      </c>
      <c r="F29" s="2301">
        <v>45272</v>
      </c>
      <c r="G29" s="2014">
        <v>45272</v>
      </c>
      <c r="H29" s="2301">
        <f t="shared" si="53"/>
        <v>45273</v>
      </c>
      <c r="I29" s="1433">
        <v>45276</v>
      </c>
      <c r="J29" s="1432"/>
      <c r="K29" s="2604">
        <v>45276</v>
      </c>
      <c r="L29" s="2302">
        <v>45274</v>
      </c>
      <c r="M29" s="1736">
        <f t="shared" si="1"/>
        <v>45279</v>
      </c>
      <c r="N29" s="1273">
        <f t="shared" ref="N29" si="95">M29+29</f>
        <v>45308</v>
      </c>
      <c r="O29" s="2484">
        <f t="shared" ref="O29" si="96">M29+45</f>
        <v>45324</v>
      </c>
      <c r="P29" s="2302">
        <f t="shared" ref="P29" si="97">M29+53</f>
        <v>45332</v>
      </c>
      <c r="Q29" s="2482">
        <f t="shared" ref="Q29" si="98">M29+38</f>
        <v>45317</v>
      </c>
      <c r="R29" s="2482">
        <f t="shared" ref="R29" si="99">M29+42</f>
        <v>45321</v>
      </c>
      <c r="S29" s="2482">
        <f t="shared" ref="S29" si="100">M29+47</f>
        <v>45326</v>
      </c>
      <c r="T29" s="2481">
        <f t="shared" ref="T29" si="101">M29+37</f>
        <v>45316</v>
      </c>
      <c r="U29" s="2302">
        <f t="shared" ref="U29" si="102">M29+39</f>
        <v>45318</v>
      </c>
      <c r="V29" s="1867">
        <f t="shared" ref="V29" si="103">M29+39</f>
        <v>45318</v>
      </c>
      <c r="W29" s="2485">
        <f t="shared" ref="W29" si="104">M29+39</f>
        <v>45318</v>
      </c>
      <c r="X29" s="414"/>
      <c r="Y29" s="414"/>
      <c r="Z29" s="866"/>
    </row>
    <row r="30" spans="1:26" ht="36.6" customHeight="1">
      <c r="A30" s="2703" t="s">
        <v>1908</v>
      </c>
      <c r="B30" s="2707" t="s">
        <v>1918</v>
      </c>
      <c r="C30" s="2305">
        <v>45279</v>
      </c>
      <c r="D30" s="1737"/>
      <c r="E30" s="2305">
        <v>45279</v>
      </c>
      <c r="F30" s="2301">
        <v>45274</v>
      </c>
      <c r="G30" s="2014" t="s">
        <v>1832</v>
      </c>
      <c r="H30" s="2304">
        <f t="shared" si="53"/>
        <v>45275</v>
      </c>
      <c r="I30" s="1433"/>
      <c r="J30" s="1432"/>
      <c r="K30" s="2604"/>
      <c r="L30" s="2302"/>
      <c r="M30" s="1736">
        <f t="shared" si="1"/>
        <v>45283</v>
      </c>
      <c r="N30" s="1272">
        <f t="shared" ref="N30" si="105">M30+25</f>
        <v>45308</v>
      </c>
      <c r="O30" s="2479">
        <f t="shared" ref="O30" si="106">M30+41</f>
        <v>45324</v>
      </c>
      <c r="P30" s="2480">
        <f t="shared" ref="P30" si="107">M30+49</f>
        <v>45332</v>
      </c>
      <c r="Q30" s="2481">
        <f t="shared" ref="Q30" si="108">M30+34</f>
        <v>45317</v>
      </c>
      <c r="R30" s="2482">
        <f t="shared" ref="R30" si="109">M30+38</f>
        <v>45321</v>
      </c>
      <c r="S30" s="2479">
        <f t="shared" ref="S30" si="110">M30+43</f>
        <v>45326</v>
      </c>
      <c r="T30" s="2479">
        <f t="shared" ref="T30" si="111">M30+33</f>
        <v>45316</v>
      </c>
      <c r="U30" s="2483">
        <f t="shared" ref="U30" si="112">M30+35</f>
        <v>45318</v>
      </c>
      <c r="V30" s="1865">
        <f t="shared" ref="V30" si="113">M30+42</f>
        <v>45325</v>
      </c>
      <c r="W30" s="1866">
        <f t="shared" ref="W30" si="114">M30+42</f>
        <v>45325</v>
      </c>
      <c r="X30" s="414"/>
      <c r="Y30" s="414"/>
      <c r="Z30" s="866"/>
    </row>
    <row r="31" spans="1:26" ht="36.6" customHeight="1">
      <c r="A31" s="2298" t="s">
        <v>1903</v>
      </c>
      <c r="B31" s="1863" t="s">
        <v>1919</v>
      </c>
      <c r="C31" s="2306">
        <v>45282</v>
      </c>
      <c r="D31" s="1439"/>
      <c r="E31" s="2306">
        <v>45282</v>
      </c>
      <c r="F31" s="2301">
        <v>45279</v>
      </c>
      <c r="G31" s="2014">
        <v>45279</v>
      </c>
      <c r="H31" s="2301">
        <f t="shared" si="53"/>
        <v>45280</v>
      </c>
      <c r="I31" s="1433">
        <v>45283</v>
      </c>
      <c r="J31" s="1432"/>
      <c r="K31" s="2604">
        <v>45283</v>
      </c>
      <c r="L31" s="2302">
        <v>45281</v>
      </c>
      <c r="M31" s="1736">
        <f t="shared" si="1"/>
        <v>45286</v>
      </c>
      <c r="N31" s="1273">
        <f t="shared" ref="N31" si="115">M31+29</f>
        <v>45315</v>
      </c>
      <c r="O31" s="2484">
        <f t="shared" ref="O31" si="116">M31+45</f>
        <v>45331</v>
      </c>
      <c r="P31" s="2302">
        <f t="shared" ref="P31" si="117">M31+53</f>
        <v>45339</v>
      </c>
      <c r="Q31" s="2482">
        <f t="shared" ref="Q31" si="118">M31+38</f>
        <v>45324</v>
      </c>
      <c r="R31" s="2482">
        <f t="shared" ref="R31" si="119">M31+42</f>
        <v>45328</v>
      </c>
      <c r="S31" s="2482">
        <f t="shared" ref="S31" si="120">M31+47</f>
        <v>45333</v>
      </c>
      <c r="T31" s="2481">
        <f t="shared" ref="T31" si="121">M31+37</f>
        <v>45323</v>
      </c>
      <c r="U31" s="2302">
        <f t="shared" ref="U31" si="122">M31+39</f>
        <v>45325</v>
      </c>
      <c r="V31" s="1867">
        <f t="shared" ref="V31" si="123">M31+39</f>
        <v>45325</v>
      </c>
      <c r="W31" s="2485">
        <f t="shared" ref="W31" si="124">M31+39</f>
        <v>45325</v>
      </c>
      <c r="X31" s="414"/>
      <c r="Y31" s="414"/>
      <c r="Z31" s="866"/>
    </row>
    <row r="32" spans="1:26" ht="36.6" customHeight="1">
      <c r="A32" s="2705" t="s">
        <v>1911</v>
      </c>
      <c r="B32" s="2706" t="s">
        <v>1909</v>
      </c>
      <c r="C32" s="2306">
        <v>45286</v>
      </c>
      <c r="D32" s="1737"/>
      <c r="E32" s="2306">
        <v>45286</v>
      </c>
      <c r="F32" s="2301">
        <v>45281</v>
      </c>
      <c r="G32" s="2014" t="s">
        <v>1832</v>
      </c>
      <c r="H32" s="2301">
        <v>45282</v>
      </c>
      <c r="I32" s="1433"/>
      <c r="J32" s="1432"/>
      <c r="K32" s="2604"/>
      <c r="L32" s="2302"/>
      <c r="M32" s="1736">
        <f t="shared" si="1"/>
        <v>45290</v>
      </c>
      <c r="N32" s="1272">
        <f t="shared" ref="N32" si="125">M32+25</f>
        <v>45315</v>
      </c>
      <c r="O32" s="2479">
        <f t="shared" ref="O32" si="126">M32+41</f>
        <v>45331</v>
      </c>
      <c r="P32" s="2480">
        <f t="shared" ref="P32" si="127">M32+49</f>
        <v>45339</v>
      </c>
      <c r="Q32" s="2481">
        <f t="shared" ref="Q32" si="128">M32+34</f>
        <v>45324</v>
      </c>
      <c r="R32" s="2482">
        <f t="shared" ref="R32" si="129">M32+38</f>
        <v>45328</v>
      </c>
      <c r="S32" s="2479">
        <f t="shared" ref="S32" si="130">M32+43</f>
        <v>45333</v>
      </c>
      <c r="T32" s="2479">
        <f t="shared" ref="T32" si="131">M32+33</f>
        <v>45323</v>
      </c>
      <c r="U32" s="2483">
        <f t="shared" ref="U32" si="132">M32+35</f>
        <v>45325</v>
      </c>
      <c r="V32" s="1865">
        <f t="shared" ref="V32" si="133">M32+42</f>
        <v>45332</v>
      </c>
      <c r="W32" s="1866">
        <f t="shared" ref="W32" si="134">M32+42</f>
        <v>45332</v>
      </c>
      <c r="X32" s="833"/>
      <c r="Y32" s="833"/>
      <c r="Z32" s="826"/>
    </row>
    <row r="33" spans="1:26" ht="36.6" customHeight="1">
      <c r="A33" s="2298" t="s">
        <v>1903</v>
      </c>
      <c r="B33" s="1863" t="s">
        <v>1920</v>
      </c>
      <c r="C33" s="2307">
        <v>45289</v>
      </c>
      <c r="D33" s="1439"/>
      <c r="E33" s="2307">
        <v>45289</v>
      </c>
      <c r="F33" s="2306">
        <v>45286</v>
      </c>
      <c r="G33" s="2015">
        <v>45286</v>
      </c>
      <c r="H33" s="2306">
        <f t="shared" ref="H33" si="135">F33+1</f>
        <v>45287</v>
      </c>
      <c r="I33" s="1433">
        <v>45290</v>
      </c>
      <c r="J33" s="1432"/>
      <c r="K33" s="2604">
        <v>45290</v>
      </c>
      <c r="L33" s="2302">
        <v>45288</v>
      </c>
      <c r="M33" s="1736">
        <f t="shared" si="1"/>
        <v>45293</v>
      </c>
      <c r="N33" s="1273">
        <f t="shared" ref="N33" si="136">M33+29</f>
        <v>45322</v>
      </c>
      <c r="O33" s="2484">
        <f t="shared" ref="O33" si="137">M33+45</f>
        <v>45338</v>
      </c>
      <c r="P33" s="2302">
        <f t="shared" ref="P33" si="138">M33+53</f>
        <v>45346</v>
      </c>
      <c r="Q33" s="2482">
        <f t="shared" ref="Q33" si="139">M33+38</f>
        <v>45331</v>
      </c>
      <c r="R33" s="2482">
        <f t="shared" ref="R33" si="140">M33+42</f>
        <v>45335</v>
      </c>
      <c r="S33" s="2482">
        <f t="shared" ref="S33" si="141">M33+47</f>
        <v>45340</v>
      </c>
      <c r="T33" s="2481">
        <f t="shared" ref="T33" si="142">M33+37</f>
        <v>45330</v>
      </c>
      <c r="U33" s="2302">
        <f t="shared" ref="U33" si="143">M33+39</f>
        <v>45332</v>
      </c>
      <c r="V33" s="1867">
        <f t="shared" ref="V33" si="144">M33+39</f>
        <v>45332</v>
      </c>
      <c r="W33" s="2485">
        <f t="shared" ref="W33" si="145">M33+39</f>
        <v>45332</v>
      </c>
      <c r="X33" s="414"/>
      <c r="Y33" s="414"/>
      <c r="Z33" s="866"/>
    </row>
    <row r="34" spans="1:26" ht="36.6" customHeight="1">
      <c r="A34" s="2477"/>
      <c r="B34" s="2478"/>
      <c r="C34" s="2307"/>
      <c r="D34" s="1439"/>
      <c r="E34" s="2307"/>
      <c r="F34" s="2303"/>
      <c r="G34" s="2014"/>
      <c r="H34" s="2303"/>
      <c r="I34" s="1433"/>
      <c r="J34" s="1432"/>
      <c r="K34" s="2604"/>
      <c r="L34" s="2302"/>
      <c r="M34" s="1736"/>
      <c r="N34" s="1272"/>
      <c r="O34" s="2479"/>
      <c r="P34" s="2480"/>
      <c r="Q34" s="2481"/>
      <c r="R34" s="2482"/>
      <c r="S34" s="2479"/>
      <c r="T34" s="2479"/>
      <c r="U34" s="2483"/>
      <c r="V34" s="1865"/>
      <c r="W34" s="1866"/>
      <c r="X34" s="414"/>
      <c r="Y34" s="414"/>
      <c r="Z34" s="866"/>
    </row>
    <row r="35" spans="1:26" ht="36.6" customHeight="1">
      <c r="A35" s="2298"/>
      <c r="B35" s="1863"/>
      <c r="C35" s="2301"/>
      <c r="D35" s="1439"/>
      <c r="E35" s="2301"/>
      <c r="F35" s="2307"/>
      <c r="G35" s="2014"/>
      <c r="H35" s="2301"/>
      <c r="I35" s="1433"/>
      <c r="J35" s="1432"/>
      <c r="K35" s="2604"/>
      <c r="L35" s="2302"/>
      <c r="M35" s="1736"/>
      <c r="N35" s="1273"/>
      <c r="O35" s="2484"/>
      <c r="P35" s="2302"/>
      <c r="Q35" s="2482"/>
      <c r="R35" s="2482"/>
      <c r="S35" s="2482"/>
      <c r="T35" s="2481"/>
      <c r="U35" s="2302"/>
      <c r="V35" s="1867"/>
      <c r="W35" s="2485"/>
      <c r="Z35" s="921"/>
    </row>
    <row r="36" spans="1:26" ht="36.6" hidden="1" customHeight="1">
      <c r="A36" s="1789" t="s">
        <v>1128</v>
      </c>
      <c r="B36" s="1863"/>
      <c r="C36" s="1523"/>
      <c r="D36" s="1439" t="s">
        <v>390</v>
      </c>
      <c r="E36" s="1524">
        <f t="shared" ref="E36" si="146">C36</f>
        <v>0</v>
      </c>
      <c r="F36" s="1525">
        <f>C36-5</f>
        <v>-5</v>
      </c>
      <c r="G36" s="1440">
        <f t="shared" ref="G36" si="147">F36</f>
        <v>-5</v>
      </c>
      <c r="H36" s="1526">
        <f t="shared" ref="H36" si="148">F36+1</f>
        <v>-4</v>
      </c>
      <c r="I36" s="1433"/>
      <c r="J36" s="1432"/>
      <c r="K36" s="1864"/>
      <c r="L36" s="1768"/>
      <c r="M36" s="1736">
        <f t="shared" ref="M36" si="149">E36+4</f>
        <v>4</v>
      </c>
      <c r="N36" s="1272">
        <f>M36+25</f>
        <v>29</v>
      </c>
      <c r="O36" s="1790">
        <f>M36+41</f>
        <v>45</v>
      </c>
      <c r="P36" s="1771">
        <f>M36+49</f>
        <v>53</v>
      </c>
      <c r="Q36" s="1791">
        <f>M36+34</f>
        <v>38</v>
      </c>
      <c r="R36" s="1792">
        <f>M36+38</f>
        <v>42</v>
      </c>
      <c r="S36" s="1790">
        <f>M36+43</f>
        <v>47</v>
      </c>
      <c r="T36" s="1790">
        <f>M36+33</f>
        <v>37</v>
      </c>
      <c r="U36" s="1772">
        <f>M36+35</f>
        <v>39</v>
      </c>
      <c r="V36" s="1865">
        <f>M36+42</f>
        <v>46</v>
      </c>
      <c r="W36" s="1866">
        <f>M36+42</f>
        <v>46</v>
      </c>
      <c r="Z36" s="921"/>
    </row>
    <row r="37" spans="1:26" ht="32.1" customHeight="1">
      <c r="A37" s="1575" t="s">
        <v>1629</v>
      </c>
      <c r="B37" s="1441"/>
      <c r="C37" s="1428"/>
      <c r="D37" s="1429"/>
      <c r="E37" s="1430"/>
      <c r="F37" s="1437"/>
      <c r="G37" s="1438"/>
      <c r="H37" s="1438"/>
      <c r="I37" s="1434"/>
      <c r="J37" s="1435"/>
      <c r="K37" s="1436"/>
      <c r="L37" s="1436"/>
      <c r="M37" s="1436"/>
      <c r="N37" s="1757"/>
      <c r="O37" s="833"/>
      <c r="P37" s="833"/>
      <c r="Q37" s="1762"/>
      <c r="R37" s="1762"/>
      <c r="S37" s="1762"/>
      <c r="T37" s="1762"/>
      <c r="U37" s="1762"/>
      <c r="V37" s="1762"/>
      <c r="W37" s="1762"/>
      <c r="Z37" s="921"/>
    </row>
    <row r="38" spans="1:26" ht="32.1" customHeight="1">
      <c r="A38" s="1883" t="s">
        <v>1833</v>
      </c>
      <c r="B38" s="1441"/>
      <c r="C38" s="1431"/>
      <c r="D38" s="1429"/>
      <c r="E38" s="1430"/>
      <c r="F38" s="1437"/>
      <c r="G38" s="1438"/>
      <c r="H38" s="1883" t="s">
        <v>1921</v>
      </c>
      <c r="I38" s="1441"/>
      <c r="J38" s="1431"/>
      <c r="K38" s="1429"/>
      <c r="L38" s="1430"/>
      <c r="M38" s="1437"/>
      <c r="N38" s="1438"/>
      <c r="O38" s="833"/>
      <c r="P38" s="833"/>
      <c r="Q38" s="1762"/>
      <c r="R38" s="1762"/>
      <c r="S38" s="1762"/>
      <c r="T38" s="1762"/>
      <c r="U38" s="1762"/>
      <c r="V38" s="1762"/>
      <c r="W38" s="1762"/>
      <c r="Z38" s="921"/>
    </row>
    <row r="39" spans="1:26" ht="32.1" customHeight="1">
      <c r="A39" s="226" t="s">
        <v>1657</v>
      </c>
      <c r="B39" s="409"/>
      <c r="C39" s="813"/>
      <c r="D39" s="814"/>
      <c r="E39" s="815"/>
      <c r="F39" s="816"/>
      <c r="G39" s="816"/>
      <c r="H39" s="816"/>
      <c r="I39" s="954"/>
      <c r="J39" s="822"/>
      <c r="K39" s="872"/>
      <c r="L39" s="872"/>
      <c r="M39" s="872"/>
      <c r="N39" s="926"/>
      <c r="O39" s="833"/>
      <c r="P39" s="833"/>
      <c r="Z39" s="921"/>
    </row>
    <row r="40" spans="1:26" ht="32.1" customHeight="1">
      <c r="A40" s="821"/>
      <c r="B40" s="926"/>
      <c r="C40" s="926"/>
      <c r="D40" s="926"/>
      <c r="E40" s="926"/>
      <c r="F40" s="926"/>
      <c r="G40" s="926"/>
      <c r="H40" s="926"/>
      <c r="I40" s="926"/>
      <c r="J40" s="926"/>
      <c r="K40" s="926"/>
      <c r="L40" s="926"/>
      <c r="M40" s="926"/>
      <c r="N40" s="926"/>
      <c r="O40" s="833"/>
      <c r="P40" s="833"/>
      <c r="Z40" s="921"/>
    </row>
    <row r="41" spans="1:26" ht="32.1" customHeight="1">
      <c r="A41" s="821" t="s">
        <v>379</v>
      </c>
      <c r="B41" s="409"/>
      <c r="C41" s="813"/>
      <c r="D41" s="814"/>
      <c r="E41" s="815"/>
      <c r="F41" s="410"/>
      <c r="G41" s="410"/>
      <c r="H41" s="410"/>
      <c r="I41" s="817"/>
      <c r="J41" s="817"/>
      <c r="K41" s="817"/>
      <c r="L41" s="413"/>
      <c r="M41" s="926"/>
      <c r="N41" s="926"/>
      <c r="O41" s="833"/>
      <c r="P41" s="833"/>
      <c r="Z41" s="921"/>
    </row>
    <row r="42" spans="1:26" ht="26.25" customHeight="1">
      <c r="A42" s="1249" t="s">
        <v>983</v>
      </c>
      <c r="B42" s="812"/>
      <c r="D42" s="814"/>
      <c r="E42" s="815"/>
      <c r="F42" s="827"/>
      <c r="G42" s="817"/>
      <c r="H42" s="857"/>
      <c r="I42" s="857"/>
      <c r="M42" s="260" t="s">
        <v>212</v>
      </c>
      <c r="N42" s="974"/>
      <c r="O42" s="975" t="s">
        <v>384</v>
      </c>
      <c r="P42" s="975"/>
      <c r="Q42" s="1070"/>
      <c r="R42" s="235"/>
      <c r="S42" s="235"/>
      <c r="T42" s="235"/>
      <c r="Z42" s="921"/>
    </row>
    <row r="43" spans="1:26" ht="26.25" customHeight="1">
      <c r="A43" s="821" t="s">
        <v>75</v>
      </c>
      <c r="B43" s="820"/>
      <c r="D43" s="820"/>
      <c r="E43" s="820"/>
      <c r="F43" s="827"/>
      <c r="G43" s="820"/>
      <c r="H43" s="820"/>
      <c r="I43" s="820"/>
      <c r="M43" s="1063" t="s">
        <v>213</v>
      </c>
      <c r="N43" s="1069" t="s">
        <v>1621</v>
      </c>
      <c r="O43" s="878"/>
      <c r="P43" s="1001"/>
      <c r="Q43" s="878"/>
      <c r="R43" s="878"/>
      <c r="S43" s="878"/>
      <c r="T43" s="1001"/>
      <c r="U43" s="833"/>
      <c r="V43" s="833"/>
      <c r="W43" s="833"/>
      <c r="X43" s="866"/>
      <c r="Z43" s="921"/>
    </row>
    <row r="44" spans="1:26" ht="26.25" customHeight="1">
      <c r="A44" s="870" t="s">
        <v>222</v>
      </c>
      <c r="F44" s="827"/>
      <c r="M44" s="1064"/>
      <c r="N44" s="1002" t="s">
        <v>932</v>
      </c>
      <c r="O44" s="1003"/>
      <c r="P44" s="270" t="s">
        <v>933</v>
      </c>
      <c r="Q44" s="270"/>
      <c r="R44" s="270"/>
      <c r="S44" s="237" t="s">
        <v>934</v>
      </c>
      <c r="T44" s="1004"/>
      <c r="Y44" s="866"/>
      <c r="Z44" s="921"/>
    </row>
    <row r="45" spans="1:26" ht="26.25" customHeight="1">
      <c r="A45" s="730" t="s">
        <v>561</v>
      </c>
      <c r="F45" s="827"/>
      <c r="M45" s="1062" t="s">
        <v>214</v>
      </c>
      <c r="N45" s="1005" t="s">
        <v>813</v>
      </c>
      <c r="O45" s="238"/>
      <c r="P45" s="238"/>
      <c r="Q45" s="238"/>
      <c r="R45" s="238"/>
      <c r="S45" s="238"/>
      <c r="T45" s="1006"/>
      <c r="Y45" s="792"/>
      <c r="Z45" s="921"/>
    </row>
    <row r="46" spans="1:26" s="841" customFormat="1" ht="24" customHeight="1">
      <c r="A46" s="827" t="s">
        <v>370</v>
      </c>
      <c r="B46" s="921"/>
      <c r="C46" s="921"/>
      <c r="D46" s="921"/>
      <c r="E46" s="921"/>
      <c r="F46" s="921"/>
      <c r="G46" s="921"/>
      <c r="H46" s="921"/>
      <c r="I46" s="921"/>
      <c r="J46" s="921"/>
      <c r="K46" s="921"/>
      <c r="L46" s="921"/>
      <c r="M46" s="1064"/>
      <c r="N46" s="1007" t="s">
        <v>935</v>
      </c>
      <c r="O46" s="237"/>
      <c r="P46" s="237" t="s">
        <v>936</v>
      </c>
      <c r="Q46" s="237"/>
      <c r="R46" s="237"/>
      <c r="S46" s="237" t="s">
        <v>937</v>
      </c>
      <c r="T46" s="1004"/>
      <c r="U46" s="819"/>
      <c r="V46" s="819"/>
      <c r="W46" s="819"/>
      <c r="X46" s="819"/>
      <c r="Y46" s="866"/>
    </row>
    <row r="47" spans="1:26" ht="24" customHeight="1">
      <c r="A47" s="827" t="s">
        <v>931</v>
      </c>
      <c r="M47" s="1062" t="s">
        <v>366</v>
      </c>
      <c r="N47" s="1067" t="s">
        <v>364</v>
      </c>
      <c r="O47" s="87"/>
      <c r="P47" s="236"/>
      <c r="Q47" s="87"/>
      <c r="R47" s="87"/>
      <c r="S47" s="87"/>
      <c r="T47" s="136"/>
      <c r="U47" s="819"/>
      <c r="V47" s="819"/>
      <c r="W47" s="819"/>
      <c r="X47" s="819"/>
      <c r="Y47" s="792"/>
      <c r="Z47" s="921"/>
    </row>
    <row r="48" spans="1:26" ht="23.85" customHeight="1">
      <c r="A48" s="827" t="s">
        <v>1874</v>
      </c>
      <c r="I48" s="37"/>
      <c r="M48" s="1064"/>
      <c r="N48" s="1066" t="s">
        <v>939</v>
      </c>
      <c r="O48" s="89"/>
      <c r="P48" s="237" t="s">
        <v>940</v>
      </c>
      <c r="Q48" s="90"/>
      <c r="R48" s="89"/>
      <c r="S48" s="89" t="s">
        <v>941</v>
      </c>
      <c r="T48" s="831"/>
      <c r="U48" s="819"/>
      <c r="V48" s="819"/>
      <c r="W48" s="819"/>
      <c r="X48" s="819"/>
      <c r="Y48" s="792"/>
      <c r="Z48" s="921"/>
    </row>
    <row r="49" spans="1:26" ht="24" customHeight="1">
      <c r="A49" s="827"/>
      <c r="M49" s="1062" t="s">
        <v>360</v>
      </c>
      <c r="N49" s="1067" t="s">
        <v>962</v>
      </c>
      <c r="O49" s="87"/>
      <c r="P49" s="238"/>
      <c r="Q49" s="92"/>
      <c r="S49" s="830"/>
      <c r="T49" s="836"/>
      <c r="Y49" s="792"/>
      <c r="Z49" s="921"/>
    </row>
    <row r="50" spans="1:26" ht="24" customHeight="1">
      <c r="A50" s="821"/>
      <c r="M50" s="1064"/>
      <c r="N50" s="731" t="s">
        <v>942</v>
      </c>
      <c r="O50" s="89"/>
      <c r="P50" s="270" t="s">
        <v>1305</v>
      </c>
      <c r="Q50" s="90"/>
      <c r="R50" s="89"/>
      <c r="S50" s="89" t="s">
        <v>943</v>
      </c>
      <c r="T50" s="831"/>
      <c r="Y50" s="792"/>
      <c r="Z50" s="921"/>
    </row>
    <row r="51" spans="1:26" ht="15" customHeight="1">
      <c r="A51" s="821"/>
      <c r="M51" s="926"/>
      <c r="N51" s="926"/>
      <c r="O51" s="926"/>
      <c r="P51" s="926"/>
      <c r="Q51" s="926"/>
      <c r="R51" s="926"/>
      <c r="S51" s="926"/>
      <c r="T51" s="926"/>
      <c r="U51" s="926"/>
      <c r="Z51" s="921"/>
    </row>
    <row r="52" spans="1:26" ht="15" customHeight="1">
      <c r="A52" s="821"/>
      <c r="M52" s="926"/>
      <c r="N52" s="926"/>
      <c r="O52" s="926"/>
      <c r="P52" s="926"/>
      <c r="Q52" s="926"/>
      <c r="R52" s="926"/>
      <c r="S52" s="926"/>
      <c r="T52" s="926"/>
      <c r="U52" s="926"/>
      <c r="Z52" s="921"/>
    </row>
    <row r="53" spans="1:26" ht="15" customHeight="1">
      <c r="A53" s="870"/>
      <c r="M53" s="926"/>
      <c r="N53" s="926"/>
      <c r="O53" s="926"/>
      <c r="P53" s="926"/>
      <c r="Q53" s="926"/>
      <c r="R53" s="926"/>
      <c r="S53" s="926"/>
      <c r="T53" s="926"/>
      <c r="U53" s="926"/>
      <c r="Z53" s="921"/>
    </row>
    <row r="54" spans="1:26" ht="15" customHeight="1">
      <c r="A54" s="827"/>
      <c r="M54" s="926"/>
      <c r="N54" s="926"/>
      <c r="O54" s="926"/>
      <c r="P54" s="926"/>
      <c r="Q54" s="926"/>
      <c r="R54" s="926"/>
      <c r="S54" s="926"/>
      <c r="T54" s="926"/>
      <c r="U54" s="926"/>
      <c r="Z54" s="921"/>
    </row>
    <row r="55" spans="1:26" ht="15" customHeight="1">
      <c r="A55" s="827"/>
      <c r="M55" s="926"/>
      <c r="N55" s="926"/>
      <c r="O55" s="926"/>
      <c r="P55" s="926"/>
      <c r="Q55" s="926"/>
      <c r="R55" s="926"/>
      <c r="S55" s="926"/>
      <c r="T55" s="926"/>
      <c r="U55" s="926"/>
      <c r="Z55" s="921"/>
    </row>
    <row r="56" spans="1:26" ht="15" customHeight="1">
      <c r="A56" s="827"/>
      <c r="M56" s="926"/>
      <c r="N56" s="926"/>
      <c r="O56" s="926"/>
      <c r="P56" s="926"/>
      <c r="Q56" s="926"/>
      <c r="R56" s="926"/>
      <c r="S56" s="926"/>
      <c r="T56" s="926"/>
      <c r="U56" s="926"/>
      <c r="Z56" s="921"/>
    </row>
    <row r="57" spans="1:26" ht="15" customHeight="1">
      <c r="A57" s="827"/>
      <c r="M57" s="926"/>
      <c r="N57" s="926"/>
      <c r="O57" s="926"/>
      <c r="P57" s="926"/>
      <c r="Q57" s="926"/>
      <c r="R57" s="926"/>
      <c r="S57" s="926"/>
      <c r="T57" s="926"/>
      <c r="U57" s="926"/>
      <c r="Z57" s="921"/>
    </row>
    <row r="63" spans="1:26" ht="15" customHeight="1">
      <c r="Z63" s="921"/>
    </row>
    <row r="64" spans="1:26" ht="15" customHeight="1">
      <c r="Q64" s="926"/>
      <c r="Z64" s="921"/>
    </row>
    <row r="65" spans="17:26" ht="15" customHeight="1">
      <c r="Q65" s="926"/>
      <c r="Z65" s="921"/>
    </row>
  </sheetData>
  <sheetProtection selectLockedCells="1" selectUnlockedCells="1"/>
  <mergeCells count="10">
    <mergeCell ref="A7:V7"/>
    <mergeCell ref="B16:B17"/>
    <mergeCell ref="A16:A17"/>
    <mergeCell ref="A9:M9"/>
    <mergeCell ref="M16:M17"/>
    <mergeCell ref="I16:K17"/>
    <mergeCell ref="F16:H16"/>
    <mergeCell ref="C16:E17"/>
    <mergeCell ref="V16:W16"/>
    <mergeCell ref="V12:W12"/>
  </mergeCells>
  <phoneticPr fontId="18"/>
  <pageMargins left="0.27559055118110237" right="0.15748031496062992" top="0.31496062992125984" bottom="0.31496062992125984" header="0.27559055118110237" footer="0.31496062992125984"/>
  <pageSetup scale="43" orientation="landscape" r:id="rId1"/>
  <headerFooter alignWithMargins="0"/>
  <colBreaks count="1" manualBreakCount="1">
    <brk id="23" max="56" man="1"/>
  </col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indexed="52"/>
  </sheetPr>
  <dimension ref="A1:X60"/>
  <sheetViews>
    <sheetView view="pageBreakPreview" topLeftCell="A3" zoomScale="55" zoomScaleNormal="75" zoomScaleSheetLayoutView="55" workbookViewId="0">
      <selection activeCell="B10" sqref="B10"/>
    </sheetView>
  </sheetViews>
  <sheetFormatPr defaultColWidth="9" defaultRowHeight="15" customHeight="1"/>
  <cols>
    <col min="1" max="1" width="34.44140625" style="921" customWidth="1"/>
    <col min="2" max="2" width="13.88671875" style="921" customWidth="1"/>
    <col min="3" max="7" width="16.6640625" style="921" customWidth="1"/>
    <col min="8" max="14" width="17.33203125" style="921" customWidth="1"/>
    <col min="15" max="15" width="17.109375" style="921" customWidth="1"/>
    <col min="16" max="16" width="17.33203125" style="790" customWidth="1"/>
    <col min="17" max="18" width="17.33203125" style="921" customWidth="1"/>
    <col min="19" max="20" width="12.6640625" style="921" customWidth="1"/>
    <col min="21" max="21" width="6.33203125" style="921" customWidth="1"/>
    <col min="22" max="22" width="12.6640625" style="921" customWidth="1"/>
    <col min="23" max="23" width="21.88671875" style="921" customWidth="1"/>
    <col min="24" max="24" width="9" style="792"/>
    <col min="25" max="16384" width="9" style="921"/>
  </cols>
  <sheetData>
    <row r="1" spans="1:24" ht="20.100000000000001" customHeight="1">
      <c r="T1" s="791"/>
    </row>
    <row r="2" spans="1:24" ht="20.100000000000001" customHeight="1">
      <c r="G2" s="793" t="s">
        <v>88</v>
      </c>
      <c r="J2" s="2494" t="s">
        <v>5</v>
      </c>
      <c r="K2" s="793"/>
      <c r="M2" s="793"/>
      <c r="N2" s="794"/>
      <c r="O2" s="794"/>
      <c r="T2" s="791"/>
    </row>
    <row r="3" spans="1:24" ht="20.100000000000001" customHeight="1">
      <c r="G3" s="793" t="s">
        <v>992</v>
      </c>
      <c r="J3" s="2494" t="s">
        <v>1757</v>
      </c>
      <c r="K3" s="793"/>
      <c r="M3" s="793"/>
      <c r="N3" s="794"/>
      <c r="O3" s="794"/>
      <c r="T3" s="791"/>
    </row>
    <row r="4" spans="1:24" ht="20.100000000000001" customHeight="1">
      <c r="G4" s="1048" t="s">
        <v>993</v>
      </c>
      <c r="J4" s="2494" t="s">
        <v>1758</v>
      </c>
      <c r="K4" s="793"/>
      <c r="M4" s="795"/>
      <c r="N4" s="794"/>
      <c r="O4" s="794"/>
      <c r="T4" s="791"/>
    </row>
    <row r="5" spans="1:24" ht="20.100000000000001" customHeight="1">
      <c r="G5" s="793" t="s">
        <v>994</v>
      </c>
      <c r="J5" s="2494" t="s">
        <v>1759</v>
      </c>
      <c r="K5" s="793"/>
      <c r="M5" s="793"/>
      <c r="N5" s="794"/>
      <c r="O5" s="794"/>
      <c r="P5" s="796"/>
      <c r="Q5" s="790"/>
      <c r="T5" s="791"/>
    </row>
    <row r="6" spans="1:24" ht="20.100000000000001" customHeight="1">
      <c r="N6" s="797"/>
      <c r="O6" s="797"/>
      <c r="Q6" s="790"/>
    </row>
    <row r="7" spans="1:24" ht="30" customHeight="1">
      <c r="A7" s="2891" t="s">
        <v>816</v>
      </c>
      <c r="B7" s="2891"/>
      <c r="C7" s="2891"/>
      <c r="D7" s="2891"/>
      <c r="E7" s="2891"/>
      <c r="F7" s="2891"/>
      <c r="G7" s="2891"/>
      <c r="H7" s="2891"/>
      <c r="I7" s="2891"/>
      <c r="J7" s="2891"/>
      <c r="K7" s="2891"/>
      <c r="L7" s="2891"/>
      <c r="M7" s="2891"/>
      <c r="N7" s="2891"/>
      <c r="O7" s="2891"/>
      <c r="P7" s="2891"/>
      <c r="Q7" s="2891"/>
      <c r="R7" s="2891"/>
      <c r="S7" s="2891"/>
      <c r="T7" s="1009"/>
      <c r="U7" s="980"/>
      <c r="V7" s="980"/>
      <c r="W7" s="980"/>
    </row>
    <row r="8" spans="1:24" ht="12" customHeight="1">
      <c r="A8" s="798"/>
      <c r="B8" s="798"/>
      <c r="C8" s="798"/>
      <c r="D8" s="798"/>
      <c r="E8" s="798"/>
      <c r="F8" s="798"/>
      <c r="G8" s="798"/>
      <c r="H8" s="798"/>
      <c r="I8" s="798"/>
      <c r="J8" s="798"/>
      <c r="K8" s="798"/>
      <c r="L8" s="798"/>
      <c r="M8" s="798"/>
      <c r="N8" s="798"/>
      <c r="O8" s="798"/>
      <c r="P8" s="799"/>
      <c r="Q8" s="799"/>
      <c r="R8" s="799"/>
    </row>
    <row r="9" spans="1:24" ht="16.2">
      <c r="A9" s="4193" t="s">
        <v>815</v>
      </c>
      <c r="B9" s="4193"/>
      <c r="C9" s="4193"/>
      <c r="D9" s="4193"/>
      <c r="E9" s="4193"/>
      <c r="F9" s="4193"/>
      <c r="G9" s="4193"/>
      <c r="H9" s="4193"/>
      <c r="I9" s="4193"/>
      <c r="J9" s="4193"/>
      <c r="K9" s="4193"/>
      <c r="L9" s="4193"/>
      <c r="M9" s="4193"/>
      <c r="N9" s="4193"/>
      <c r="O9" s="4193"/>
      <c r="P9" s="4193"/>
      <c r="Q9" s="4193"/>
      <c r="R9" s="4193"/>
      <c r="S9" s="4193"/>
      <c r="T9" s="801"/>
    </row>
    <row r="10" spans="1:24" ht="23.1" customHeight="1">
      <c r="A10" s="1680"/>
      <c r="B10" s="979"/>
      <c r="C10" s="979"/>
      <c r="D10" s="979"/>
      <c r="E10" s="979"/>
      <c r="F10" s="979"/>
      <c r="G10" s="979"/>
      <c r="H10" s="979"/>
      <c r="I10" s="979"/>
      <c r="J10" s="979"/>
      <c r="K10" s="979"/>
      <c r="L10" s="979"/>
      <c r="M10" s="979"/>
      <c r="N10" s="979"/>
      <c r="O10" s="979"/>
      <c r="P10" s="800"/>
      <c r="Q10" s="800"/>
      <c r="R10" s="801"/>
    </row>
    <row r="11" spans="1:24" s="883" customFormat="1" ht="30" customHeight="1">
      <c r="A11" s="1016"/>
      <c r="B11" s="963"/>
      <c r="C11" s="99"/>
      <c r="D11" s="104"/>
      <c r="E11" s="964"/>
      <c r="F11" s="103"/>
      <c r="G11" s="103"/>
      <c r="H11" s="954"/>
      <c r="I11" s="954"/>
      <c r="J11" s="99"/>
      <c r="K11" s="99"/>
      <c r="L11" s="871"/>
      <c r="M11" s="871"/>
      <c r="N11" s="871"/>
      <c r="O11" s="871"/>
      <c r="P11" s="871"/>
      <c r="Q11" s="871"/>
      <c r="R11" s="871"/>
      <c r="S11" s="881"/>
      <c r="T11" s="950"/>
      <c r="U11" s="882"/>
      <c r="V11" s="882"/>
      <c r="W11" s="882"/>
      <c r="X11" s="832"/>
    </row>
    <row r="12" spans="1:24" ht="28.5" customHeight="1">
      <c r="A12" s="983" t="s">
        <v>1020</v>
      </c>
      <c r="B12" s="984"/>
      <c r="C12" s="985"/>
      <c r="D12" s="814"/>
      <c r="E12" s="815"/>
      <c r="F12" s="816"/>
      <c r="G12" s="816"/>
      <c r="H12" s="816"/>
      <c r="I12" s="817"/>
      <c r="J12" s="818"/>
      <c r="K12" s="818"/>
      <c r="L12" s="817"/>
      <c r="M12" s="857"/>
      <c r="N12" s="813"/>
      <c r="O12" s="813"/>
      <c r="Q12" s="790"/>
      <c r="R12" s="797">
        <f ca="1">TODAY()</f>
        <v>45261</v>
      </c>
      <c r="S12" s="858"/>
      <c r="T12" s="819"/>
      <c r="U12" s="819"/>
      <c r="V12" s="819"/>
      <c r="W12" s="819"/>
    </row>
    <row r="13" spans="1:24" ht="28.35" hidden="1" customHeight="1">
      <c r="A13" s="859"/>
      <c r="B13" s="986"/>
      <c r="C13" s="987"/>
      <c r="D13" s="988"/>
      <c r="E13" s="989"/>
      <c r="F13" s="990"/>
      <c r="G13" s="990"/>
      <c r="H13" s="990"/>
      <c r="I13" s="860" t="s">
        <v>114</v>
      </c>
      <c r="J13" s="860" t="s">
        <v>115</v>
      </c>
      <c r="K13" s="860"/>
      <c r="L13" s="860" t="s">
        <v>115</v>
      </c>
      <c r="M13" s="861" t="s">
        <v>116</v>
      </c>
      <c r="N13" s="861" t="s">
        <v>116</v>
      </c>
      <c r="O13" s="861" t="s">
        <v>116</v>
      </c>
      <c r="P13" s="861" t="s">
        <v>116</v>
      </c>
      <c r="Q13" s="861" t="s">
        <v>116</v>
      </c>
      <c r="R13" s="860" t="s">
        <v>1034</v>
      </c>
      <c r="S13" s="826"/>
      <c r="T13" s="826"/>
      <c r="U13" s="826"/>
      <c r="V13" s="826"/>
      <c r="W13" s="826"/>
    </row>
    <row r="14" spans="1:24" ht="28.35" hidden="1" customHeight="1">
      <c r="A14" s="859"/>
      <c r="B14" s="986"/>
      <c r="C14" s="987"/>
      <c r="D14" s="988"/>
      <c r="E14" s="989"/>
      <c r="F14" s="990"/>
      <c r="G14" s="990"/>
      <c r="H14" s="990"/>
      <c r="I14" s="860" t="s">
        <v>117</v>
      </c>
      <c r="J14" s="860" t="s">
        <v>118</v>
      </c>
      <c r="K14" s="860"/>
      <c r="L14" s="862" t="s">
        <v>118</v>
      </c>
      <c r="M14" s="862" t="s">
        <v>119</v>
      </c>
      <c r="N14" s="862" t="s">
        <v>119</v>
      </c>
      <c r="O14" s="862" t="s">
        <v>119</v>
      </c>
      <c r="P14" s="862" t="s">
        <v>119</v>
      </c>
      <c r="Q14" s="862" t="s">
        <v>119</v>
      </c>
      <c r="R14" s="860" t="s">
        <v>1035</v>
      </c>
      <c r="S14" s="826"/>
      <c r="T14" s="826"/>
      <c r="U14" s="826"/>
      <c r="V14" s="826"/>
      <c r="W14" s="826"/>
    </row>
    <row r="15" spans="1:24" s="792" customFormat="1" ht="28.35" hidden="1" customHeight="1">
      <c r="A15" s="859"/>
      <c r="B15" s="986"/>
      <c r="C15" s="987"/>
      <c r="D15" s="988"/>
      <c r="E15" s="989"/>
      <c r="F15" s="990"/>
      <c r="G15" s="990"/>
      <c r="H15" s="990"/>
      <c r="I15" s="860">
        <v>15</v>
      </c>
      <c r="J15" s="860">
        <v>33</v>
      </c>
      <c r="K15" s="860"/>
      <c r="L15" s="862">
        <v>36</v>
      </c>
      <c r="M15" s="862">
        <v>32</v>
      </c>
      <c r="N15" s="862">
        <v>39</v>
      </c>
      <c r="O15" s="862">
        <v>39</v>
      </c>
      <c r="P15" s="862">
        <v>25</v>
      </c>
      <c r="Q15" s="862">
        <v>20</v>
      </c>
      <c r="R15" s="860" t="s">
        <v>1036</v>
      </c>
      <c r="S15" s="826"/>
      <c r="T15" s="826"/>
      <c r="U15" s="826"/>
      <c r="V15" s="826"/>
      <c r="W15" s="826"/>
    </row>
    <row r="16" spans="1:24" ht="26.25" customHeight="1">
      <c r="A16" s="3074" t="s">
        <v>1037</v>
      </c>
      <c r="B16" s="3060" t="s">
        <v>1038</v>
      </c>
      <c r="C16" s="3062" t="s">
        <v>643</v>
      </c>
      <c r="D16" s="4196"/>
      <c r="E16" s="4197"/>
      <c r="F16" s="4187" t="s">
        <v>1035</v>
      </c>
      <c r="G16" s="4188"/>
      <c r="H16" s="3287" t="s">
        <v>389</v>
      </c>
      <c r="I16" s="996" t="s">
        <v>772</v>
      </c>
      <c r="J16" s="994" t="s">
        <v>773</v>
      </c>
      <c r="K16" s="997" t="s">
        <v>1039</v>
      </c>
      <c r="L16" s="997" t="s">
        <v>775</v>
      </c>
      <c r="M16" s="994" t="s">
        <v>776</v>
      </c>
      <c r="N16" s="994" t="s">
        <v>777</v>
      </c>
      <c r="O16" s="994" t="s">
        <v>778</v>
      </c>
      <c r="P16" s="997" t="s">
        <v>774</v>
      </c>
      <c r="Q16" s="4194" t="s">
        <v>779</v>
      </c>
      <c r="R16" s="4195"/>
      <c r="S16" s="863"/>
      <c r="T16" s="864"/>
      <c r="U16" s="864"/>
      <c r="V16" s="864"/>
      <c r="W16" s="826"/>
      <c r="X16" s="921"/>
    </row>
    <row r="17" spans="1:24" ht="26.25" customHeight="1">
      <c r="A17" s="4185"/>
      <c r="B17" s="4186"/>
      <c r="C17" s="3065"/>
      <c r="D17" s="3066"/>
      <c r="E17" s="3067"/>
      <c r="F17" s="993" t="s">
        <v>644</v>
      </c>
      <c r="G17" s="993" t="s">
        <v>645</v>
      </c>
      <c r="H17" s="4198"/>
      <c r="I17" s="998" t="s">
        <v>780</v>
      </c>
      <c r="J17" s="995" t="s">
        <v>781</v>
      </c>
      <c r="K17" s="993" t="s">
        <v>1040</v>
      </c>
      <c r="L17" s="995" t="s">
        <v>783</v>
      </c>
      <c r="M17" s="995" t="s">
        <v>784</v>
      </c>
      <c r="N17" s="995" t="s">
        <v>785</v>
      </c>
      <c r="O17" s="995" t="s">
        <v>786</v>
      </c>
      <c r="P17" s="993" t="s">
        <v>782</v>
      </c>
      <c r="Q17" s="999" t="s">
        <v>787</v>
      </c>
      <c r="R17" s="1000" t="s">
        <v>1041</v>
      </c>
      <c r="S17" s="821"/>
      <c r="T17" s="819"/>
      <c r="U17" s="819"/>
      <c r="V17" s="819"/>
      <c r="W17" s="826"/>
      <c r="X17" s="921"/>
    </row>
    <row r="18" spans="1:24" s="790" customFormat="1" ht="30" customHeight="1">
      <c r="A18" s="2645" t="s">
        <v>1730</v>
      </c>
      <c r="B18" s="2644" t="s">
        <v>1742</v>
      </c>
      <c r="C18" s="2634">
        <v>45240</v>
      </c>
      <c r="D18" s="2633" t="s">
        <v>390</v>
      </c>
      <c r="E18" s="2635">
        <v>45240</v>
      </c>
      <c r="F18" s="2636">
        <v>45238</v>
      </c>
      <c r="G18" s="2637">
        <v>45238</v>
      </c>
      <c r="H18" s="2638">
        <v>45243</v>
      </c>
      <c r="I18" s="2638">
        <v>45273</v>
      </c>
      <c r="J18" s="2639">
        <v>45290</v>
      </c>
      <c r="K18" s="2639">
        <v>45291</v>
      </c>
      <c r="L18" s="2640">
        <v>45281</v>
      </c>
      <c r="M18" s="2640">
        <v>45286</v>
      </c>
      <c r="N18" s="2640">
        <v>45293</v>
      </c>
      <c r="O18" s="2640">
        <v>45276</v>
      </c>
      <c r="P18" s="2641">
        <v>45285</v>
      </c>
      <c r="Q18" s="2642">
        <v>45283</v>
      </c>
      <c r="R18" s="2642">
        <v>45283</v>
      </c>
      <c r="S18" s="873"/>
      <c r="T18" s="874"/>
      <c r="U18" s="1874"/>
      <c r="V18" s="1874"/>
      <c r="W18" s="1874"/>
      <c r="X18" s="876"/>
    </row>
    <row r="19" spans="1:24" s="1877" customFormat="1" ht="30" customHeight="1">
      <c r="A19" s="2645" t="s">
        <v>1730</v>
      </c>
      <c r="B19" s="2644" t="s">
        <v>1743</v>
      </c>
      <c r="C19" s="2634">
        <v>45245</v>
      </c>
      <c r="D19" s="2633" t="s">
        <v>390</v>
      </c>
      <c r="E19" s="2635">
        <v>45245</v>
      </c>
      <c r="F19" s="2636">
        <v>45243</v>
      </c>
      <c r="G19" s="2637">
        <v>45243</v>
      </c>
      <c r="H19" s="2638">
        <v>45248</v>
      </c>
      <c r="I19" s="2638">
        <v>45280</v>
      </c>
      <c r="J19" s="2639">
        <v>45297</v>
      </c>
      <c r="K19" s="2639">
        <v>45291</v>
      </c>
      <c r="L19" s="2640">
        <v>45281</v>
      </c>
      <c r="M19" s="2640">
        <v>45293</v>
      </c>
      <c r="N19" s="2640">
        <v>45300</v>
      </c>
      <c r="O19" s="2640">
        <v>45283</v>
      </c>
      <c r="P19" s="2641">
        <v>45285</v>
      </c>
      <c r="Q19" s="2642">
        <v>45290</v>
      </c>
      <c r="R19" s="2642">
        <v>45290</v>
      </c>
      <c r="S19" s="873"/>
      <c r="T19" s="880"/>
      <c r="U19" s="1875"/>
      <c r="V19" s="1875"/>
      <c r="W19" s="1875"/>
      <c r="X19" s="1876"/>
    </row>
    <row r="20" spans="1:24" s="790" customFormat="1" ht="30" customHeight="1">
      <c r="A20" s="2645" t="s">
        <v>1691</v>
      </c>
      <c r="B20" s="2647" t="s">
        <v>1744</v>
      </c>
      <c r="C20" s="2634">
        <v>45247</v>
      </c>
      <c r="D20" s="2633" t="s">
        <v>390</v>
      </c>
      <c r="E20" s="2635">
        <v>45247</v>
      </c>
      <c r="F20" s="2636">
        <v>45245</v>
      </c>
      <c r="G20" s="2637">
        <v>45245</v>
      </c>
      <c r="H20" s="2638">
        <v>45250</v>
      </c>
      <c r="I20" s="2638">
        <v>45280</v>
      </c>
      <c r="J20" s="2639">
        <v>45297</v>
      </c>
      <c r="K20" s="2639">
        <v>45298</v>
      </c>
      <c r="L20" s="2640">
        <v>45288</v>
      </c>
      <c r="M20" s="2640">
        <v>45293</v>
      </c>
      <c r="N20" s="2640">
        <v>45300</v>
      </c>
      <c r="O20" s="2640">
        <v>45283</v>
      </c>
      <c r="P20" s="2641">
        <v>45292</v>
      </c>
      <c r="Q20" s="2642">
        <v>45290</v>
      </c>
      <c r="R20" s="2642">
        <v>45290</v>
      </c>
      <c r="S20" s="879"/>
      <c r="T20" s="874"/>
      <c r="U20" s="1874"/>
      <c r="V20" s="1874"/>
      <c r="W20" s="1874"/>
      <c r="X20" s="876"/>
    </row>
    <row r="21" spans="1:24" s="790" customFormat="1" ht="30" customHeight="1">
      <c r="A21" s="2645" t="s">
        <v>1691</v>
      </c>
      <c r="B21" s="2646" t="s">
        <v>1745</v>
      </c>
      <c r="C21" s="2634">
        <v>45252</v>
      </c>
      <c r="D21" s="2633" t="s">
        <v>390</v>
      </c>
      <c r="E21" s="2635">
        <v>45252</v>
      </c>
      <c r="F21" s="2636">
        <v>45250</v>
      </c>
      <c r="G21" s="2637">
        <v>45250</v>
      </c>
      <c r="H21" s="2638">
        <v>45255</v>
      </c>
      <c r="I21" s="2638">
        <v>45287</v>
      </c>
      <c r="J21" s="2639">
        <v>45304</v>
      </c>
      <c r="K21" s="2639">
        <v>45298</v>
      </c>
      <c r="L21" s="2640">
        <v>45288</v>
      </c>
      <c r="M21" s="2640">
        <v>45300</v>
      </c>
      <c r="N21" s="2640">
        <v>45307</v>
      </c>
      <c r="O21" s="2640">
        <v>45290</v>
      </c>
      <c r="P21" s="2641">
        <v>45292</v>
      </c>
      <c r="Q21" s="2642">
        <v>45297</v>
      </c>
      <c r="R21" s="2642">
        <v>45297</v>
      </c>
      <c r="S21" s="873"/>
      <c r="T21" s="874"/>
      <c r="U21" s="1874"/>
      <c r="V21" s="1874"/>
      <c r="W21" s="1874"/>
      <c r="X21" s="876"/>
    </row>
    <row r="22" spans="1:24" ht="30" customHeight="1">
      <c r="A22" s="2648" t="s">
        <v>1014</v>
      </c>
      <c r="B22" s="2661" t="s">
        <v>1746</v>
      </c>
      <c r="C22" s="2660">
        <v>45254</v>
      </c>
      <c r="D22" s="2659" t="s">
        <v>390</v>
      </c>
      <c r="E22" s="2652">
        <v>45254</v>
      </c>
      <c r="F22" s="2658">
        <v>45252</v>
      </c>
      <c r="G22" s="2657">
        <v>45252</v>
      </c>
      <c r="H22" s="2656">
        <v>45257</v>
      </c>
      <c r="I22" s="2656">
        <v>45287</v>
      </c>
      <c r="J22" s="2655">
        <v>45304</v>
      </c>
      <c r="K22" s="2655">
        <v>45305</v>
      </c>
      <c r="L22" s="2654">
        <v>45295</v>
      </c>
      <c r="M22" s="2654">
        <v>45300</v>
      </c>
      <c r="N22" s="2654">
        <v>45307</v>
      </c>
      <c r="O22" s="2654">
        <v>45290</v>
      </c>
      <c r="P22" s="2651">
        <v>45299</v>
      </c>
      <c r="Q22" s="2650">
        <v>45297</v>
      </c>
      <c r="R22" s="2650">
        <v>45297</v>
      </c>
      <c r="S22" s="873"/>
      <c r="T22" s="874"/>
      <c r="U22" s="864"/>
      <c r="V22" s="864"/>
      <c r="W22" s="864"/>
      <c r="X22" s="866"/>
    </row>
    <row r="23" spans="1:24" s="792" customFormat="1" ht="30" customHeight="1">
      <c r="A23" s="2645" t="s">
        <v>1730</v>
      </c>
      <c r="B23" s="2646" t="s">
        <v>1747</v>
      </c>
      <c r="C23" s="2634">
        <v>45259</v>
      </c>
      <c r="D23" s="2633" t="s">
        <v>390</v>
      </c>
      <c r="E23" s="2635">
        <v>45259</v>
      </c>
      <c r="F23" s="2636">
        <v>45257</v>
      </c>
      <c r="G23" s="2637">
        <v>45257</v>
      </c>
      <c r="H23" s="2638">
        <v>45262</v>
      </c>
      <c r="I23" s="2638">
        <v>45294</v>
      </c>
      <c r="J23" s="2639">
        <v>45311</v>
      </c>
      <c r="K23" s="2639">
        <v>45305</v>
      </c>
      <c r="L23" s="2640">
        <v>45295</v>
      </c>
      <c r="M23" s="2640">
        <v>45307</v>
      </c>
      <c r="N23" s="2640">
        <v>45314</v>
      </c>
      <c r="O23" s="2640">
        <v>45297</v>
      </c>
      <c r="P23" s="2641">
        <v>45299</v>
      </c>
      <c r="Q23" s="2642">
        <v>45304</v>
      </c>
      <c r="R23" s="2642">
        <v>45304</v>
      </c>
      <c r="S23" s="873"/>
      <c r="T23" s="820"/>
      <c r="U23" s="826"/>
      <c r="V23" s="826"/>
      <c r="W23" s="826"/>
      <c r="X23" s="826"/>
    </row>
    <row r="24" spans="1:24" s="877" customFormat="1" ht="30" customHeight="1">
      <c r="A24" s="2645" t="s">
        <v>1691</v>
      </c>
      <c r="B24" s="2646" t="s">
        <v>1748</v>
      </c>
      <c r="C24" s="2634">
        <v>45261</v>
      </c>
      <c r="D24" s="2633" t="s">
        <v>390</v>
      </c>
      <c r="E24" s="2635">
        <v>45261</v>
      </c>
      <c r="F24" s="2636">
        <v>45259</v>
      </c>
      <c r="G24" s="2637">
        <v>45259</v>
      </c>
      <c r="H24" s="2638">
        <v>45264</v>
      </c>
      <c r="I24" s="2638">
        <v>45294</v>
      </c>
      <c r="J24" s="2639">
        <v>45311</v>
      </c>
      <c r="K24" s="2639">
        <v>45312</v>
      </c>
      <c r="L24" s="2640">
        <v>45302</v>
      </c>
      <c r="M24" s="2640">
        <v>45307</v>
      </c>
      <c r="N24" s="2640">
        <v>45314</v>
      </c>
      <c r="O24" s="2640">
        <v>45297</v>
      </c>
      <c r="P24" s="2641">
        <v>45306</v>
      </c>
      <c r="Q24" s="2642">
        <v>45304</v>
      </c>
      <c r="R24" s="2642">
        <v>45304</v>
      </c>
      <c r="S24" s="820"/>
      <c r="T24" s="878"/>
      <c r="U24" s="878"/>
      <c r="V24" s="878"/>
      <c r="W24" s="878"/>
      <c r="X24" s="878"/>
    </row>
    <row r="25" spans="1:24" s="877" customFormat="1" ht="30" customHeight="1">
      <c r="A25" s="2645" t="s">
        <v>1691</v>
      </c>
      <c r="B25" s="2646" t="s">
        <v>1749</v>
      </c>
      <c r="C25" s="2634">
        <v>45266</v>
      </c>
      <c r="D25" s="2633" t="s">
        <v>390</v>
      </c>
      <c r="E25" s="2635">
        <v>45266</v>
      </c>
      <c r="F25" s="2636">
        <v>45264</v>
      </c>
      <c r="G25" s="2637">
        <v>45264</v>
      </c>
      <c r="H25" s="2638">
        <v>45269</v>
      </c>
      <c r="I25" s="2638">
        <v>45301</v>
      </c>
      <c r="J25" s="2639">
        <v>45318</v>
      </c>
      <c r="K25" s="2639">
        <v>45312</v>
      </c>
      <c r="L25" s="2640">
        <v>45302</v>
      </c>
      <c r="M25" s="2640">
        <v>45314</v>
      </c>
      <c r="N25" s="2640">
        <v>45321</v>
      </c>
      <c r="O25" s="2640">
        <v>45304</v>
      </c>
      <c r="P25" s="2641">
        <v>45306</v>
      </c>
      <c r="Q25" s="2642">
        <v>45311</v>
      </c>
      <c r="R25" s="2642">
        <v>45311</v>
      </c>
      <c r="S25" s="878"/>
      <c r="T25" s="878"/>
      <c r="U25" s="878"/>
      <c r="V25" s="878"/>
      <c r="W25" s="878"/>
      <c r="X25" s="878"/>
    </row>
    <row r="26" spans="1:24" s="790" customFormat="1" ht="30" customHeight="1">
      <c r="A26" s="2645" t="s">
        <v>1730</v>
      </c>
      <c r="B26" s="2646" t="s">
        <v>1750</v>
      </c>
      <c r="C26" s="2634">
        <v>45268</v>
      </c>
      <c r="D26" s="2633" t="s">
        <v>390</v>
      </c>
      <c r="E26" s="2635">
        <v>45268</v>
      </c>
      <c r="F26" s="2636">
        <v>45266</v>
      </c>
      <c r="G26" s="2637">
        <v>45266</v>
      </c>
      <c r="H26" s="2638">
        <v>45271</v>
      </c>
      <c r="I26" s="2638">
        <v>45301</v>
      </c>
      <c r="J26" s="2639">
        <v>45318</v>
      </c>
      <c r="K26" s="2639">
        <v>45319</v>
      </c>
      <c r="L26" s="2640">
        <v>45309</v>
      </c>
      <c r="M26" s="2640">
        <v>45314</v>
      </c>
      <c r="N26" s="2640">
        <v>45321</v>
      </c>
      <c r="O26" s="2640">
        <v>45304</v>
      </c>
      <c r="P26" s="2641">
        <v>45313</v>
      </c>
      <c r="Q26" s="2642">
        <v>45311</v>
      </c>
      <c r="R26" s="2642">
        <v>45311</v>
      </c>
      <c r="S26" s="878"/>
      <c r="T26" s="820"/>
      <c r="U26" s="820"/>
      <c r="V26" s="820"/>
      <c r="W26" s="820"/>
      <c r="X26" s="820"/>
    </row>
    <row r="27" spans="1:24" ht="30" customHeight="1">
      <c r="A27" s="2645" t="s">
        <v>1730</v>
      </c>
      <c r="B27" s="2646" t="s">
        <v>1740</v>
      </c>
      <c r="C27" s="2634">
        <v>45273</v>
      </c>
      <c r="D27" s="2633" t="s">
        <v>390</v>
      </c>
      <c r="E27" s="2635">
        <v>45273</v>
      </c>
      <c r="F27" s="2636">
        <v>45271</v>
      </c>
      <c r="G27" s="2637">
        <v>45271</v>
      </c>
      <c r="H27" s="2638">
        <v>45276</v>
      </c>
      <c r="I27" s="2638">
        <v>45308</v>
      </c>
      <c r="J27" s="2639">
        <v>45325</v>
      </c>
      <c r="K27" s="2639">
        <v>45319</v>
      </c>
      <c r="L27" s="2640">
        <v>45309</v>
      </c>
      <c r="M27" s="2640">
        <v>45321</v>
      </c>
      <c r="N27" s="2640">
        <v>45328</v>
      </c>
      <c r="O27" s="2640">
        <v>45311</v>
      </c>
      <c r="P27" s="2641">
        <v>45313</v>
      </c>
      <c r="Q27" s="2642">
        <v>45318</v>
      </c>
      <c r="R27" s="2642">
        <v>45318</v>
      </c>
      <c r="S27" s="820"/>
      <c r="T27" s="874"/>
      <c r="U27" s="864"/>
      <c r="V27" s="864"/>
      <c r="W27" s="864"/>
      <c r="X27" s="866"/>
    </row>
    <row r="28" spans="1:24" ht="30" customHeight="1">
      <c r="A28" s="2645" t="s">
        <v>1691</v>
      </c>
      <c r="B28" s="2647" t="s">
        <v>1834</v>
      </c>
      <c r="C28" s="2634">
        <v>45275</v>
      </c>
      <c r="D28" s="2633" t="s">
        <v>390</v>
      </c>
      <c r="E28" s="2635">
        <v>45275</v>
      </c>
      <c r="F28" s="2636">
        <v>45273</v>
      </c>
      <c r="G28" s="2637">
        <v>45273</v>
      </c>
      <c r="H28" s="2638">
        <v>45278</v>
      </c>
      <c r="I28" s="2638">
        <v>45308</v>
      </c>
      <c r="J28" s="2639">
        <v>45325</v>
      </c>
      <c r="K28" s="2639">
        <v>45326</v>
      </c>
      <c r="L28" s="2640">
        <v>45316</v>
      </c>
      <c r="M28" s="2640">
        <v>45321</v>
      </c>
      <c r="N28" s="2640">
        <v>45328</v>
      </c>
      <c r="O28" s="2640">
        <v>45311</v>
      </c>
      <c r="P28" s="2641">
        <v>45320</v>
      </c>
      <c r="Q28" s="2642">
        <v>45318</v>
      </c>
      <c r="R28" s="2642">
        <v>45318</v>
      </c>
      <c r="S28" s="873"/>
      <c r="T28" s="874"/>
      <c r="U28" s="864"/>
      <c r="V28" s="864"/>
      <c r="W28" s="864"/>
      <c r="X28" s="866"/>
    </row>
    <row r="29" spans="1:24" s="877" customFormat="1" ht="30" customHeight="1">
      <c r="A29" s="2645" t="s">
        <v>1691</v>
      </c>
      <c r="B29" s="2646" t="s">
        <v>1835</v>
      </c>
      <c r="C29" s="2634">
        <v>45280</v>
      </c>
      <c r="D29" s="2633" t="s">
        <v>390</v>
      </c>
      <c r="E29" s="2635">
        <v>45280</v>
      </c>
      <c r="F29" s="2636">
        <v>45278</v>
      </c>
      <c r="G29" s="2637">
        <v>45278</v>
      </c>
      <c r="H29" s="2638">
        <v>45283</v>
      </c>
      <c r="I29" s="2638">
        <v>45315</v>
      </c>
      <c r="J29" s="2639">
        <v>45332</v>
      </c>
      <c r="K29" s="2639">
        <v>45326</v>
      </c>
      <c r="L29" s="2640">
        <v>45316</v>
      </c>
      <c r="M29" s="2640">
        <v>45328</v>
      </c>
      <c r="N29" s="2640">
        <v>45335</v>
      </c>
      <c r="O29" s="2640">
        <v>45318</v>
      </c>
      <c r="P29" s="2641">
        <v>45320</v>
      </c>
      <c r="Q29" s="2642">
        <v>45325</v>
      </c>
      <c r="R29" s="2642">
        <v>45325</v>
      </c>
      <c r="S29" s="873"/>
      <c r="T29" s="874"/>
      <c r="U29" s="875"/>
      <c r="V29" s="875"/>
      <c r="W29" s="875"/>
      <c r="X29" s="876"/>
    </row>
    <row r="30" spans="1:24" s="877" customFormat="1" ht="30" customHeight="1">
      <c r="A30" s="2645" t="s">
        <v>1730</v>
      </c>
      <c r="B30" s="2647" t="s">
        <v>1836</v>
      </c>
      <c r="C30" s="2634">
        <v>45282</v>
      </c>
      <c r="D30" s="2633" t="s">
        <v>390</v>
      </c>
      <c r="E30" s="2635">
        <v>45282</v>
      </c>
      <c r="F30" s="2636">
        <v>45280</v>
      </c>
      <c r="G30" s="2637">
        <v>45280</v>
      </c>
      <c r="H30" s="2638">
        <v>45285</v>
      </c>
      <c r="I30" s="2638">
        <v>45315</v>
      </c>
      <c r="J30" s="2639">
        <v>45332</v>
      </c>
      <c r="K30" s="2639">
        <v>45333</v>
      </c>
      <c r="L30" s="2640">
        <v>45323</v>
      </c>
      <c r="M30" s="2640">
        <v>45328</v>
      </c>
      <c r="N30" s="2640">
        <v>45335</v>
      </c>
      <c r="O30" s="2640">
        <v>45318</v>
      </c>
      <c r="P30" s="2641">
        <v>45327</v>
      </c>
      <c r="Q30" s="2642">
        <v>45325</v>
      </c>
      <c r="R30" s="2642">
        <v>45325</v>
      </c>
      <c r="S30" s="873"/>
      <c r="T30" s="874"/>
      <c r="U30" s="875"/>
      <c r="V30" s="875"/>
      <c r="W30" s="875"/>
      <c r="X30" s="876"/>
    </row>
    <row r="31" spans="1:24" s="877" customFormat="1" ht="30" customHeight="1">
      <c r="A31" s="2645" t="s">
        <v>1730</v>
      </c>
      <c r="B31" s="2646" t="s">
        <v>1741</v>
      </c>
      <c r="C31" s="2634">
        <v>45287</v>
      </c>
      <c r="D31" s="2633" t="s">
        <v>390</v>
      </c>
      <c r="E31" s="2635">
        <v>45287</v>
      </c>
      <c r="F31" s="2636">
        <v>45285</v>
      </c>
      <c r="G31" s="2637">
        <v>45285</v>
      </c>
      <c r="H31" s="2638">
        <v>45290</v>
      </c>
      <c r="I31" s="2638">
        <v>45322</v>
      </c>
      <c r="J31" s="2639">
        <v>45339</v>
      </c>
      <c r="K31" s="2639">
        <v>45333</v>
      </c>
      <c r="L31" s="2640">
        <v>45323</v>
      </c>
      <c r="M31" s="2640">
        <v>45335</v>
      </c>
      <c r="N31" s="2640">
        <v>45342</v>
      </c>
      <c r="O31" s="2640">
        <v>45325</v>
      </c>
      <c r="P31" s="2641">
        <v>45327</v>
      </c>
      <c r="Q31" s="2642">
        <v>45332</v>
      </c>
      <c r="R31" s="2642">
        <v>45332</v>
      </c>
      <c r="S31" s="873"/>
      <c r="T31" s="874"/>
      <c r="U31" s="875"/>
      <c r="V31" s="875"/>
      <c r="W31" s="875"/>
      <c r="X31" s="876"/>
    </row>
    <row r="32" spans="1:24" s="790" customFormat="1" ht="30" customHeight="1">
      <c r="A32" s="2648" t="s">
        <v>1014</v>
      </c>
      <c r="B32" s="2661" t="s">
        <v>1837</v>
      </c>
      <c r="C32" s="2660">
        <v>45289</v>
      </c>
      <c r="D32" s="2659" t="s">
        <v>390</v>
      </c>
      <c r="E32" s="2652">
        <v>45289</v>
      </c>
      <c r="F32" s="2658">
        <v>45287</v>
      </c>
      <c r="G32" s="2657">
        <v>45287</v>
      </c>
      <c r="H32" s="2656">
        <v>45292</v>
      </c>
      <c r="I32" s="2656">
        <v>45322</v>
      </c>
      <c r="J32" s="2655">
        <v>45339</v>
      </c>
      <c r="K32" s="2655">
        <v>45340</v>
      </c>
      <c r="L32" s="2654">
        <v>45330</v>
      </c>
      <c r="M32" s="2654">
        <v>45335</v>
      </c>
      <c r="N32" s="2654">
        <v>45342</v>
      </c>
      <c r="O32" s="2654">
        <v>45325</v>
      </c>
      <c r="P32" s="2651">
        <v>45334</v>
      </c>
      <c r="Q32" s="2650">
        <v>45332</v>
      </c>
      <c r="R32" s="2650">
        <v>45332</v>
      </c>
      <c r="S32" s="873"/>
      <c r="T32" s="874"/>
      <c r="U32" s="1874"/>
      <c r="V32" s="1874"/>
      <c r="W32" s="1874"/>
      <c r="X32" s="876"/>
    </row>
    <row r="33" spans="1:24" s="790" customFormat="1" ht="30" customHeight="1">
      <c r="A33" s="2648" t="s">
        <v>1014</v>
      </c>
      <c r="B33" s="2661"/>
      <c r="C33" s="2660">
        <v>45294</v>
      </c>
      <c r="D33" s="2659" t="s">
        <v>390</v>
      </c>
      <c r="E33" s="2652">
        <v>45294</v>
      </c>
      <c r="F33" s="2658">
        <v>45292</v>
      </c>
      <c r="G33" s="2657">
        <v>45292</v>
      </c>
      <c r="H33" s="2656">
        <v>45297</v>
      </c>
      <c r="I33" s="2656">
        <v>45329</v>
      </c>
      <c r="J33" s="2655">
        <v>45346</v>
      </c>
      <c r="K33" s="2655">
        <v>45340</v>
      </c>
      <c r="L33" s="2654">
        <v>45330</v>
      </c>
      <c r="M33" s="2654">
        <v>45342</v>
      </c>
      <c r="N33" s="2654">
        <v>45349</v>
      </c>
      <c r="O33" s="2654">
        <v>45332</v>
      </c>
      <c r="P33" s="2651">
        <v>45334</v>
      </c>
      <c r="Q33" s="2650">
        <v>45339</v>
      </c>
      <c r="R33" s="2650">
        <v>45339</v>
      </c>
      <c r="S33" s="873"/>
      <c r="T33" s="874"/>
      <c r="U33" s="1874"/>
      <c r="V33" s="1874"/>
      <c r="W33" s="1874"/>
      <c r="X33" s="876"/>
    </row>
    <row r="34" spans="1:24" ht="30" customHeight="1">
      <c r="A34" s="2648" t="s">
        <v>1014</v>
      </c>
      <c r="B34" s="2661" t="s">
        <v>1838</v>
      </c>
      <c r="C34" s="2660">
        <v>45296</v>
      </c>
      <c r="D34" s="2659" t="s">
        <v>390</v>
      </c>
      <c r="E34" s="2652">
        <v>45296</v>
      </c>
      <c r="F34" s="2658">
        <v>45294</v>
      </c>
      <c r="G34" s="2657">
        <v>45294</v>
      </c>
      <c r="H34" s="2656">
        <v>45299</v>
      </c>
      <c r="I34" s="2656">
        <v>45329</v>
      </c>
      <c r="J34" s="2655">
        <v>45346</v>
      </c>
      <c r="K34" s="2655">
        <v>45347</v>
      </c>
      <c r="L34" s="2654">
        <v>45337</v>
      </c>
      <c r="M34" s="2654">
        <v>45342</v>
      </c>
      <c r="N34" s="2654">
        <v>45349</v>
      </c>
      <c r="O34" s="2654">
        <v>45332</v>
      </c>
      <c r="P34" s="2651">
        <v>45341</v>
      </c>
      <c r="Q34" s="2650">
        <v>45339</v>
      </c>
      <c r="R34" s="2650">
        <v>45339</v>
      </c>
      <c r="S34" s="873"/>
      <c r="T34" s="874"/>
      <c r="U34" s="864"/>
      <c r="V34" s="864"/>
      <c r="W34" s="864"/>
      <c r="X34" s="866"/>
    </row>
    <row r="35" spans="1:24" ht="30" customHeight="1">
      <c r="A35" s="2645" t="s">
        <v>1730</v>
      </c>
      <c r="B35" s="2646" t="s">
        <v>1839</v>
      </c>
      <c r="C35" s="2634">
        <v>45301</v>
      </c>
      <c r="D35" s="2633" t="s">
        <v>390</v>
      </c>
      <c r="E35" s="2635">
        <v>45301</v>
      </c>
      <c r="F35" s="2649">
        <v>44931</v>
      </c>
      <c r="G35" s="2653">
        <v>44931</v>
      </c>
      <c r="H35" s="2638">
        <v>45304</v>
      </c>
      <c r="I35" s="2638">
        <v>45336</v>
      </c>
      <c r="J35" s="2639">
        <v>45353</v>
      </c>
      <c r="K35" s="2639">
        <v>45347</v>
      </c>
      <c r="L35" s="2640">
        <v>45337</v>
      </c>
      <c r="M35" s="2640">
        <v>45349</v>
      </c>
      <c r="N35" s="2640">
        <v>45356</v>
      </c>
      <c r="O35" s="2640">
        <v>45339</v>
      </c>
      <c r="P35" s="2641">
        <v>45341</v>
      </c>
      <c r="Q35" s="2642">
        <v>45346</v>
      </c>
      <c r="R35" s="2642">
        <v>45346</v>
      </c>
      <c r="S35" s="873"/>
      <c r="T35" s="874"/>
      <c r="U35" s="864"/>
      <c r="V35" s="864"/>
      <c r="W35" s="864"/>
      <c r="X35" s="866"/>
    </row>
    <row r="36" spans="1:24" ht="30" customHeight="1">
      <c r="A36" s="2645"/>
      <c r="B36" s="2644"/>
      <c r="C36" s="2634"/>
      <c r="D36" s="2633"/>
      <c r="E36" s="2635"/>
      <c r="F36" s="2636"/>
      <c r="G36" s="2637"/>
      <c r="H36" s="2638"/>
      <c r="I36" s="2638"/>
      <c r="J36" s="2639"/>
      <c r="K36" s="2639"/>
      <c r="L36" s="2640"/>
      <c r="M36" s="2640"/>
      <c r="N36" s="2640"/>
      <c r="O36" s="2640"/>
      <c r="P36" s="2641"/>
      <c r="Q36" s="2642"/>
      <c r="R36" s="2642"/>
      <c r="S36" s="873"/>
      <c r="T36" s="874"/>
      <c r="U36" s="864"/>
      <c r="V36" s="864"/>
      <c r="W36" s="864"/>
      <c r="X36" s="866"/>
    </row>
    <row r="37" spans="1:24" s="883" customFormat="1" ht="30" customHeight="1">
      <c r="A37" s="2645"/>
      <c r="B37" s="2644"/>
      <c r="C37" s="2634"/>
      <c r="D37" s="2633"/>
      <c r="E37" s="2635"/>
      <c r="F37" s="2636"/>
      <c r="G37" s="2637"/>
      <c r="H37" s="2638"/>
      <c r="I37" s="2638"/>
      <c r="J37" s="2639"/>
      <c r="K37" s="2639"/>
      <c r="L37" s="2640"/>
      <c r="M37" s="2640"/>
      <c r="N37" s="2640"/>
      <c r="O37" s="2640"/>
      <c r="P37" s="2641"/>
      <c r="Q37" s="2642"/>
      <c r="R37" s="2642"/>
      <c r="S37" s="873"/>
      <c r="T37" s="950"/>
      <c r="U37" s="882"/>
      <c r="V37" s="882"/>
      <c r="W37" s="882"/>
      <c r="X37" s="832"/>
    </row>
    <row r="38" spans="1:24" ht="30" customHeight="1">
      <c r="A38" s="2645"/>
      <c r="B38" s="2643"/>
      <c r="C38" s="2634"/>
      <c r="D38" s="2633"/>
      <c r="E38" s="2635"/>
      <c r="F38" s="2636"/>
      <c r="G38" s="2637"/>
      <c r="H38" s="2638"/>
      <c r="I38" s="2638"/>
      <c r="J38" s="2639"/>
      <c r="K38" s="2639"/>
      <c r="L38" s="2640"/>
      <c r="M38" s="2640"/>
      <c r="N38" s="2640"/>
      <c r="O38" s="2640"/>
      <c r="P38" s="2641"/>
      <c r="Q38" s="2642"/>
      <c r="R38" s="2642"/>
      <c r="S38" s="881"/>
      <c r="T38" s="874"/>
      <c r="U38" s="864"/>
      <c r="V38" s="864"/>
      <c r="W38" s="864"/>
      <c r="X38" s="866"/>
    </row>
    <row r="39" spans="1:24" s="877" customFormat="1" ht="30" customHeight="1">
      <c r="A39" s="2632"/>
      <c r="B39" s="2643"/>
      <c r="C39" s="2628"/>
      <c r="D39" s="2633"/>
      <c r="E39" s="2629"/>
      <c r="F39" s="2630"/>
      <c r="G39" s="2631"/>
      <c r="H39" s="2623"/>
      <c r="I39" s="2623"/>
      <c r="J39" s="2624"/>
      <c r="K39" s="2624"/>
      <c r="L39" s="2625"/>
      <c r="M39" s="2625"/>
      <c r="N39" s="2625"/>
      <c r="O39" s="2625"/>
      <c r="P39" s="2626"/>
      <c r="Q39" s="2627"/>
      <c r="R39" s="2627"/>
      <c r="S39" s="873"/>
      <c r="T39" s="874"/>
      <c r="U39" s="875"/>
      <c r="V39" s="875"/>
      <c r="W39" s="875"/>
      <c r="X39" s="876"/>
    </row>
    <row r="40" spans="1:24" ht="12.75" customHeight="1">
      <c r="A40" s="913"/>
      <c r="B40" s="963"/>
      <c r="C40" s="99"/>
      <c r="D40" s="104"/>
      <c r="E40" s="964"/>
      <c r="F40" s="103"/>
      <c r="G40" s="103"/>
      <c r="H40" s="954"/>
      <c r="I40" s="954"/>
      <c r="J40" s="99"/>
      <c r="K40" s="99"/>
      <c r="L40" s="871"/>
      <c r="M40" s="871"/>
      <c r="N40" s="871"/>
      <c r="O40" s="871"/>
      <c r="P40" s="871"/>
      <c r="Q40" s="871"/>
      <c r="R40" s="871"/>
      <c r="S40" s="881"/>
      <c r="T40" s="833"/>
      <c r="U40" s="833"/>
      <c r="V40" s="833"/>
      <c r="W40" s="866"/>
      <c r="X40" s="921"/>
    </row>
    <row r="41" spans="1:24" ht="26.25" customHeight="1">
      <c r="A41" s="913" t="s">
        <v>1042</v>
      </c>
      <c r="B41" s="951"/>
      <c r="C41" s="952"/>
      <c r="D41" s="1322"/>
      <c r="E41" s="952"/>
      <c r="F41" s="953"/>
      <c r="G41" s="954"/>
      <c r="H41" s="871"/>
      <c r="I41" s="871"/>
      <c r="J41" s="871"/>
      <c r="K41" s="871"/>
      <c r="L41" s="1349"/>
      <c r="M41" s="1352"/>
      <c r="N41" s="820"/>
      <c r="O41" s="820"/>
      <c r="P41" s="820"/>
      <c r="Q41" s="820"/>
      <c r="R41" s="820"/>
      <c r="S41" s="865"/>
      <c r="T41" s="864"/>
      <c r="U41" s="864"/>
      <c r="V41" s="864"/>
      <c r="W41" s="866"/>
      <c r="X41" s="921"/>
    </row>
    <row r="42" spans="1:24" ht="30" customHeight="1">
      <c r="A42" s="226" t="s">
        <v>807</v>
      </c>
      <c r="B42" s="955"/>
      <c r="C42" s="956"/>
      <c r="D42" s="957"/>
      <c r="E42" s="956"/>
      <c r="F42" s="956"/>
      <c r="G42" s="958"/>
      <c r="H42" s="959"/>
      <c r="I42" s="959"/>
      <c r="J42" s="959"/>
      <c r="K42" s="959"/>
      <c r="L42" s="959"/>
      <c r="M42" s="1353"/>
      <c r="N42" s="1354"/>
      <c r="O42" s="1354"/>
      <c r="P42" s="725"/>
      <c r="Q42" s="725"/>
      <c r="R42" s="820"/>
      <c r="S42" s="881"/>
      <c r="T42" s="825"/>
      <c r="U42" s="825"/>
      <c r="V42" s="833"/>
      <c r="W42" s="866"/>
      <c r="X42" s="921"/>
    </row>
    <row r="43" spans="1:24" s="883" customFormat="1" ht="30" customHeight="1">
      <c r="A43" s="1047" t="s">
        <v>1043</v>
      </c>
      <c r="B43" s="811"/>
      <c r="C43" s="811"/>
      <c r="D43" s="811"/>
      <c r="E43" s="811"/>
      <c r="F43" s="1324"/>
      <c r="G43" s="811"/>
      <c r="H43" s="1324"/>
      <c r="I43" s="1324"/>
      <c r="J43" s="1324"/>
      <c r="K43" s="1324"/>
      <c r="L43" s="1324"/>
      <c r="M43" s="1355"/>
      <c r="N43" s="1356"/>
      <c r="O43" s="1355"/>
      <c r="P43" s="1355"/>
      <c r="Q43" s="1355"/>
      <c r="R43" s="1355"/>
      <c r="S43" s="867"/>
      <c r="T43" s="882"/>
      <c r="U43" s="882"/>
      <c r="V43" s="882"/>
      <c r="W43" s="832"/>
    </row>
    <row r="44" spans="1:24" s="877" customFormat="1" ht="30" customHeight="1">
      <c r="A44" s="2273"/>
      <c r="B44" s="960"/>
      <c r="C44" s="952"/>
      <c r="D44" s="1322"/>
      <c r="E44" s="952"/>
      <c r="F44" s="921"/>
      <c r="G44" s="921"/>
      <c r="H44" s="871"/>
      <c r="I44" s="871"/>
      <c r="J44" s="871"/>
      <c r="K44" s="871"/>
      <c r="L44" s="1352"/>
      <c r="M44" s="1357"/>
      <c r="N44" s="1355"/>
      <c r="O44" s="1355"/>
      <c r="P44" s="1355"/>
      <c r="Q44" s="1355"/>
      <c r="R44" s="1355"/>
      <c r="S44" s="821"/>
      <c r="T44" s="878"/>
      <c r="U44" s="878"/>
      <c r="V44" s="878"/>
      <c r="W44" s="878"/>
    </row>
    <row r="45" spans="1:24" ht="30" customHeight="1">
      <c r="A45" s="1337" t="s">
        <v>1023</v>
      </c>
      <c r="B45" s="1358"/>
      <c r="C45" s="1358"/>
      <c r="D45" s="1358"/>
      <c r="E45" s="1358"/>
      <c r="F45" s="1359"/>
      <c r="G45" s="1359"/>
      <c r="H45" s="1359"/>
      <c r="I45" s="1359"/>
      <c r="J45" s="1359"/>
      <c r="K45" s="871"/>
      <c r="L45" s="1331"/>
      <c r="M45" s="1360"/>
      <c r="N45" s="1356"/>
      <c r="O45" s="1355"/>
      <c r="P45" s="1355"/>
      <c r="Q45" s="1355"/>
      <c r="R45" s="1355"/>
      <c r="S45" s="882"/>
      <c r="T45" s="819"/>
      <c r="U45" s="819"/>
      <c r="V45" s="819"/>
      <c r="W45" s="826"/>
      <c r="X45" s="921"/>
    </row>
    <row r="46" spans="1:24" ht="19.350000000000001" customHeight="1">
      <c r="A46" s="1342" t="s">
        <v>1044</v>
      </c>
      <c r="B46" s="1359"/>
      <c r="C46" s="1359"/>
      <c r="D46" s="1359"/>
      <c r="E46" s="1359"/>
      <c r="F46" s="1359"/>
      <c r="G46" s="1359"/>
      <c r="H46" s="1359"/>
      <c r="I46" s="1359"/>
      <c r="J46" s="1359"/>
      <c r="K46" s="871"/>
      <c r="L46" s="1355"/>
      <c r="M46" s="1355"/>
      <c r="N46" s="1361"/>
      <c r="O46" s="1361"/>
      <c r="P46" s="1361"/>
      <c r="Q46" s="1361"/>
      <c r="R46" s="1355"/>
      <c r="S46" s="263"/>
      <c r="T46" s="819"/>
      <c r="U46" s="819"/>
      <c r="V46" s="819"/>
      <c r="W46" s="826"/>
      <c r="X46" s="921"/>
    </row>
    <row r="47" spans="1:24" ht="30" customHeight="1">
      <c r="A47" s="1343" t="s">
        <v>1026</v>
      </c>
      <c r="B47" s="1362"/>
      <c r="C47" s="1362"/>
      <c r="D47" s="1362"/>
      <c r="E47" s="1362"/>
      <c r="F47" s="1362"/>
      <c r="K47" s="871"/>
      <c r="L47" s="1357"/>
      <c r="M47" s="1357"/>
      <c r="N47" s="1355"/>
      <c r="O47" s="1355"/>
      <c r="P47" s="1355"/>
      <c r="Q47" s="1355"/>
      <c r="R47" s="1355"/>
      <c r="S47" s="821"/>
    </row>
    <row r="48" spans="1:24" ht="29.25" customHeight="1">
      <c r="A48" s="4181" t="s">
        <v>1045</v>
      </c>
      <c r="B48" s="4181"/>
      <c r="C48" s="4181"/>
      <c r="D48" s="4181"/>
      <c r="E48" s="4181"/>
      <c r="F48" s="4181"/>
      <c r="G48" s="4181"/>
      <c r="H48" s="4181"/>
      <c r="I48" s="4181"/>
      <c r="J48" s="1363"/>
      <c r="K48" s="871"/>
      <c r="L48" s="1364"/>
      <c r="M48" s="1360"/>
      <c r="N48" s="1356"/>
      <c r="O48" s="1355"/>
      <c r="P48" s="1355"/>
      <c r="Q48" s="1355"/>
      <c r="R48" s="1355"/>
      <c r="S48" s="821"/>
    </row>
    <row r="49" spans="1:24" ht="25.5" customHeight="1">
      <c r="A49" s="4191" t="s">
        <v>1046</v>
      </c>
      <c r="B49" s="4191"/>
      <c r="C49" s="1345" t="s">
        <v>1029</v>
      </c>
      <c r="D49" s="1365"/>
      <c r="E49" s="1365"/>
      <c r="F49" s="1365"/>
      <c r="G49" s="1366"/>
      <c r="H49" s="1366"/>
      <c r="I49" s="1366"/>
      <c r="J49" s="1359"/>
      <c r="L49" s="1355"/>
      <c r="M49" s="1367"/>
      <c r="N49" s="1367"/>
      <c r="O49" s="1367"/>
      <c r="P49" s="1367"/>
      <c r="Q49" s="1334"/>
      <c r="R49" s="819"/>
      <c r="X49" s="921"/>
    </row>
    <row r="50" spans="1:24" ht="25.5" customHeight="1">
      <c r="A50" s="869"/>
      <c r="B50" s="166"/>
      <c r="C50" s="1368"/>
      <c r="D50" s="926"/>
      <c r="E50" s="926"/>
      <c r="H50" s="1352"/>
      <c r="I50" s="790"/>
      <c r="J50" s="790"/>
      <c r="K50" s="790"/>
      <c r="N50" s="1334"/>
      <c r="O50" s="1334"/>
      <c r="P50" s="1334"/>
      <c r="Q50" s="1334"/>
      <c r="X50" s="921"/>
    </row>
    <row r="51" spans="1:24" ht="25.5" customHeight="1">
      <c r="A51" s="1384" t="s">
        <v>212</v>
      </c>
      <c r="B51" s="1354"/>
      <c r="C51" s="1529"/>
      <c r="D51" s="34"/>
      <c r="E51" s="926"/>
      <c r="G51" s="1369"/>
      <c r="H51" s="1391"/>
      <c r="I51" s="1332"/>
      <c r="J51" s="1332"/>
      <c r="K51" s="166"/>
      <c r="L51" s="166"/>
      <c r="N51" s="1334"/>
      <c r="O51" s="1334"/>
      <c r="P51" s="1334"/>
      <c r="Q51" s="1334"/>
      <c r="X51" s="921"/>
    </row>
    <row r="52" spans="1:24" ht="25.5" customHeight="1">
      <c r="A52" s="1378" t="s">
        <v>1071</v>
      </c>
      <c r="B52" s="1379" t="s">
        <v>14</v>
      </c>
      <c r="C52" s="1380"/>
      <c r="D52" s="1380"/>
      <c r="E52" s="1380"/>
      <c r="F52" s="1385"/>
      <c r="G52" s="1370"/>
      <c r="H52" s="1355"/>
      <c r="I52" s="1392"/>
      <c r="J52" s="1334"/>
      <c r="K52" s="1334"/>
      <c r="L52" s="1334"/>
      <c r="M52" s="1334"/>
      <c r="P52" s="921"/>
      <c r="X52" s="921"/>
    </row>
    <row r="53" spans="1:24" ht="25.5" customHeight="1">
      <c r="A53" s="1333"/>
      <c r="B53" s="1334" t="s">
        <v>15</v>
      </c>
      <c r="C53" s="1334"/>
      <c r="D53" s="1335"/>
      <c r="E53" s="1334" t="s">
        <v>1072</v>
      </c>
      <c r="F53" s="1336"/>
      <c r="H53" s="1357"/>
      <c r="I53" s="1334"/>
      <c r="J53" s="1334"/>
      <c r="K53" s="1334"/>
      <c r="L53" s="1334"/>
      <c r="M53" s="1334"/>
      <c r="P53" s="921"/>
      <c r="X53" s="921"/>
    </row>
    <row r="54" spans="1:24" ht="25.5" customHeight="1">
      <c r="A54" s="1338"/>
      <c r="B54" s="1339" t="s">
        <v>1073</v>
      </c>
      <c r="C54" s="1340"/>
      <c r="D54" s="1340" t="s">
        <v>1074</v>
      </c>
      <c r="E54" s="1340"/>
      <c r="F54" s="1341"/>
      <c r="H54" s="1364"/>
      <c r="I54" s="1392"/>
      <c r="J54" s="1334"/>
      <c r="K54" s="1334"/>
      <c r="L54" s="1334"/>
      <c r="M54" s="1334"/>
      <c r="P54" s="921"/>
      <c r="X54" s="921"/>
    </row>
    <row r="55" spans="1:24" ht="25.5" customHeight="1">
      <c r="A55" s="1378" t="s">
        <v>1075</v>
      </c>
      <c r="B55" s="4199" t="s">
        <v>12</v>
      </c>
      <c r="C55" s="4200"/>
      <c r="D55" s="4200"/>
      <c r="E55" s="4200"/>
      <c r="F55" s="1385"/>
      <c r="H55" s="1355"/>
      <c r="I55" s="4192"/>
      <c r="J55" s="4192"/>
      <c r="K55" s="4192"/>
      <c r="L55" s="4192"/>
      <c r="M55" s="1334"/>
      <c r="P55" s="921"/>
      <c r="X55" s="921"/>
    </row>
    <row r="56" spans="1:24" ht="25.5" customHeight="1">
      <c r="A56" s="1333"/>
      <c r="B56" s="1334" t="s">
        <v>13</v>
      </c>
      <c r="C56" s="1334"/>
      <c r="D56" s="1334"/>
      <c r="E56" s="1334" t="s">
        <v>1076</v>
      </c>
      <c r="F56" s="1336"/>
      <c r="H56" s="1357"/>
      <c r="I56" s="1334"/>
      <c r="J56" s="1334"/>
      <c r="K56" s="1334"/>
      <c r="L56" s="1334"/>
      <c r="M56" s="1334"/>
      <c r="P56" s="921"/>
      <c r="X56" s="921"/>
    </row>
    <row r="57" spans="1:24" ht="25.5" customHeight="1">
      <c r="A57" s="1338"/>
      <c r="B57" s="1339" t="s">
        <v>1077</v>
      </c>
      <c r="C57" s="1340"/>
      <c r="D57" s="1340" t="s">
        <v>1078</v>
      </c>
      <c r="E57" s="1340"/>
      <c r="F57" s="1341"/>
      <c r="G57" s="821"/>
      <c r="H57" s="1364"/>
      <c r="I57" s="1392"/>
      <c r="J57" s="1334"/>
      <c r="K57" s="1334"/>
      <c r="L57" s="1334"/>
      <c r="M57" s="1334"/>
      <c r="P57" s="921"/>
      <c r="X57" s="921"/>
    </row>
    <row r="58" spans="1:24" ht="15" customHeight="1">
      <c r="A58" s="1328"/>
      <c r="B58" s="868"/>
      <c r="C58" s="961"/>
      <c r="D58" s="961"/>
      <c r="E58" s="868"/>
      <c r="F58" s="961"/>
      <c r="G58" s="865"/>
      <c r="H58" s="821"/>
      <c r="I58" s="821"/>
      <c r="J58" s="821"/>
      <c r="P58" s="921"/>
    </row>
    <row r="59" spans="1:24" ht="32.1" customHeight="1">
      <c r="A59" s="1371" t="s">
        <v>1047</v>
      </c>
      <c r="B59" s="1371"/>
      <c r="C59" s="1371"/>
      <c r="D59" s="1371"/>
      <c r="E59" s="1371"/>
      <c r="F59" s="1371"/>
      <c r="G59" s="1349" t="s">
        <v>1032</v>
      </c>
      <c r="H59" s="870"/>
      <c r="I59" s="870"/>
      <c r="J59" s="821"/>
      <c r="K59" s="1372" t="s">
        <v>1033</v>
      </c>
    </row>
    <row r="60" spans="1:24" ht="15" customHeight="1">
      <c r="A60" s="1349"/>
      <c r="B60" s="951"/>
      <c r="C60" s="952"/>
      <c r="D60" s="1322"/>
      <c r="E60" s="226"/>
      <c r="F60" s="877"/>
    </row>
  </sheetData>
  <sheetProtection selectLockedCells="1" selectUnlockedCells="1"/>
  <mergeCells count="12">
    <mergeCell ref="A48:I48"/>
    <mergeCell ref="A49:B49"/>
    <mergeCell ref="I55:L55"/>
    <mergeCell ref="A7:S7"/>
    <mergeCell ref="A9:S9"/>
    <mergeCell ref="Q16:R16"/>
    <mergeCell ref="A16:A17"/>
    <mergeCell ref="B16:B17"/>
    <mergeCell ref="C16:E17"/>
    <mergeCell ref="F16:G16"/>
    <mergeCell ref="H16:H17"/>
    <mergeCell ref="B55:E55"/>
  </mergeCells>
  <phoneticPr fontId="18"/>
  <hyperlinks>
    <hyperlink ref="C49" r:id="rId1" display="mailto:drjpn@vanguardlogistics.com" xr:uid="{00000000-0004-0000-2100-000000000000}"/>
  </hyperlinks>
  <pageMargins left="0.21" right="0.17" top="0.45" bottom="0.17" header="0.51" footer="0.17"/>
  <pageSetup scale="40" orientation="landscape" r:id="rId2"/>
  <headerFooter alignWithMargins="0"/>
  <drawing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indexed="47"/>
  </sheetPr>
  <dimension ref="A1:Y48"/>
  <sheetViews>
    <sheetView view="pageBreakPreview" zoomScale="70" zoomScaleNormal="50" zoomScaleSheetLayoutView="70" workbookViewId="0">
      <selection activeCell="U25" sqref="U25"/>
    </sheetView>
  </sheetViews>
  <sheetFormatPr defaultRowHeight="13.2"/>
  <cols>
    <col min="1" max="1" width="7.109375" style="1412" customWidth="1"/>
    <col min="2" max="2" width="29.44140625" style="1412" customWidth="1"/>
    <col min="3" max="3" width="12.109375" style="1412" customWidth="1"/>
    <col min="4" max="4" width="8.6640625" style="1412" customWidth="1"/>
    <col min="5" max="5" width="3.44140625" style="1412" bestFit="1" customWidth="1"/>
    <col min="6" max="7" width="8.6640625" style="1412" customWidth="1"/>
    <col min="8" max="8" width="3.44140625" style="1412" customWidth="1"/>
    <col min="9" max="9" width="8.6640625" style="1412" customWidth="1"/>
    <col min="10" max="11" width="11.109375" style="1412" customWidth="1"/>
    <col min="12" max="12" width="11.88671875" style="1412" customWidth="1"/>
    <col min="13" max="13" width="3.44140625" style="1412" customWidth="1"/>
    <col min="14" max="14" width="11.88671875" style="1412" customWidth="1"/>
    <col min="15" max="15" width="11.109375" style="1412" customWidth="1"/>
    <col min="16" max="16" width="20.88671875" style="1412" customWidth="1"/>
    <col min="17" max="17" width="2.109375" style="1412" customWidth="1"/>
    <col min="18" max="18" width="15.44140625" style="1412" customWidth="1"/>
    <col min="19" max="19" width="7.88671875" style="1412" customWidth="1"/>
    <col min="20" max="20" width="9" style="1412"/>
    <col min="21" max="21" width="15.44140625" style="1412" customWidth="1"/>
    <col min="22" max="23" width="7.88671875" style="1412" customWidth="1"/>
    <col min="24" max="24" width="13.109375" style="1412" customWidth="1"/>
    <col min="25" max="25" width="7.109375" style="1412" customWidth="1"/>
    <col min="26" max="255" width="9" style="1412"/>
    <col min="256" max="256" width="7.109375" style="1412" customWidth="1"/>
    <col min="257" max="257" width="29.44140625" style="1412" customWidth="1"/>
    <col min="258" max="258" width="12.109375" style="1412" customWidth="1"/>
    <col min="259" max="259" width="8.6640625" style="1412" customWidth="1"/>
    <col min="260" max="260" width="3.44140625" style="1412" bestFit="1" customWidth="1"/>
    <col min="261" max="262" width="8.6640625" style="1412" customWidth="1"/>
    <col min="263" max="263" width="3.44140625" style="1412" customWidth="1"/>
    <col min="264" max="264" width="8.6640625" style="1412" customWidth="1"/>
    <col min="265" max="266" width="11.109375" style="1412" customWidth="1"/>
    <col min="267" max="267" width="11.88671875" style="1412" customWidth="1"/>
    <col min="268" max="268" width="3.44140625" style="1412" customWidth="1"/>
    <col min="269" max="269" width="11.88671875" style="1412" customWidth="1"/>
    <col min="270" max="270" width="11.109375" style="1412" customWidth="1"/>
    <col min="271" max="271" width="20.88671875" style="1412" customWidth="1"/>
    <col min="272" max="272" width="2.109375" style="1412" customWidth="1"/>
    <col min="273" max="273" width="15.44140625" style="1412" customWidth="1"/>
    <col min="274" max="274" width="7.88671875" style="1412" customWidth="1"/>
    <col min="275" max="275" width="9" style="1412"/>
    <col min="276" max="276" width="15.44140625" style="1412" customWidth="1"/>
    <col min="277" max="278" width="7.88671875" style="1412" customWidth="1"/>
    <col min="279" max="279" width="13.109375" style="1412" customWidth="1"/>
    <col min="280" max="280" width="10.6640625" style="1412" customWidth="1"/>
    <col min="281" max="281" width="7.109375" style="1412" customWidth="1"/>
    <col min="282" max="511" width="9" style="1412"/>
    <col min="512" max="512" width="7.109375" style="1412" customWidth="1"/>
    <col min="513" max="513" width="29.44140625" style="1412" customWidth="1"/>
    <col min="514" max="514" width="12.109375" style="1412" customWidth="1"/>
    <col min="515" max="515" width="8.6640625" style="1412" customWidth="1"/>
    <col min="516" max="516" width="3.44140625" style="1412" bestFit="1" customWidth="1"/>
    <col min="517" max="518" width="8.6640625" style="1412" customWidth="1"/>
    <col min="519" max="519" width="3.44140625" style="1412" customWidth="1"/>
    <col min="520" max="520" width="8.6640625" style="1412" customWidth="1"/>
    <col min="521" max="522" width="11.109375" style="1412" customWidth="1"/>
    <col min="523" max="523" width="11.88671875" style="1412" customWidth="1"/>
    <col min="524" max="524" width="3.44140625" style="1412" customWidth="1"/>
    <col min="525" max="525" width="11.88671875" style="1412" customWidth="1"/>
    <col min="526" max="526" width="11.109375" style="1412" customWidth="1"/>
    <col min="527" max="527" width="20.88671875" style="1412" customWidth="1"/>
    <col min="528" max="528" width="2.109375" style="1412" customWidth="1"/>
    <col min="529" max="529" width="15.44140625" style="1412" customWidth="1"/>
    <col min="530" max="530" width="7.88671875" style="1412" customWidth="1"/>
    <col min="531" max="531" width="9" style="1412"/>
    <col min="532" max="532" width="15.44140625" style="1412" customWidth="1"/>
    <col min="533" max="534" width="7.88671875" style="1412" customWidth="1"/>
    <col min="535" max="535" width="13.109375" style="1412" customWidth="1"/>
    <col min="536" max="536" width="10.6640625" style="1412" customWidth="1"/>
    <col min="537" max="537" width="7.109375" style="1412" customWidth="1"/>
    <col min="538" max="767" width="9" style="1412"/>
    <col min="768" max="768" width="7.109375" style="1412" customWidth="1"/>
    <col min="769" max="769" width="29.44140625" style="1412" customWidth="1"/>
    <col min="770" max="770" width="12.109375" style="1412" customWidth="1"/>
    <col min="771" max="771" width="8.6640625" style="1412" customWidth="1"/>
    <col min="772" max="772" width="3.44140625" style="1412" bestFit="1" customWidth="1"/>
    <col min="773" max="774" width="8.6640625" style="1412" customWidth="1"/>
    <col min="775" max="775" width="3.44140625" style="1412" customWidth="1"/>
    <col min="776" max="776" width="8.6640625" style="1412" customWidth="1"/>
    <col min="777" max="778" width="11.109375" style="1412" customWidth="1"/>
    <col min="779" max="779" width="11.88671875" style="1412" customWidth="1"/>
    <col min="780" max="780" width="3.44140625" style="1412" customWidth="1"/>
    <col min="781" max="781" width="11.88671875" style="1412" customWidth="1"/>
    <col min="782" max="782" width="11.109375" style="1412" customWidth="1"/>
    <col min="783" max="783" width="20.88671875" style="1412" customWidth="1"/>
    <col min="784" max="784" width="2.109375" style="1412" customWidth="1"/>
    <col min="785" max="785" width="15.44140625" style="1412" customWidth="1"/>
    <col min="786" max="786" width="7.88671875" style="1412" customWidth="1"/>
    <col min="787" max="787" width="9" style="1412"/>
    <col min="788" max="788" width="15.44140625" style="1412" customWidth="1"/>
    <col min="789" max="790" width="7.88671875" style="1412" customWidth="1"/>
    <col min="791" max="791" width="13.109375" style="1412" customWidth="1"/>
    <col min="792" max="792" width="10.6640625" style="1412" customWidth="1"/>
    <col min="793" max="793" width="7.109375" style="1412" customWidth="1"/>
    <col min="794" max="1023" width="9" style="1412"/>
    <col min="1024" max="1024" width="7.109375" style="1412" customWidth="1"/>
    <col min="1025" max="1025" width="29.44140625" style="1412" customWidth="1"/>
    <col min="1026" max="1026" width="12.109375" style="1412" customWidth="1"/>
    <col min="1027" max="1027" width="8.6640625" style="1412" customWidth="1"/>
    <col min="1028" max="1028" width="3.44140625" style="1412" bestFit="1" customWidth="1"/>
    <col min="1029" max="1030" width="8.6640625" style="1412" customWidth="1"/>
    <col min="1031" max="1031" width="3.44140625" style="1412" customWidth="1"/>
    <col min="1032" max="1032" width="8.6640625" style="1412" customWidth="1"/>
    <col min="1033" max="1034" width="11.109375" style="1412" customWidth="1"/>
    <col min="1035" max="1035" width="11.88671875" style="1412" customWidth="1"/>
    <col min="1036" max="1036" width="3.44140625" style="1412" customWidth="1"/>
    <col min="1037" max="1037" width="11.88671875" style="1412" customWidth="1"/>
    <col min="1038" max="1038" width="11.109375" style="1412" customWidth="1"/>
    <col min="1039" max="1039" width="20.88671875" style="1412" customWidth="1"/>
    <col min="1040" max="1040" width="2.109375" style="1412" customWidth="1"/>
    <col min="1041" max="1041" width="15.44140625" style="1412" customWidth="1"/>
    <col min="1042" max="1042" width="7.88671875" style="1412" customWidth="1"/>
    <col min="1043" max="1043" width="9" style="1412"/>
    <col min="1044" max="1044" width="15.44140625" style="1412" customWidth="1"/>
    <col min="1045" max="1046" width="7.88671875" style="1412" customWidth="1"/>
    <col min="1047" max="1047" width="13.109375" style="1412" customWidth="1"/>
    <col min="1048" max="1048" width="10.6640625" style="1412" customWidth="1"/>
    <col min="1049" max="1049" width="7.109375" style="1412" customWidth="1"/>
    <col min="1050" max="1279" width="9" style="1412"/>
    <col min="1280" max="1280" width="7.109375" style="1412" customWidth="1"/>
    <col min="1281" max="1281" width="29.44140625" style="1412" customWidth="1"/>
    <col min="1282" max="1282" width="12.109375" style="1412" customWidth="1"/>
    <col min="1283" max="1283" width="8.6640625" style="1412" customWidth="1"/>
    <col min="1284" max="1284" width="3.44140625" style="1412" bestFit="1" customWidth="1"/>
    <col min="1285" max="1286" width="8.6640625" style="1412" customWidth="1"/>
    <col min="1287" max="1287" width="3.44140625" style="1412" customWidth="1"/>
    <col min="1288" max="1288" width="8.6640625" style="1412" customWidth="1"/>
    <col min="1289" max="1290" width="11.109375" style="1412" customWidth="1"/>
    <col min="1291" max="1291" width="11.88671875" style="1412" customWidth="1"/>
    <col min="1292" max="1292" width="3.44140625" style="1412" customWidth="1"/>
    <col min="1293" max="1293" width="11.88671875" style="1412" customWidth="1"/>
    <col min="1294" max="1294" width="11.109375" style="1412" customWidth="1"/>
    <col min="1295" max="1295" width="20.88671875" style="1412" customWidth="1"/>
    <col min="1296" max="1296" width="2.109375" style="1412" customWidth="1"/>
    <col min="1297" max="1297" width="15.44140625" style="1412" customWidth="1"/>
    <col min="1298" max="1298" width="7.88671875" style="1412" customWidth="1"/>
    <col min="1299" max="1299" width="9" style="1412"/>
    <col min="1300" max="1300" width="15.44140625" style="1412" customWidth="1"/>
    <col min="1301" max="1302" width="7.88671875" style="1412" customWidth="1"/>
    <col min="1303" max="1303" width="13.109375" style="1412" customWidth="1"/>
    <col min="1304" max="1304" width="10.6640625" style="1412" customWidth="1"/>
    <col min="1305" max="1305" width="7.109375" style="1412" customWidth="1"/>
    <col min="1306" max="1535" width="9" style="1412"/>
    <col min="1536" max="1536" width="7.109375" style="1412" customWidth="1"/>
    <col min="1537" max="1537" width="29.44140625" style="1412" customWidth="1"/>
    <col min="1538" max="1538" width="12.109375" style="1412" customWidth="1"/>
    <col min="1539" max="1539" width="8.6640625" style="1412" customWidth="1"/>
    <col min="1540" max="1540" width="3.44140625" style="1412" bestFit="1" customWidth="1"/>
    <col min="1541" max="1542" width="8.6640625" style="1412" customWidth="1"/>
    <col min="1543" max="1543" width="3.44140625" style="1412" customWidth="1"/>
    <col min="1544" max="1544" width="8.6640625" style="1412" customWidth="1"/>
    <col min="1545" max="1546" width="11.109375" style="1412" customWidth="1"/>
    <col min="1547" max="1547" width="11.88671875" style="1412" customWidth="1"/>
    <col min="1548" max="1548" width="3.44140625" style="1412" customWidth="1"/>
    <col min="1549" max="1549" width="11.88671875" style="1412" customWidth="1"/>
    <col min="1550" max="1550" width="11.109375" style="1412" customWidth="1"/>
    <col min="1551" max="1551" width="20.88671875" style="1412" customWidth="1"/>
    <col min="1552" max="1552" width="2.109375" style="1412" customWidth="1"/>
    <col min="1553" max="1553" width="15.44140625" style="1412" customWidth="1"/>
    <col min="1554" max="1554" width="7.88671875" style="1412" customWidth="1"/>
    <col min="1555" max="1555" width="9" style="1412"/>
    <col min="1556" max="1556" width="15.44140625" style="1412" customWidth="1"/>
    <col min="1557" max="1558" width="7.88671875" style="1412" customWidth="1"/>
    <col min="1559" max="1559" width="13.109375" style="1412" customWidth="1"/>
    <col min="1560" max="1560" width="10.6640625" style="1412" customWidth="1"/>
    <col min="1561" max="1561" width="7.109375" style="1412" customWidth="1"/>
    <col min="1562" max="1791" width="9" style="1412"/>
    <col min="1792" max="1792" width="7.109375" style="1412" customWidth="1"/>
    <col min="1793" max="1793" width="29.44140625" style="1412" customWidth="1"/>
    <col min="1794" max="1794" width="12.109375" style="1412" customWidth="1"/>
    <col min="1795" max="1795" width="8.6640625" style="1412" customWidth="1"/>
    <col min="1796" max="1796" width="3.44140625" style="1412" bestFit="1" customWidth="1"/>
    <col min="1797" max="1798" width="8.6640625" style="1412" customWidth="1"/>
    <col min="1799" max="1799" width="3.44140625" style="1412" customWidth="1"/>
    <col min="1800" max="1800" width="8.6640625" style="1412" customWidth="1"/>
    <col min="1801" max="1802" width="11.109375" style="1412" customWidth="1"/>
    <col min="1803" max="1803" width="11.88671875" style="1412" customWidth="1"/>
    <col min="1804" max="1804" width="3.44140625" style="1412" customWidth="1"/>
    <col min="1805" max="1805" width="11.88671875" style="1412" customWidth="1"/>
    <col min="1806" max="1806" width="11.109375" style="1412" customWidth="1"/>
    <col min="1807" max="1807" width="20.88671875" style="1412" customWidth="1"/>
    <col min="1808" max="1808" width="2.109375" style="1412" customWidth="1"/>
    <col min="1809" max="1809" width="15.44140625" style="1412" customWidth="1"/>
    <col min="1810" max="1810" width="7.88671875" style="1412" customWidth="1"/>
    <col min="1811" max="1811" width="9" style="1412"/>
    <col min="1812" max="1812" width="15.44140625" style="1412" customWidth="1"/>
    <col min="1813" max="1814" width="7.88671875" style="1412" customWidth="1"/>
    <col min="1815" max="1815" width="13.109375" style="1412" customWidth="1"/>
    <col min="1816" max="1816" width="10.6640625" style="1412" customWidth="1"/>
    <col min="1817" max="1817" width="7.109375" style="1412" customWidth="1"/>
    <col min="1818" max="2047" width="9" style="1412"/>
    <col min="2048" max="2048" width="7.109375" style="1412" customWidth="1"/>
    <col min="2049" max="2049" width="29.44140625" style="1412" customWidth="1"/>
    <col min="2050" max="2050" width="12.109375" style="1412" customWidth="1"/>
    <col min="2051" max="2051" width="8.6640625" style="1412" customWidth="1"/>
    <col min="2052" max="2052" width="3.44140625" style="1412" bestFit="1" customWidth="1"/>
    <col min="2053" max="2054" width="8.6640625" style="1412" customWidth="1"/>
    <col min="2055" max="2055" width="3.44140625" style="1412" customWidth="1"/>
    <col min="2056" max="2056" width="8.6640625" style="1412" customWidth="1"/>
    <col min="2057" max="2058" width="11.109375" style="1412" customWidth="1"/>
    <col min="2059" max="2059" width="11.88671875" style="1412" customWidth="1"/>
    <col min="2060" max="2060" width="3.44140625" style="1412" customWidth="1"/>
    <col min="2061" max="2061" width="11.88671875" style="1412" customWidth="1"/>
    <col min="2062" max="2062" width="11.109375" style="1412" customWidth="1"/>
    <col min="2063" max="2063" width="20.88671875" style="1412" customWidth="1"/>
    <col min="2064" max="2064" width="2.109375" style="1412" customWidth="1"/>
    <col min="2065" max="2065" width="15.44140625" style="1412" customWidth="1"/>
    <col min="2066" max="2066" width="7.88671875" style="1412" customWidth="1"/>
    <col min="2067" max="2067" width="9" style="1412"/>
    <col min="2068" max="2068" width="15.44140625" style="1412" customWidth="1"/>
    <col min="2069" max="2070" width="7.88671875" style="1412" customWidth="1"/>
    <col min="2071" max="2071" width="13.109375" style="1412" customWidth="1"/>
    <col min="2072" max="2072" width="10.6640625" style="1412" customWidth="1"/>
    <col min="2073" max="2073" width="7.109375" style="1412" customWidth="1"/>
    <col min="2074" max="2303" width="9" style="1412"/>
    <col min="2304" max="2304" width="7.109375" style="1412" customWidth="1"/>
    <col min="2305" max="2305" width="29.44140625" style="1412" customWidth="1"/>
    <col min="2306" max="2306" width="12.109375" style="1412" customWidth="1"/>
    <col min="2307" max="2307" width="8.6640625" style="1412" customWidth="1"/>
    <col min="2308" max="2308" width="3.44140625" style="1412" bestFit="1" customWidth="1"/>
    <col min="2309" max="2310" width="8.6640625" style="1412" customWidth="1"/>
    <col min="2311" max="2311" width="3.44140625" style="1412" customWidth="1"/>
    <col min="2312" max="2312" width="8.6640625" style="1412" customWidth="1"/>
    <col min="2313" max="2314" width="11.109375" style="1412" customWidth="1"/>
    <col min="2315" max="2315" width="11.88671875" style="1412" customWidth="1"/>
    <col min="2316" max="2316" width="3.44140625" style="1412" customWidth="1"/>
    <col min="2317" max="2317" width="11.88671875" style="1412" customWidth="1"/>
    <col min="2318" max="2318" width="11.109375" style="1412" customWidth="1"/>
    <col min="2319" max="2319" width="20.88671875" style="1412" customWidth="1"/>
    <col min="2320" max="2320" width="2.109375" style="1412" customWidth="1"/>
    <col min="2321" max="2321" width="15.44140625" style="1412" customWidth="1"/>
    <col min="2322" max="2322" width="7.88671875" style="1412" customWidth="1"/>
    <col min="2323" max="2323" width="9" style="1412"/>
    <col min="2324" max="2324" width="15.44140625" style="1412" customWidth="1"/>
    <col min="2325" max="2326" width="7.88671875" style="1412" customWidth="1"/>
    <col min="2327" max="2327" width="13.109375" style="1412" customWidth="1"/>
    <col min="2328" max="2328" width="10.6640625" style="1412" customWidth="1"/>
    <col min="2329" max="2329" width="7.109375" style="1412" customWidth="1"/>
    <col min="2330" max="2559" width="9" style="1412"/>
    <col min="2560" max="2560" width="7.109375" style="1412" customWidth="1"/>
    <col min="2561" max="2561" width="29.44140625" style="1412" customWidth="1"/>
    <col min="2562" max="2562" width="12.109375" style="1412" customWidth="1"/>
    <col min="2563" max="2563" width="8.6640625" style="1412" customWidth="1"/>
    <col min="2564" max="2564" width="3.44140625" style="1412" bestFit="1" customWidth="1"/>
    <col min="2565" max="2566" width="8.6640625" style="1412" customWidth="1"/>
    <col min="2567" max="2567" width="3.44140625" style="1412" customWidth="1"/>
    <col min="2568" max="2568" width="8.6640625" style="1412" customWidth="1"/>
    <col min="2569" max="2570" width="11.109375" style="1412" customWidth="1"/>
    <col min="2571" max="2571" width="11.88671875" style="1412" customWidth="1"/>
    <col min="2572" max="2572" width="3.44140625" style="1412" customWidth="1"/>
    <col min="2573" max="2573" width="11.88671875" style="1412" customWidth="1"/>
    <col min="2574" max="2574" width="11.109375" style="1412" customWidth="1"/>
    <col min="2575" max="2575" width="20.88671875" style="1412" customWidth="1"/>
    <col min="2576" max="2576" width="2.109375" style="1412" customWidth="1"/>
    <col min="2577" max="2577" width="15.44140625" style="1412" customWidth="1"/>
    <col min="2578" max="2578" width="7.88671875" style="1412" customWidth="1"/>
    <col min="2579" max="2579" width="9" style="1412"/>
    <col min="2580" max="2580" width="15.44140625" style="1412" customWidth="1"/>
    <col min="2581" max="2582" width="7.88671875" style="1412" customWidth="1"/>
    <col min="2583" max="2583" width="13.109375" style="1412" customWidth="1"/>
    <col min="2584" max="2584" width="10.6640625" style="1412" customWidth="1"/>
    <col min="2585" max="2585" width="7.109375" style="1412" customWidth="1"/>
    <col min="2586" max="2815" width="9" style="1412"/>
    <col min="2816" max="2816" width="7.109375" style="1412" customWidth="1"/>
    <col min="2817" max="2817" width="29.44140625" style="1412" customWidth="1"/>
    <col min="2818" max="2818" width="12.109375" style="1412" customWidth="1"/>
    <col min="2819" max="2819" width="8.6640625" style="1412" customWidth="1"/>
    <col min="2820" max="2820" width="3.44140625" style="1412" bestFit="1" customWidth="1"/>
    <col min="2821" max="2822" width="8.6640625" style="1412" customWidth="1"/>
    <col min="2823" max="2823" width="3.44140625" style="1412" customWidth="1"/>
    <col min="2824" max="2824" width="8.6640625" style="1412" customWidth="1"/>
    <col min="2825" max="2826" width="11.109375" style="1412" customWidth="1"/>
    <col min="2827" max="2827" width="11.88671875" style="1412" customWidth="1"/>
    <col min="2828" max="2828" width="3.44140625" style="1412" customWidth="1"/>
    <col min="2829" max="2829" width="11.88671875" style="1412" customWidth="1"/>
    <col min="2830" max="2830" width="11.109375" style="1412" customWidth="1"/>
    <col min="2831" max="2831" width="20.88671875" style="1412" customWidth="1"/>
    <col min="2832" max="2832" width="2.109375" style="1412" customWidth="1"/>
    <col min="2833" max="2833" width="15.44140625" style="1412" customWidth="1"/>
    <col min="2834" max="2834" width="7.88671875" style="1412" customWidth="1"/>
    <col min="2835" max="2835" width="9" style="1412"/>
    <col min="2836" max="2836" width="15.44140625" style="1412" customWidth="1"/>
    <col min="2837" max="2838" width="7.88671875" style="1412" customWidth="1"/>
    <col min="2839" max="2839" width="13.109375" style="1412" customWidth="1"/>
    <col min="2840" max="2840" width="10.6640625" style="1412" customWidth="1"/>
    <col min="2841" max="2841" width="7.109375" style="1412" customWidth="1"/>
    <col min="2842" max="3071" width="9" style="1412"/>
    <col min="3072" max="3072" width="7.109375" style="1412" customWidth="1"/>
    <col min="3073" max="3073" width="29.44140625" style="1412" customWidth="1"/>
    <col min="3074" max="3074" width="12.109375" style="1412" customWidth="1"/>
    <col min="3075" max="3075" width="8.6640625" style="1412" customWidth="1"/>
    <col min="3076" max="3076" width="3.44140625" style="1412" bestFit="1" customWidth="1"/>
    <col min="3077" max="3078" width="8.6640625" style="1412" customWidth="1"/>
    <col min="3079" max="3079" width="3.44140625" style="1412" customWidth="1"/>
    <col min="3080" max="3080" width="8.6640625" style="1412" customWidth="1"/>
    <col min="3081" max="3082" width="11.109375" style="1412" customWidth="1"/>
    <col min="3083" max="3083" width="11.88671875" style="1412" customWidth="1"/>
    <col min="3084" max="3084" width="3.44140625" style="1412" customWidth="1"/>
    <col min="3085" max="3085" width="11.88671875" style="1412" customWidth="1"/>
    <col min="3086" max="3086" width="11.109375" style="1412" customWidth="1"/>
    <col min="3087" max="3087" width="20.88671875" style="1412" customWidth="1"/>
    <col min="3088" max="3088" width="2.109375" style="1412" customWidth="1"/>
    <col min="3089" max="3089" width="15.44140625" style="1412" customWidth="1"/>
    <col min="3090" max="3090" width="7.88671875" style="1412" customWidth="1"/>
    <col min="3091" max="3091" width="9" style="1412"/>
    <col min="3092" max="3092" width="15.44140625" style="1412" customWidth="1"/>
    <col min="3093" max="3094" width="7.88671875" style="1412" customWidth="1"/>
    <col min="3095" max="3095" width="13.109375" style="1412" customWidth="1"/>
    <col min="3096" max="3096" width="10.6640625" style="1412" customWidth="1"/>
    <col min="3097" max="3097" width="7.109375" style="1412" customWidth="1"/>
    <col min="3098" max="3327" width="9" style="1412"/>
    <col min="3328" max="3328" width="7.109375" style="1412" customWidth="1"/>
    <col min="3329" max="3329" width="29.44140625" style="1412" customWidth="1"/>
    <col min="3330" max="3330" width="12.109375" style="1412" customWidth="1"/>
    <col min="3331" max="3331" width="8.6640625" style="1412" customWidth="1"/>
    <col min="3332" max="3332" width="3.44140625" style="1412" bestFit="1" customWidth="1"/>
    <col min="3333" max="3334" width="8.6640625" style="1412" customWidth="1"/>
    <col min="3335" max="3335" width="3.44140625" style="1412" customWidth="1"/>
    <col min="3336" max="3336" width="8.6640625" style="1412" customWidth="1"/>
    <col min="3337" max="3338" width="11.109375" style="1412" customWidth="1"/>
    <col min="3339" max="3339" width="11.88671875" style="1412" customWidth="1"/>
    <col min="3340" max="3340" width="3.44140625" style="1412" customWidth="1"/>
    <col min="3341" max="3341" width="11.88671875" style="1412" customWidth="1"/>
    <col min="3342" max="3342" width="11.109375" style="1412" customWidth="1"/>
    <col min="3343" max="3343" width="20.88671875" style="1412" customWidth="1"/>
    <col min="3344" max="3344" width="2.109375" style="1412" customWidth="1"/>
    <col min="3345" max="3345" width="15.44140625" style="1412" customWidth="1"/>
    <col min="3346" max="3346" width="7.88671875" style="1412" customWidth="1"/>
    <col min="3347" max="3347" width="9" style="1412"/>
    <col min="3348" max="3348" width="15.44140625" style="1412" customWidth="1"/>
    <col min="3349" max="3350" width="7.88671875" style="1412" customWidth="1"/>
    <col min="3351" max="3351" width="13.109375" style="1412" customWidth="1"/>
    <col min="3352" max="3352" width="10.6640625" style="1412" customWidth="1"/>
    <col min="3353" max="3353" width="7.109375" style="1412" customWidth="1"/>
    <col min="3354" max="3583" width="9" style="1412"/>
    <col min="3584" max="3584" width="7.109375" style="1412" customWidth="1"/>
    <col min="3585" max="3585" width="29.44140625" style="1412" customWidth="1"/>
    <col min="3586" max="3586" width="12.109375" style="1412" customWidth="1"/>
    <col min="3587" max="3587" width="8.6640625" style="1412" customWidth="1"/>
    <col min="3588" max="3588" width="3.44140625" style="1412" bestFit="1" customWidth="1"/>
    <col min="3589" max="3590" width="8.6640625" style="1412" customWidth="1"/>
    <col min="3591" max="3591" width="3.44140625" style="1412" customWidth="1"/>
    <col min="3592" max="3592" width="8.6640625" style="1412" customWidth="1"/>
    <col min="3593" max="3594" width="11.109375" style="1412" customWidth="1"/>
    <col min="3595" max="3595" width="11.88671875" style="1412" customWidth="1"/>
    <col min="3596" max="3596" width="3.44140625" style="1412" customWidth="1"/>
    <col min="3597" max="3597" width="11.88671875" style="1412" customWidth="1"/>
    <col min="3598" max="3598" width="11.109375" style="1412" customWidth="1"/>
    <col min="3599" max="3599" width="20.88671875" style="1412" customWidth="1"/>
    <col min="3600" max="3600" width="2.109375" style="1412" customWidth="1"/>
    <col min="3601" max="3601" width="15.44140625" style="1412" customWidth="1"/>
    <col min="3602" max="3602" width="7.88671875" style="1412" customWidth="1"/>
    <col min="3603" max="3603" width="9" style="1412"/>
    <col min="3604" max="3604" width="15.44140625" style="1412" customWidth="1"/>
    <col min="3605" max="3606" width="7.88671875" style="1412" customWidth="1"/>
    <col min="3607" max="3607" width="13.109375" style="1412" customWidth="1"/>
    <col min="3608" max="3608" width="10.6640625" style="1412" customWidth="1"/>
    <col min="3609" max="3609" width="7.109375" style="1412" customWidth="1"/>
    <col min="3610" max="3839" width="9" style="1412"/>
    <col min="3840" max="3840" width="7.109375" style="1412" customWidth="1"/>
    <col min="3841" max="3841" width="29.44140625" style="1412" customWidth="1"/>
    <col min="3842" max="3842" width="12.109375" style="1412" customWidth="1"/>
    <col min="3843" max="3843" width="8.6640625" style="1412" customWidth="1"/>
    <col min="3844" max="3844" width="3.44140625" style="1412" bestFit="1" customWidth="1"/>
    <col min="3845" max="3846" width="8.6640625" style="1412" customWidth="1"/>
    <col min="3847" max="3847" width="3.44140625" style="1412" customWidth="1"/>
    <col min="3848" max="3848" width="8.6640625" style="1412" customWidth="1"/>
    <col min="3849" max="3850" width="11.109375" style="1412" customWidth="1"/>
    <col min="3851" max="3851" width="11.88671875" style="1412" customWidth="1"/>
    <col min="3852" max="3852" width="3.44140625" style="1412" customWidth="1"/>
    <col min="3853" max="3853" width="11.88671875" style="1412" customWidth="1"/>
    <col min="3854" max="3854" width="11.109375" style="1412" customWidth="1"/>
    <col min="3855" max="3855" width="20.88671875" style="1412" customWidth="1"/>
    <col min="3856" max="3856" width="2.109375" style="1412" customWidth="1"/>
    <col min="3857" max="3857" width="15.44140625" style="1412" customWidth="1"/>
    <col min="3858" max="3858" width="7.88671875" style="1412" customWidth="1"/>
    <col min="3859" max="3859" width="9" style="1412"/>
    <col min="3860" max="3860" width="15.44140625" style="1412" customWidth="1"/>
    <col min="3861" max="3862" width="7.88671875" style="1412" customWidth="1"/>
    <col min="3863" max="3863" width="13.109375" style="1412" customWidth="1"/>
    <col min="3864" max="3864" width="10.6640625" style="1412" customWidth="1"/>
    <col min="3865" max="3865" width="7.109375" style="1412" customWidth="1"/>
    <col min="3866" max="4095" width="9" style="1412"/>
    <col min="4096" max="4096" width="7.109375" style="1412" customWidth="1"/>
    <col min="4097" max="4097" width="29.44140625" style="1412" customWidth="1"/>
    <col min="4098" max="4098" width="12.109375" style="1412" customWidth="1"/>
    <col min="4099" max="4099" width="8.6640625" style="1412" customWidth="1"/>
    <col min="4100" max="4100" width="3.44140625" style="1412" bestFit="1" customWidth="1"/>
    <col min="4101" max="4102" width="8.6640625" style="1412" customWidth="1"/>
    <col min="4103" max="4103" width="3.44140625" style="1412" customWidth="1"/>
    <col min="4104" max="4104" width="8.6640625" style="1412" customWidth="1"/>
    <col min="4105" max="4106" width="11.109375" style="1412" customWidth="1"/>
    <col min="4107" max="4107" width="11.88671875" style="1412" customWidth="1"/>
    <col min="4108" max="4108" width="3.44140625" style="1412" customWidth="1"/>
    <col min="4109" max="4109" width="11.88671875" style="1412" customWidth="1"/>
    <col min="4110" max="4110" width="11.109375" style="1412" customWidth="1"/>
    <col min="4111" max="4111" width="20.88671875" style="1412" customWidth="1"/>
    <col min="4112" max="4112" width="2.109375" style="1412" customWidth="1"/>
    <col min="4113" max="4113" width="15.44140625" style="1412" customWidth="1"/>
    <col min="4114" max="4114" width="7.88671875" style="1412" customWidth="1"/>
    <col min="4115" max="4115" width="9" style="1412"/>
    <col min="4116" max="4116" width="15.44140625" style="1412" customWidth="1"/>
    <col min="4117" max="4118" width="7.88671875" style="1412" customWidth="1"/>
    <col min="4119" max="4119" width="13.109375" style="1412" customWidth="1"/>
    <col min="4120" max="4120" width="10.6640625" style="1412" customWidth="1"/>
    <col min="4121" max="4121" width="7.109375" style="1412" customWidth="1"/>
    <col min="4122" max="4351" width="9" style="1412"/>
    <col min="4352" max="4352" width="7.109375" style="1412" customWidth="1"/>
    <col min="4353" max="4353" width="29.44140625" style="1412" customWidth="1"/>
    <col min="4354" max="4354" width="12.109375" style="1412" customWidth="1"/>
    <col min="4355" max="4355" width="8.6640625" style="1412" customWidth="1"/>
    <col min="4356" max="4356" width="3.44140625" style="1412" bestFit="1" customWidth="1"/>
    <col min="4357" max="4358" width="8.6640625" style="1412" customWidth="1"/>
    <col min="4359" max="4359" width="3.44140625" style="1412" customWidth="1"/>
    <col min="4360" max="4360" width="8.6640625" style="1412" customWidth="1"/>
    <col min="4361" max="4362" width="11.109375" style="1412" customWidth="1"/>
    <col min="4363" max="4363" width="11.88671875" style="1412" customWidth="1"/>
    <col min="4364" max="4364" width="3.44140625" style="1412" customWidth="1"/>
    <col min="4365" max="4365" width="11.88671875" style="1412" customWidth="1"/>
    <col min="4366" max="4366" width="11.109375" style="1412" customWidth="1"/>
    <col min="4367" max="4367" width="20.88671875" style="1412" customWidth="1"/>
    <col min="4368" max="4368" width="2.109375" style="1412" customWidth="1"/>
    <col min="4369" max="4369" width="15.44140625" style="1412" customWidth="1"/>
    <col min="4370" max="4370" width="7.88671875" style="1412" customWidth="1"/>
    <col min="4371" max="4371" width="9" style="1412"/>
    <col min="4372" max="4372" width="15.44140625" style="1412" customWidth="1"/>
    <col min="4373" max="4374" width="7.88671875" style="1412" customWidth="1"/>
    <col min="4375" max="4375" width="13.109375" style="1412" customWidth="1"/>
    <col min="4376" max="4376" width="10.6640625" style="1412" customWidth="1"/>
    <col min="4377" max="4377" width="7.109375" style="1412" customWidth="1"/>
    <col min="4378" max="4607" width="9" style="1412"/>
    <col min="4608" max="4608" width="7.109375" style="1412" customWidth="1"/>
    <col min="4609" max="4609" width="29.44140625" style="1412" customWidth="1"/>
    <col min="4610" max="4610" width="12.109375" style="1412" customWidth="1"/>
    <col min="4611" max="4611" width="8.6640625" style="1412" customWidth="1"/>
    <col min="4612" max="4612" width="3.44140625" style="1412" bestFit="1" customWidth="1"/>
    <col min="4613" max="4614" width="8.6640625" style="1412" customWidth="1"/>
    <col min="4615" max="4615" width="3.44140625" style="1412" customWidth="1"/>
    <col min="4616" max="4616" width="8.6640625" style="1412" customWidth="1"/>
    <col min="4617" max="4618" width="11.109375" style="1412" customWidth="1"/>
    <col min="4619" max="4619" width="11.88671875" style="1412" customWidth="1"/>
    <col min="4620" max="4620" width="3.44140625" style="1412" customWidth="1"/>
    <col min="4621" max="4621" width="11.88671875" style="1412" customWidth="1"/>
    <col min="4622" max="4622" width="11.109375" style="1412" customWidth="1"/>
    <col min="4623" max="4623" width="20.88671875" style="1412" customWidth="1"/>
    <col min="4624" max="4624" width="2.109375" style="1412" customWidth="1"/>
    <col min="4625" max="4625" width="15.44140625" style="1412" customWidth="1"/>
    <col min="4626" max="4626" width="7.88671875" style="1412" customWidth="1"/>
    <col min="4627" max="4627" width="9" style="1412"/>
    <col min="4628" max="4628" width="15.44140625" style="1412" customWidth="1"/>
    <col min="4629" max="4630" width="7.88671875" style="1412" customWidth="1"/>
    <col min="4631" max="4631" width="13.109375" style="1412" customWidth="1"/>
    <col min="4632" max="4632" width="10.6640625" style="1412" customWidth="1"/>
    <col min="4633" max="4633" width="7.109375" style="1412" customWidth="1"/>
    <col min="4634" max="4863" width="9" style="1412"/>
    <col min="4864" max="4864" width="7.109375" style="1412" customWidth="1"/>
    <col min="4865" max="4865" width="29.44140625" style="1412" customWidth="1"/>
    <col min="4866" max="4866" width="12.109375" style="1412" customWidth="1"/>
    <col min="4867" max="4867" width="8.6640625" style="1412" customWidth="1"/>
    <col min="4868" max="4868" width="3.44140625" style="1412" bestFit="1" customWidth="1"/>
    <col min="4869" max="4870" width="8.6640625" style="1412" customWidth="1"/>
    <col min="4871" max="4871" width="3.44140625" style="1412" customWidth="1"/>
    <col min="4872" max="4872" width="8.6640625" style="1412" customWidth="1"/>
    <col min="4873" max="4874" width="11.109375" style="1412" customWidth="1"/>
    <col min="4875" max="4875" width="11.88671875" style="1412" customWidth="1"/>
    <col min="4876" max="4876" width="3.44140625" style="1412" customWidth="1"/>
    <col min="4877" max="4877" width="11.88671875" style="1412" customWidth="1"/>
    <col min="4878" max="4878" width="11.109375" style="1412" customWidth="1"/>
    <col min="4879" max="4879" width="20.88671875" style="1412" customWidth="1"/>
    <col min="4880" max="4880" width="2.109375" style="1412" customWidth="1"/>
    <col min="4881" max="4881" width="15.44140625" style="1412" customWidth="1"/>
    <col min="4882" max="4882" width="7.88671875" style="1412" customWidth="1"/>
    <col min="4883" max="4883" width="9" style="1412"/>
    <col min="4884" max="4884" width="15.44140625" style="1412" customWidth="1"/>
    <col min="4885" max="4886" width="7.88671875" style="1412" customWidth="1"/>
    <col min="4887" max="4887" width="13.109375" style="1412" customWidth="1"/>
    <col min="4888" max="4888" width="10.6640625" style="1412" customWidth="1"/>
    <col min="4889" max="4889" width="7.109375" style="1412" customWidth="1"/>
    <col min="4890" max="5119" width="9" style="1412"/>
    <col min="5120" max="5120" width="7.109375" style="1412" customWidth="1"/>
    <col min="5121" max="5121" width="29.44140625" style="1412" customWidth="1"/>
    <col min="5122" max="5122" width="12.109375" style="1412" customWidth="1"/>
    <col min="5123" max="5123" width="8.6640625" style="1412" customWidth="1"/>
    <col min="5124" max="5124" width="3.44140625" style="1412" bestFit="1" customWidth="1"/>
    <col min="5125" max="5126" width="8.6640625" style="1412" customWidth="1"/>
    <col min="5127" max="5127" width="3.44140625" style="1412" customWidth="1"/>
    <col min="5128" max="5128" width="8.6640625" style="1412" customWidth="1"/>
    <col min="5129" max="5130" width="11.109375" style="1412" customWidth="1"/>
    <col min="5131" max="5131" width="11.88671875" style="1412" customWidth="1"/>
    <col min="5132" max="5132" width="3.44140625" style="1412" customWidth="1"/>
    <col min="5133" max="5133" width="11.88671875" style="1412" customWidth="1"/>
    <col min="5134" max="5134" width="11.109375" style="1412" customWidth="1"/>
    <col min="5135" max="5135" width="20.88671875" style="1412" customWidth="1"/>
    <col min="5136" max="5136" width="2.109375" style="1412" customWidth="1"/>
    <col min="5137" max="5137" width="15.44140625" style="1412" customWidth="1"/>
    <col min="5138" max="5138" width="7.88671875" style="1412" customWidth="1"/>
    <col min="5139" max="5139" width="9" style="1412"/>
    <col min="5140" max="5140" width="15.44140625" style="1412" customWidth="1"/>
    <col min="5141" max="5142" width="7.88671875" style="1412" customWidth="1"/>
    <col min="5143" max="5143" width="13.109375" style="1412" customWidth="1"/>
    <col min="5144" max="5144" width="10.6640625" style="1412" customWidth="1"/>
    <col min="5145" max="5145" width="7.109375" style="1412" customWidth="1"/>
    <col min="5146" max="5375" width="9" style="1412"/>
    <col min="5376" max="5376" width="7.109375" style="1412" customWidth="1"/>
    <col min="5377" max="5377" width="29.44140625" style="1412" customWidth="1"/>
    <col min="5378" max="5378" width="12.109375" style="1412" customWidth="1"/>
    <col min="5379" max="5379" width="8.6640625" style="1412" customWidth="1"/>
    <col min="5380" max="5380" width="3.44140625" style="1412" bestFit="1" customWidth="1"/>
    <col min="5381" max="5382" width="8.6640625" style="1412" customWidth="1"/>
    <col min="5383" max="5383" width="3.44140625" style="1412" customWidth="1"/>
    <col min="5384" max="5384" width="8.6640625" style="1412" customWidth="1"/>
    <col min="5385" max="5386" width="11.109375" style="1412" customWidth="1"/>
    <col min="5387" max="5387" width="11.88671875" style="1412" customWidth="1"/>
    <col min="5388" max="5388" width="3.44140625" style="1412" customWidth="1"/>
    <col min="5389" max="5389" width="11.88671875" style="1412" customWidth="1"/>
    <col min="5390" max="5390" width="11.109375" style="1412" customWidth="1"/>
    <col min="5391" max="5391" width="20.88671875" style="1412" customWidth="1"/>
    <col min="5392" max="5392" width="2.109375" style="1412" customWidth="1"/>
    <col min="5393" max="5393" width="15.44140625" style="1412" customWidth="1"/>
    <col min="5394" max="5394" width="7.88671875" style="1412" customWidth="1"/>
    <col min="5395" max="5395" width="9" style="1412"/>
    <col min="5396" max="5396" width="15.44140625" style="1412" customWidth="1"/>
    <col min="5397" max="5398" width="7.88671875" style="1412" customWidth="1"/>
    <col min="5399" max="5399" width="13.109375" style="1412" customWidth="1"/>
    <col min="5400" max="5400" width="10.6640625" style="1412" customWidth="1"/>
    <col min="5401" max="5401" width="7.109375" style="1412" customWidth="1"/>
    <col min="5402" max="5631" width="9" style="1412"/>
    <col min="5632" max="5632" width="7.109375" style="1412" customWidth="1"/>
    <col min="5633" max="5633" width="29.44140625" style="1412" customWidth="1"/>
    <col min="5634" max="5634" width="12.109375" style="1412" customWidth="1"/>
    <col min="5635" max="5635" width="8.6640625" style="1412" customWidth="1"/>
    <col min="5636" max="5636" width="3.44140625" style="1412" bestFit="1" customWidth="1"/>
    <col min="5637" max="5638" width="8.6640625" style="1412" customWidth="1"/>
    <col min="5639" max="5639" width="3.44140625" style="1412" customWidth="1"/>
    <col min="5640" max="5640" width="8.6640625" style="1412" customWidth="1"/>
    <col min="5641" max="5642" width="11.109375" style="1412" customWidth="1"/>
    <col min="5643" max="5643" width="11.88671875" style="1412" customWidth="1"/>
    <col min="5644" max="5644" width="3.44140625" style="1412" customWidth="1"/>
    <col min="5645" max="5645" width="11.88671875" style="1412" customWidth="1"/>
    <col min="5646" max="5646" width="11.109375" style="1412" customWidth="1"/>
    <col min="5647" max="5647" width="20.88671875" style="1412" customWidth="1"/>
    <col min="5648" max="5648" width="2.109375" style="1412" customWidth="1"/>
    <col min="5649" max="5649" width="15.44140625" style="1412" customWidth="1"/>
    <col min="5650" max="5650" width="7.88671875" style="1412" customWidth="1"/>
    <col min="5651" max="5651" width="9" style="1412"/>
    <col min="5652" max="5652" width="15.44140625" style="1412" customWidth="1"/>
    <col min="5653" max="5654" width="7.88671875" style="1412" customWidth="1"/>
    <col min="5655" max="5655" width="13.109375" style="1412" customWidth="1"/>
    <col min="5656" max="5656" width="10.6640625" style="1412" customWidth="1"/>
    <col min="5657" max="5657" width="7.109375" style="1412" customWidth="1"/>
    <col min="5658" max="5887" width="9" style="1412"/>
    <col min="5888" max="5888" width="7.109375" style="1412" customWidth="1"/>
    <col min="5889" max="5889" width="29.44140625" style="1412" customWidth="1"/>
    <col min="5890" max="5890" width="12.109375" style="1412" customWidth="1"/>
    <col min="5891" max="5891" width="8.6640625" style="1412" customWidth="1"/>
    <col min="5892" max="5892" width="3.44140625" style="1412" bestFit="1" customWidth="1"/>
    <col min="5893" max="5894" width="8.6640625" style="1412" customWidth="1"/>
    <col min="5895" max="5895" width="3.44140625" style="1412" customWidth="1"/>
    <col min="5896" max="5896" width="8.6640625" style="1412" customWidth="1"/>
    <col min="5897" max="5898" width="11.109375" style="1412" customWidth="1"/>
    <col min="5899" max="5899" width="11.88671875" style="1412" customWidth="1"/>
    <col min="5900" max="5900" width="3.44140625" style="1412" customWidth="1"/>
    <col min="5901" max="5901" width="11.88671875" style="1412" customWidth="1"/>
    <col min="5902" max="5902" width="11.109375" style="1412" customWidth="1"/>
    <col min="5903" max="5903" width="20.88671875" style="1412" customWidth="1"/>
    <col min="5904" max="5904" width="2.109375" style="1412" customWidth="1"/>
    <col min="5905" max="5905" width="15.44140625" style="1412" customWidth="1"/>
    <col min="5906" max="5906" width="7.88671875" style="1412" customWidth="1"/>
    <col min="5907" max="5907" width="9" style="1412"/>
    <col min="5908" max="5908" width="15.44140625" style="1412" customWidth="1"/>
    <col min="5909" max="5910" width="7.88671875" style="1412" customWidth="1"/>
    <col min="5911" max="5911" width="13.109375" style="1412" customWidth="1"/>
    <col min="5912" max="5912" width="10.6640625" style="1412" customWidth="1"/>
    <col min="5913" max="5913" width="7.109375" style="1412" customWidth="1"/>
    <col min="5914" max="6143" width="9" style="1412"/>
    <col min="6144" max="6144" width="7.109375" style="1412" customWidth="1"/>
    <col min="6145" max="6145" width="29.44140625" style="1412" customWidth="1"/>
    <col min="6146" max="6146" width="12.109375" style="1412" customWidth="1"/>
    <col min="6147" max="6147" width="8.6640625" style="1412" customWidth="1"/>
    <col min="6148" max="6148" width="3.44140625" style="1412" bestFit="1" customWidth="1"/>
    <col min="6149" max="6150" width="8.6640625" style="1412" customWidth="1"/>
    <col min="6151" max="6151" width="3.44140625" style="1412" customWidth="1"/>
    <col min="6152" max="6152" width="8.6640625" style="1412" customWidth="1"/>
    <col min="6153" max="6154" width="11.109375" style="1412" customWidth="1"/>
    <col min="6155" max="6155" width="11.88671875" style="1412" customWidth="1"/>
    <col min="6156" max="6156" width="3.44140625" style="1412" customWidth="1"/>
    <col min="6157" max="6157" width="11.88671875" style="1412" customWidth="1"/>
    <col min="6158" max="6158" width="11.109375" style="1412" customWidth="1"/>
    <col min="6159" max="6159" width="20.88671875" style="1412" customWidth="1"/>
    <col min="6160" max="6160" width="2.109375" style="1412" customWidth="1"/>
    <col min="6161" max="6161" width="15.44140625" style="1412" customWidth="1"/>
    <col min="6162" max="6162" width="7.88671875" style="1412" customWidth="1"/>
    <col min="6163" max="6163" width="9" style="1412"/>
    <col min="6164" max="6164" width="15.44140625" style="1412" customWidth="1"/>
    <col min="6165" max="6166" width="7.88671875" style="1412" customWidth="1"/>
    <col min="6167" max="6167" width="13.109375" style="1412" customWidth="1"/>
    <col min="6168" max="6168" width="10.6640625" style="1412" customWidth="1"/>
    <col min="6169" max="6169" width="7.109375" style="1412" customWidth="1"/>
    <col min="6170" max="6399" width="9" style="1412"/>
    <col min="6400" max="6400" width="7.109375" style="1412" customWidth="1"/>
    <col min="6401" max="6401" width="29.44140625" style="1412" customWidth="1"/>
    <col min="6402" max="6402" width="12.109375" style="1412" customWidth="1"/>
    <col min="6403" max="6403" width="8.6640625" style="1412" customWidth="1"/>
    <col min="6404" max="6404" width="3.44140625" style="1412" bestFit="1" customWidth="1"/>
    <col min="6405" max="6406" width="8.6640625" style="1412" customWidth="1"/>
    <col min="6407" max="6407" width="3.44140625" style="1412" customWidth="1"/>
    <col min="6408" max="6408" width="8.6640625" style="1412" customWidth="1"/>
    <col min="6409" max="6410" width="11.109375" style="1412" customWidth="1"/>
    <col min="6411" max="6411" width="11.88671875" style="1412" customWidth="1"/>
    <col min="6412" max="6412" width="3.44140625" style="1412" customWidth="1"/>
    <col min="6413" max="6413" width="11.88671875" style="1412" customWidth="1"/>
    <col min="6414" max="6414" width="11.109375" style="1412" customWidth="1"/>
    <col min="6415" max="6415" width="20.88671875" style="1412" customWidth="1"/>
    <col min="6416" max="6416" width="2.109375" style="1412" customWidth="1"/>
    <col min="6417" max="6417" width="15.44140625" style="1412" customWidth="1"/>
    <col min="6418" max="6418" width="7.88671875" style="1412" customWidth="1"/>
    <col min="6419" max="6419" width="9" style="1412"/>
    <col min="6420" max="6420" width="15.44140625" style="1412" customWidth="1"/>
    <col min="6421" max="6422" width="7.88671875" style="1412" customWidth="1"/>
    <col min="6423" max="6423" width="13.109375" style="1412" customWidth="1"/>
    <col min="6424" max="6424" width="10.6640625" style="1412" customWidth="1"/>
    <col min="6425" max="6425" width="7.109375" style="1412" customWidth="1"/>
    <col min="6426" max="6655" width="9" style="1412"/>
    <col min="6656" max="6656" width="7.109375" style="1412" customWidth="1"/>
    <col min="6657" max="6657" width="29.44140625" style="1412" customWidth="1"/>
    <col min="6658" max="6658" width="12.109375" style="1412" customWidth="1"/>
    <col min="6659" max="6659" width="8.6640625" style="1412" customWidth="1"/>
    <col min="6660" max="6660" width="3.44140625" style="1412" bestFit="1" customWidth="1"/>
    <col min="6661" max="6662" width="8.6640625" style="1412" customWidth="1"/>
    <col min="6663" max="6663" width="3.44140625" style="1412" customWidth="1"/>
    <col min="6664" max="6664" width="8.6640625" style="1412" customWidth="1"/>
    <col min="6665" max="6666" width="11.109375" style="1412" customWidth="1"/>
    <col min="6667" max="6667" width="11.88671875" style="1412" customWidth="1"/>
    <col min="6668" max="6668" width="3.44140625" style="1412" customWidth="1"/>
    <col min="6669" max="6669" width="11.88671875" style="1412" customWidth="1"/>
    <col min="6670" max="6670" width="11.109375" style="1412" customWidth="1"/>
    <col min="6671" max="6671" width="20.88671875" style="1412" customWidth="1"/>
    <col min="6672" max="6672" width="2.109375" style="1412" customWidth="1"/>
    <col min="6673" max="6673" width="15.44140625" style="1412" customWidth="1"/>
    <col min="6674" max="6674" width="7.88671875" style="1412" customWidth="1"/>
    <col min="6675" max="6675" width="9" style="1412"/>
    <col min="6676" max="6676" width="15.44140625" style="1412" customWidth="1"/>
    <col min="6677" max="6678" width="7.88671875" style="1412" customWidth="1"/>
    <col min="6679" max="6679" width="13.109375" style="1412" customWidth="1"/>
    <col min="6680" max="6680" width="10.6640625" style="1412" customWidth="1"/>
    <col min="6681" max="6681" width="7.109375" style="1412" customWidth="1"/>
    <col min="6682" max="6911" width="9" style="1412"/>
    <col min="6912" max="6912" width="7.109375" style="1412" customWidth="1"/>
    <col min="6913" max="6913" width="29.44140625" style="1412" customWidth="1"/>
    <col min="6914" max="6914" width="12.109375" style="1412" customWidth="1"/>
    <col min="6915" max="6915" width="8.6640625" style="1412" customWidth="1"/>
    <col min="6916" max="6916" width="3.44140625" style="1412" bestFit="1" customWidth="1"/>
    <col min="6917" max="6918" width="8.6640625" style="1412" customWidth="1"/>
    <col min="6919" max="6919" width="3.44140625" style="1412" customWidth="1"/>
    <col min="6920" max="6920" width="8.6640625" style="1412" customWidth="1"/>
    <col min="6921" max="6922" width="11.109375" style="1412" customWidth="1"/>
    <col min="6923" max="6923" width="11.88671875" style="1412" customWidth="1"/>
    <col min="6924" max="6924" width="3.44140625" style="1412" customWidth="1"/>
    <col min="6925" max="6925" width="11.88671875" style="1412" customWidth="1"/>
    <col min="6926" max="6926" width="11.109375" style="1412" customWidth="1"/>
    <col min="6927" max="6927" width="20.88671875" style="1412" customWidth="1"/>
    <col min="6928" max="6928" width="2.109375" style="1412" customWidth="1"/>
    <col min="6929" max="6929" width="15.44140625" style="1412" customWidth="1"/>
    <col min="6930" max="6930" width="7.88671875" style="1412" customWidth="1"/>
    <col min="6931" max="6931" width="9" style="1412"/>
    <col min="6932" max="6932" width="15.44140625" style="1412" customWidth="1"/>
    <col min="6933" max="6934" width="7.88671875" style="1412" customWidth="1"/>
    <col min="6935" max="6935" width="13.109375" style="1412" customWidth="1"/>
    <col min="6936" max="6936" width="10.6640625" style="1412" customWidth="1"/>
    <col min="6937" max="6937" width="7.109375" style="1412" customWidth="1"/>
    <col min="6938" max="7167" width="9" style="1412"/>
    <col min="7168" max="7168" width="7.109375" style="1412" customWidth="1"/>
    <col min="7169" max="7169" width="29.44140625" style="1412" customWidth="1"/>
    <col min="7170" max="7170" width="12.109375" style="1412" customWidth="1"/>
    <col min="7171" max="7171" width="8.6640625" style="1412" customWidth="1"/>
    <col min="7172" max="7172" width="3.44140625" style="1412" bestFit="1" customWidth="1"/>
    <col min="7173" max="7174" width="8.6640625" style="1412" customWidth="1"/>
    <col min="7175" max="7175" width="3.44140625" style="1412" customWidth="1"/>
    <col min="7176" max="7176" width="8.6640625" style="1412" customWidth="1"/>
    <col min="7177" max="7178" width="11.109375" style="1412" customWidth="1"/>
    <col min="7179" max="7179" width="11.88671875" style="1412" customWidth="1"/>
    <col min="7180" max="7180" width="3.44140625" style="1412" customWidth="1"/>
    <col min="7181" max="7181" width="11.88671875" style="1412" customWidth="1"/>
    <col min="7182" max="7182" width="11.109375" style="1412" customWidth="1"/>
    <col min="7183" max="7183" width="20.88671875" style="1412" customWidth="1"/>
    <col min="7184" max="7184" width="2.109375" style="1412" customWidth="1"/>
    <col min="7185" max="7185" width="15.44140625" style="1412" customWidth="1"/>
    <col min="7186" max="7186" width="7.88671875" style="1412" customWidth="1"/>
    <col min="7187" max="7187" width="9" style="1412"/>
    <col min="7188" max="7188" width="15.44140625" style="1412" customWidth="1"/>
    <col min="7189" max="7190" width="7.88671875" style="1412" customWidth="1"/>
    <col min="7191" max="7191" width="13.109375" style="1412" customWidth="1"/>
    <col min="7192" max="7192" width="10.6640625" style="1412" customWidth="1"/>
    <col min="7193" max="7193" width="7.109375" style="1412" customWidth="1"/>
    <col min="7194" max="7423" width="9" style="1412"/>
    <col min="7424" max="7424" width="7.109375" style="1412" customWidth="1"/>
    <col min="7425" max="7425" width="29.44140625" style="1412" customWidth="1"/>
    <col min="7426" max="7426" width="12.109375" style="1412" customWidth="1"/>
    <col min="7427" max="7427" width="8.6640625" style="1412" customWidth="1"/>
    <col min="7428" max="7428" width="3.44140625" style="1412" bestFit="1" customWidth="1"/>
    <col min="7429" max="7430" width="8.6640625" style="1412" customWidth="1"/>
    <col min="7431" max="7431" width="3.44140625" style="1412" customWidth="1"/>
    <col min="7432" max="7432" width="8.6640625" style="1412" customWidth="1"/>
    <col min="7433" max="7434" width="11.109375" style="1412" customWidth="1"/>
    <col min="7435" max="7435" width="11.88671875" style="1412" customWidth="1"/>
    <col min="7436" max="7436" width="3.44140625" style="1412" customWidth="1"/>
    <col min="7437" max="7437" width="11.88671875" style="1412" customWidth="1"/>
    <col min="7438" max="7438" width="11.109375" style="1412" customWidth="1"/>
    <col min="7439" max="7439" width="20.88671875" style="1412" customWidth="1"/>
    <col min="7440" max="7440" width="2.109375" style="1412" customWidth="1"/>
    <col min="7441" max="7441" width="15.44140625" style="1412" customWidth="1"/>
    <col min="7442" max="7442" width="7.88671875" style="1412" customWidth="1"/>
    <col min="7443" max="7443" width="9" style="1412"/>
    <col min="7444" max="7444" width="15.44140625" style="1412" customWidth="1"/>
    <col min="7445" max="7446" width="7.88671875" style="1412" customWidth="1"/>
    <col min="7447" max="7447" width="13.109375" style="1412" customWidth="1"/>
    <col min="7448" max="7448" width="10.6640625" style="1412" customWidth="1"/>
    <col min="7449" max="7449" width="7.109375" style="1412" customWidth="1"/>
    <col min="7450" max="7679" width="9" style="1412"/>
    <col min="7680" max="7680" width="7.109375" style="1412" customWidth="1"/>
    <col min="7681" max="7681" width="29.44140625" style="1412" customWidth="1"/>
    <col min="7682" max="7682" width="12.109375" style="1412" customWidth="1"/>
    <col min="7683" max="7683" width="8.6640625" style="1412" customWidth="1"/>
    <col min="7684" max="7684" width="3.44140625" style="1412" bestFit="1" customWidth="1"/>
    <col min="7685" max="7686" width="8.6640625" style="1412" customWidth="1"/>
    <col min="7687" max="7687" width="3.44140625" style="1412" customWidth="1"/>
    <col min="7688" max="7688" width="8.6640625" style="1412" customWidth="1"/>
    <col min="7689" max="7690" width="11.109375" style="1412" customWidth="1"/>
    <col min="7691" max="7691" width="11.88671875" style="1412" customWidth="1"/>
    <col min="7692" max="7692" width="3.44140625" style="1412" customWidth="1"/>
    <col min="7693" max="7693" width="11.88671875" style="1412" customWidth="1"/>
    <col min="7694" max="7694" width="11.109375" style="1412" customWidth="1"/>
    <col min="7695" max="7695" width="20.88671875" style="1412" customWidth="1"/>
    <col min="7696" max="7696" width="2.109375" style="1412" customWidth="1"/>
    <col min="7697" max="7697" width="15.44140625" style="1412" customWidth="1"/>
    <col min="7698" max="7698" width="7.88671875" style="1412" customWidth="1"/>
    <col min="7699" max="7699" width="9" style="1412"/>
    <col min="7700" max="7700" width="15.44140625" style="1412" customWidth="1"/>
    <col min="7701" max="7702" width="7.88671875" style="1412" customWidth="1"/>
    <col min="7703" max="7703" width="13.109375" style="1412" customWidth="1"/>
    <col min="7704" max="7704" width="10.6640625" style="1412" customWidth="1"/>
    <col min="7705" max="7705" width="7.109375" style="1412" customWidth="1"/>
    <col min="7706" max="7935" width="9" style="1412"/>
    <col min="7936" max="7936" width="7.109375" style="1412" customWidth="1"/>
    <col min="7937" max="7937" width="29.44140625" style="1412" customWidth="1"/>
    <col min="7938" max="7938" width="12.109375" style="1412" customWidth="1"/>
    <col min="7939" max="7939" width="8.6640625" style="1412" customWidth="1"/>
    <col min="7940" max="7940" width="3.44140625" style="1412" bestFit="1" customWidth="1"/>
    <col min="7941" max="7942" width="8.6640625" style="1412" customWidth="1"/>
    <col min="7943" max="7943" width="3.44140625" style="1412" customWidth="1"/>
    <col min="7944" max="7944" width="8.6640625" style="1412" customWidth="1"/>
    <col min="7945" max="7946" width="11.109375" style="1412" customWidth="1"/>
    <col min="7947" max="7947" width="11.88671875" style="1412" customWidth="1"/>
    <col min="7948" max="7948" width="3.44140625" style="1412" customWidth="1"/>
    <col min="7949" max="7949" width="11.88671875" style="1412" customWidth="1"/>
    <col min="7950" max="7950" width="11.109375" style="1412" customWidth="1"/>
    <col min="7951" max="7951" width="20.88671875" style="1412" customWidth="1"/>
    <col min="7952" max="7952" width="2.109375" style="1412" customWidth="1"/>
    <col min="7953" max="7953" width="15.44140625" style="1412" customWidth="1"/>
    <col min="7954" max="7954" width="7.88671875" style="1412" customWidth="1"/>
    <col min="7955" max="7955" width="9" style="1412"/>
    <col min="7956" max="7956" width="15.44140625" style="1412" customWidth="1"/>
    <col min="7957" max="7958" width="7.88671875" style="1412" customWidth="1"/>
    <col min="7959" max="7959" width="13.109375" style="1412" customWidth="1"/>
    <col min="7960" max="7960" width="10.6640625" style="1412" customWidth="1"/>
    <col min="7961" max="7961" width="7.109375" style="1412" customWidth="1"/>
    <col min="7962" max="8191" width="9" style="1412"/>
    <col min="8192" max="8192" width="7.109375" style="1412" customWidth="1"/>
    <col min="8193" max="8193" width="29.44140625" style="1412" customWidth="1"/>
    <col min="8194" max="8194" width="12.109375" style="1412" customWidth="1"/>
    <col min="8195" max="8195" width="8.6640625" style="1412" customWidth="1"/>
    <col min="8196" max="8196" width="3.44140625" style="1412" bestFit="1" customWidth="1"/>
    <col min="8197" max="8198" width="8.6640625" style="1412" customWidth="1"/>
    <col min="8199" max="8199" width="3.44140625" style="1412" customWidth="1"/>
    <col min="8200" max="8200" width="8.6640625" style="1412" customWidth="1"/>
    <col min="8201" max="8202" width="11.109375" style="1412" customWidth="1"/>
    <col min="8203" max="8203" width="11.88671875" style="1412" customWidth="1"/>
    <col min="8204" max="8204" width="3.44140625" style="1412" customWidth="1"/>
    <col min="8205" max="8205" width="11.88671875" style="1412" customWidth="1"/>
    <col min="8206" max="8206" width="11.109375" style="1412" customWidth="1"/>
    <col min="8207" max="8207" width="20.88671875" style="1412" customWidth="1"/>
    <col min="8208" max="8208" width="2.109375" style="1412" customWidth="1"/>
    <col min="8209" max="8209" width="15.44140625" style="1412" customWidth="1"/>
    <col min="8210" max="8210" width="7.88671875" style="1412" customWidth="1"/>
    <col min="8211" max="8211" width="9" style="1412"/>
    <col min="8212" max="8212" width="15.44140625" style="1412" customWidth="1"/>
    <col min="8213" max="8214" width="7.88671875" style="1412" customWidth="1"/>
    <col min="8215" max="8215" width="13.109375" style="1412" customWidth="1"/>
    <col min="8216" max="8216" width="10.6640625" style="1412" customWidth="1"/>
    <col min="8217" max="8217" width="7.109375" style="1412" customWidth="1"/>
    <col min="8218" max="8447" width="9" style="1412"/>
    <col min="8448" max="8448" width="7.109375" style="1412" customWidth="1"/>
    <col min="8449" max="8449" width="29.44140625" style="1412" customWidth="1"/>
    <col min="8450" max="8450" width="12.109375" style="1412" customWidth="1"/>
    <col min="8451" max="8451" width="8.6640625" style="1412" customWidth="1"/>
    <col min="8452" max="8452" width="3.44140625" style="1412" bestFit="1" customWidth="1"/>
    <col min="8453" max="8454" width="8.6640625" style="1412" customWidth="1"/>
    <col min="8455" max="8455" width="3.44140625" style="1412" customWidth="1"/>
    <col min="8456" max="8456" width="8.6640625" style="1412" customWidth="1"/>
    <col min="8457" max="8458" width="11.109375" style="1412" customWidth="1"/>
    <col min="8459" max="8459" width="11.88671875" style="1412" customWidth="1"/>
    <col min="8460" max="8460" width="3.44140625" style="1412" customWidth="1"/>
    <col min="8461" max="8461" width="11.88671875" style="1412" customWidth="1"/>
    <col min="8462" max="8462" width="11.109375" style="1412" customWidth="1"/>
    <col min="8463" max="8463" width="20.88671875" style="1412" customWidth="1"/>
    <col min="8464" max="8464" width="2.109375" style="1412" customWidth="1"/>
    <col min="8465" max="8465" width="15.44140625" style="1412" customWidth="1"/>
    <col min="8466" max="8466" width="7.88671875" style="1412" customWidth="1"/>
    <col min="8467" max="8467" width="9" style="1412"/>
    <col min="8468" max="8468" width="15.44140625" style="1412" customWidth="1"/>
    <col min="8469" max="8470" width="7.88671875" style="1412" customWidth="1"/>
    <col min="8471" max="8471" width="13.109375" style="1412" customWidth="1"/>
    <col min="8472" max="8472" width="10.6640625" style="1412" customWidth="1"/>
    <col min="8473" max="8473" width="7.109375" style="1412" customWidth="1"/>
    <col min="8474" max="8703" width="9" style="1412"/>
    <col min="8704" max="8704" width="7.109375" style="1412" customWidth="1"/>
    <col min="8705" max="8705" width="29.44140625" style="1412" customWidth="1"/>
    <col min="8706" max="8706" width="12.109375" style="1412" customWidth="1"/>
    <col min="8707" max="8707" width="8.6640625" style="1412" customWidth="1"/>
    <col min="8708" max="8708" width="3.44140625" style="1412" bestFit="1" customWidth="1"/>
    <col min="8709" max="8710" width="8.6640625" style="1412" customWidth="1"/>
    <col min="8711" max="8711" width="3.44140625" style="1412" customWidth="1"/>
    <col min="8712" max="8712" width="8.6640625" style="1412" customWidth="1"/>
    <col min="8713" max="8714" width="11.109375" style="1412" customWidth="1"/>
    <col min="8715" max="8715" width="11.88671875" style="1412" customWidth="1"/>
    <col min="8716" max="8716" width="3.44140625" style="1412" customWidth="1"/>
    <col min="8717" max="8717" width="11.88671875" style="1412" customWidth="1"/>
    <col min="8718" max="8718" width="11.109375" style="1412" customWidth="1"/>
    <col min="8719" max="8719" width="20.88671875" style="1412" customWidth="1"/>
    <col min="8720" max="8720" width="2.109375" style="1412" customWidth="1"/>
    <col min="8721" max="8721" width="15.44140625" style="1412" customWidth="1"/>
    <col min="8722" max="8722" width="7.88671875" style="1412" customWidth="1"/>
    <col min="8723" max="8723" width="9" style="1412"/>
    <col min="8724" max="8724" width="15.44140625" style="1412" customWidth="1"/>
    <col min="8725" max="8726" width="7.88671875" style="1412" customWidth="1"/>
    <col min="8727" max="8727" width="13.109375" style="1412" customWidth="1"/>
    <col min="8728" max="8728" width="10.6640625" style="1412" customWidth="1"/>
    <col min="8729" max="8729" width="7.109375" style="1412" customWidth="1"/>
    <col min="8730" max="8959" width="9" style="1412"/>
    <col min="8960" max="8960" width="7.109375" style="1412" customWidth="1"/>
    <col min="8961" max="8961" width="29.44140625" style="1412" customWidth="1"/>
    <col min="8962" max="8962" width="12.109375" style="1412" customWidth="1"/>
    <col min="8963" max="8963" width="8.6640625" style="1412" customWidth="1"/>
    <col min="8964" max="8964" width="3.44140625" style="1412" bestFit="1" customWidth="1"/>
    <col min="8965" max="8966" width="8.6640625" style="1412" customWidth="1"/>
    <col min="8967" max="8967" width="3.44140625" style="1412" customWidth="1"/>
    <col min="8968" max="8968" width="8.6640625" style="1412" customWidth="1"/>
    <col min="8969" max="8970" width="11.109375" style="1412" customWidth="1"/>
    <col min="8971" max="8971" width="11.88671875" style="1412" customWidth="1"/>
    <col min="8972" max="8972" width="3.44140625" style="1412" customWidth="1"/>
    <col min="8973" max="8973" width="11.88671875" style="1412" customWidth="1"/>
    <col min="8974" max="8974" width="11.109375" style="1412" customWidth="1"/>
    <col min="8975" max="8975" width="20.88671875" style="1412" customWidth="1"/>
    <col min="8976" max="8976" width="2.109375" style="1412" customWidth="1"/>
    <col min="8977" max="8977" width="15.44140625" style="1412" customWidth="1"/>
    <col min="8978" max="8978" width="7.88671875" style="1412" customWidth="1"/>
    <col min="8979" max="8979" width="9" style="1412"/>
    <col min="8980" max="8980" width="15.44140625" style="1412" customWidth="1"/>
    <col min="8981" max="8982" width="7.88671875" style="1412" customWidth="1"/>
    <col min="8983" max="8983" width="13.109375" style="1412" customWidth="1"/>
    <col min="8984" max="8984" width="10.6640625" style="1412" customWidth="1"/>
    <col min="8985" max="8985" width="7.109375" style="1412" customWidth="1"/>
    <col min="8986" max="9215" width="9" style="1412"/>
    <col min="9216" max="9216" width="7.109375" style="1412" customWidth="1"/>
    <col min="9217" max="9217" width="29.44140625" style="1412" customWidth="1"/>
    <col min="9218" max="9218" width="12.109375" style="1412" customWidth="1"/>
    <col min="9219" max="9219" width="8.6640625" style="1412" customWidth="1"/>
    <col min="9220" max="9220" width="3.44140625" style="1412" bestFit="1" customWidth="1"/>
    <col min="9221" max="9222" width="8.6640625" style="1412" customWidth="1"/>
    <col min="9223" max="9223" width="3.44140625" style="1412" customWidth="1"/>
    <col min="9224" max="9224" width="8.6640625" style="1412" customWidth="1"/>
    <col min="9225" max="9226" width="11.109375" style="1412" customWidth="1"/>
    <col min="9227" max="9227" width="11.88671875" style="1412" customWidth="1"/>
    <col min="9228" max="9228" width="3.44140625" style="1412" customWidth="1"/>
    <col min="9229" max="9229" width="11.88671875" style="1412" customWidth="1"/>
    <col min="9230" max="9230" width="11.109375" style="1412" customWidth="1"/>
    <col min="9231" max="9231" width="20.88671875" style="1412" customWidth="1"/>
    <col min="9232" max="9232" width="2.109375" style="1412" customWidth="1"/>
    <col min="9233" max="9233" width="15.44140625" style="1412" customWidth="1"/>
    <col min="9234" max="9234" width="7.88671875" style="1412" customWidth="1"/>
    <col min="9235" max="9235" width="9" style="1412"/>
    <col min="9236" max="9236" width="15.44140625" style="1412" customWidth="1"/>
    <col min="9237" max="9238" width="7.88671875" style="1412" customWidth="1"/>
    <col min="9239" max="9239" width="13.109375" style="1412" customWidth="1"/>
    <col min="9240" max="9240" width="10.6640625" style="1412" customWidth="1"/>
    <col min="9241" max="9241" width="7.109375" style="1412" customWidth="1"/>
    <col min="9242" max="9471" width="9" style="1412"/>
    <col min="9472" max="9472" width="7.109375" style="1412" customWidth="1"/>
    <col min="9473" max="9473" width="29.44140625" style="1412" customWidth="1"/>
    <col min="9474" max="9474" width="12.109375" style="1412" customWidth="1"/>
    <col min="9475" max="9475" width="8.6640625" style="1412" customWidth="1"/>
    <col min="9476" max="9476" width="3.44140625" style="1412" bestFit="1" customWidth="1"/>
    <col min="9477" max="9478" width="8.6640625" style="1412" customWidth="1"/>
    <col min="9479" max="9479" width="3.44140625" style="1412" customWidth="1"/>
    <col min="9480" max="9480" width="8.6640625" style="1412" customWidth="1"/>
    <col min="9481" max="9482" width="11.109375" style="1412" customWidth="1"/>
    <col min="9483" max="9483" width="11.88671875" style="1412" customWidth="1"/>
    <col min="9484" max="9484" width="3.44140625" style="1412" customWidth="1"/>
    <col min="9485" max="9485" width="11.88671875" style="1412" customWidth="1"/>
    <col min="9486" max="9486" width="11.109375" style="1412" customWidth="1"/>
    <col min="9487" max="9487" width="20.88671875" style="1412" customWidth="1"/>
    <col min="9488" max="9488" width="2.109375" style="1412" customWidth="1"/>
    <col min="9489" max="9489" width="15.44140625" style="1412" customWidth="1"/>
    <col min="9490" max="9490" width="7.88671875" style="1412" customWidth="1"/>
    <col min="9491" max="9491" width="9" style="1412"/>
    <col min="9492" max="9492" width="15.44140625" style="1412" customWidth="1"/>
    <col min="9493" max="9494" width="7.88671875" style="1412" customWidth="1"/>
    <col min="9495" max="9495" width="13.109375" style="1412" customWidth="1"/>
    <col min="9496" max="9496" width="10.6640625" style="1412" customWidth="1"/>
    <col min="9497" max="9497" width="7.109375" style="1412" customWidth="1"/>
    <col min="9498" max="9727" width="9" style="1412"/>
    <col min="9728" max="9728" width="7.109375" style="1412" customWidth="1"/>
    <col min="9729" max="9729" width="29.44140625" style="1412" customWidth="1"/>
    <col min="9730" max="9730" width="12.109375" style="1412" customWidth="1"/>
    <col min="9731" max="9731" width="8.6640625" style="1412" customWidth="1"/>
    <col min="9732" max="9732" width="3.44140625" style="1412" bestFit="1" customWidth="1"/>
    <col min="9733" max="9734" width="8.6640625" style="1412" customWidth="1"/>
    <col min="9735" max="9735" width="3.44140625" style="1412" customWidth="1"/>
    <col min="9736" max="9736" width="8.6640625" style="1412" customWidth="1"/>
    <col min="9737" max="9738" width="11.109375" style="1412" customWidth="1"/>
    <col min="9739" max="9739" width="11.88671875" style="1412" customWidth="1"/>
    <col min="9740" max="9740" width="3.44140625" style="1412" customWidth="1"/>
    <col min="9741" max="9741" width="11.88671875" style="1412" customWidth="1"/>
    <col min="9742" max="9742" width="11.109375" style="1412" customWidth="1"/>
    <col min="9743" max="9743" width="20.88671875" style="1412" customWidth="1"/>
    <col min="9744" max="9744" width="2.109375" style="1412" customWidth="1"/>
    <col min="9745" max="9745" width="15.44140625" style="1412" customWidth="1"/>
    <col min="9746" max="9746" width="7.88671875" style="1412" customWidth="1"/>
    <col min="9747" max="9747" width="9" style="1412"/>
    <col min="9748" max="9748" width="15.44140625" style="1412" customWidth="1"/>
    <col min="9749" max="9750" width="7.88671875" style="1412" customWidth="1"/>
    <col min="9751" max="9751" width="13.109375" style="1412" customWidth="1"/>
    <col min="9752" max="9752" width="10.6640625" style="1412" customWidth="1"/>
    <col min="9753" max="9753" width="7.109375" style="1412" customWidth="1"/>
    <col min="9754" max="9983" width="9" style="1412"/>
    <col min="9984" max="9984" width="7.109375" style="1412" customWidth="1"/>
    <col min="9985" max="9985" width="29.44140625" style="1412" customWidth="1"/>
    <col min="9986" max="9986" width="12.109375" style="1412" customWidth="1"/>
    <col min="9987" max="9987" width="8.6640625" style="1412" customWidth="1"/>
    <col min="9988" max="9988" width="3.44140625" style="1412" bestFit="1" customWidth="1"/>
    <col min="9989" max="9990" width="8.6640625" style="1412" customWidth="1"/>
    <col min="9991" max="9991" width="3.44140625" style="1412" customWidth="1"/>
    <col min="9992" max="9992" width="8.6640625" style="1412" customWidth="1"/>
    <col min="9993" max="9994" width="11.109375" style="1412" customWidth="1"/>
    <col min="9995" max="9995" width="11.88671875" style="1412" customWidth="1"/>
    <col min="9996" max="9996" width="3.44140625" style="1412" customWidth="1"/>
    <col min="9997" max="9997" width="11.88671875" style="1412" customWidth="1"/>
    <col min="9998" max="9998" width="11.109375" style="1412" customWidth="1"/>
    <col min="9999" max="9999" width="20.88671875" style="1412" customWidth="1"/>
    <col min="10000" max="10000" width="2.109375" style="1412" customWidth="1"/>
    <col min="10001" max="10001" width="15.44140625" style="1412" customWidth="1"/>
    <col min="10002" max="10002" width="7.88671875" style="1412" customWidth="1"/>
    <col min="10003" max="10003" width="9" style="1412"/>
    <col min="10004" max="10004" width="15.44140625" style="1412" customWidth="1"/>
    <col min="10005" max="10006" width="7.88671875" style="1412" customWidth="1"/>
    <col min="10007" max="10007" width="13.109375" style="1412" customWidth="1"/>
    <col min="10008" max="10008" width="10.6640625" style="1412" customWidth="1"/>
    <col min="10009" max="10009" width="7.109375" style="1412" customWidth="1"/>
    <col min="10010" max="10239" width="9" style="1412"/>
    <col min="10240" max="10240" width="7.109375" style="1412" customWidth="1"/>
    <col min="10241" max="10241" width="29.44140625" style="1412" customWidth="1"/>
    <col min="10242" max="10242" width="12.109375" style="1412" customWidth="1"/>
    <col min="10243" max="10243" width="8.6640625" style="1412" customWidth="1"/>
    <col min="10244" max="10244" width="3.44140625" style="1412" bestFit="1" customWidth="1"/>
    <col min="10245" max="10246" width="8.6640625" style="1412" customWidth="1"/>
    <col min="10247" max="10247" width="3.44140625" style="1412" customWidth="1"/>
    <col min="10248" max="10248" width="8.6640625" style="1412" customWidth="1"/>
    <col min="10249" max="10250" width="11.109375" style="1412" customWidth="1"/>
    <col min="10251" max="10251" width="11.88671875" style="1412" customWidth="1"/>
    <col min="10252" max="10252" width="3.44140625" style="1412" customWidth="1"/>
    <col min="10253" max="10253" width="11.88671875" style="1412" customWidth="1"/>
    <col min="10254" max="10254" width="11.109375" style="1412" customWidth="1"/>
    <col min="10255" max="10255" width="20.88671875" style="1412" customWidth="1"/>
    <col min="10256" max="10256" width="2.109375" style="1412" customWidth="1"/>
    <col min="10257" max="10257" width="15.44140625" style="1412" customWidth="1"/>
    <col min="10258" max="10258" width="7.88671875" style="1412" customWidth="1"/>
    <col min="10259" max="10259" width="9" style="1412"/>
    <col min="10260" max="10260" width="15.44140625" style="1412" customWidth="1"/>
    <col min="10261" max="10262" width="7.88671875" style="1412" customWidth="1"/>
    <col min="10263" max="10263" width="13.109375" style="1412" customWidth="1"/>
    <col min="10264" max="10264" width="10.6640625" style="1412" customWidth="1"/>
    <col min="10265" max="10265" width="7.109375" style="1412" customWidth="1"/>
    <col min="10266" max="10495" width="9" style="1412"/>
    <col min="10496" max="10496" width="7.109375" style="1412" customWidth="1"/>
    <col min="10497" max="10497" width="29.44140625" style="1412" customWidth="1"/>
    <col min="10498" max="10498" width="12.109375" style="1412" customWidth="1"/>
    <col min="10499" max="10499" width="8.6640625" style="1412" customWidth="1"/>
    <col min="10500" max="10500" width="3.44140625" style="1412" bestFit="1" customWidth="1"/>
    <col min="10501" max="10502" width="8.6640625" style="1412" customWidth="1"/>
    <col min="10503" max="10503" width="3.44140625" style="1412" customWidth="1"/>
    <col min="10504" max="10504" width="8.6640625" style="1412" customWidth="1"/>
    <col min="10505" max="10506" width="11.109375" style="1412" customWidth="1"/>
    <col min="10507" max="10507" width="11.88671875" style="1412" customWidth="1"/>
    <col min="10508" max="10508" width="3.44140625" style="1412" customWidth="1"/>
    <col min="10509" max="10509" width="11.88671875" style="1412" customWidth="1"/>
    <col min="10510" max="10510" width="11.109375" style="1412" customWidth="1"/>
    <col min="10511" max="10511" width="20.88671875" style="1412" customWidth="1"/>
    <col min="10512" max="10512" width="2.109375" style="1412" customWidth="1"/>
    <col min="10513" max="10513" width="15.44140625" style="1412" customWidth="1"/>
    <col min="10514" max="10514" width="7.88671875" style="1412" customWidth="1"/>
    <col min="10515" max="10515" width="9" style="1412"/>
    <col min="10516" max="10516" width="15.44140625" style="1412" customWidth="1"/>
    <col min="10517" max="10518" width="7.88671875" style="1412" customWidth="1"/>
    <col min="10519" max="10519" width="13.109375" style="1412" customWidth="1"/>
    <col min="10520" max="10520" width="10.6640625" style="1412" customWidth="1"/>
    <col min="10521" max="10521" width="7.109375" style="1412" customWidth="1"/>
    <col min="10522" max="10751" width="9" style="1412"/>
    <col min="10752" max="10752" width="7.109375" style="1412" customWidth="1"/>
    <col min="10753" max="10753" width="29.44140625" style="1412" customWidth="1"/>
    <col min="10754" max="10754" width="12.109375" style="1412" customWidth="1"/>
    <col min="10755" max="10755" width="8.6640625" style="1412" customWidth="1"/>
    <col min="10756" max="10756" width="3.44140625" style="1412" bestFit="1" customWidth="1"/>
    <col min="10757" max="10758" width="8.6640625" style="1412" customWidth="1"/>
    <col min="10759" max="10759" width="3.44140625" style="1412" customWidth="1"/>
    <col min="10760" max="10760" width="8.6640625" style="1412" customWidth="1"/>
    <col min="10761" max="10762" width="11.109375" style="1412" customWidth="1"/>
    <col min="10763" max="10763" width="11.88671875" style="1412" customWidth="1"/>
    <col min="10764" max="10764" width="3.44140625" style="1412" customWidth="1"/>
    <col min="10765" max="10765" width="11.88671875" style="1412" customWidth="1"/>
    <col min="10766" max="10766" width="11.109375" style="1412" customWidth="1"/>
    <col min="10767" max="10767" width="20.88671875" style="1412" customWidth="1"/>
    <col min="10768" max="10768" width="2.109375" style="1412" customWidth="1"/>
    <col min="10769" max="10769" width="15.44140625" style="1412" customWidth="1"/>
    <col min="10770" max="10770" width="7.88671875" style="1412" customWidth="1"/>
    <col min="10771" max="10771" width="9" style="1412"/>
    <col min="10772" max="10772" width="15.44140625" style="1412" customWidth="1"/>
    <col min="10773" max="10774" width="7.88671875" style="1412" customWidth="1"/>
    <col min="10775" max="10775" width="13.109375" style="1412" customWidth="1"/>
    <col min="10776" max="10776" width="10.6640625" style="1412" customWidth="1"/>
    <col min="10777" max="10777" width="7.109375" style="1412" customWidth="1"/>
    <col min="10778" max="11007" width="9" style="1412"/>
    <col min="11008" max="11008" width="7.109375" style="1412" customWidth="1"/>
    <col min="11009" max="11009" width="29.44140625" style="1412" customWidth="1"/>
    <col min="11010" max="11010" width="12.109375" style="1412" customWidth="1"/>
    <col min="11011" max="11011" width="8.6640625" style="1412" customWidth="1"/>
    <col min="11012" max="11012" width="3.44140625" style="1412" bestFit="1" customWidth="1"/>
    <col min="11013" max="11014" width="8.6640625" style="1412" customWidth="1"/>
    <col min="11015" max="11015" width="3.44140625" style="1412" customWidth="1"/>
    <col min="11016" max="11016" width="8.6640625" style="1412" customWidth="1"/>
    <col min="11017" max="11018" width="11.109375" style="1412" customWidth="1"/>
    <col min="11019" max="11019" width="11.88671875" style="1412" customWidth="1"/>
    <col min="11020" max="11020" width="3.44140625" style="1412" customWidth="1"/>
    <col min="11021" max="11021" width="11.88671875" style="1412" customWidth="1"/>
    <col min="11022" max="11022" width="11.109375" style="1412" customWidth="1"/>
    <col min="11023" max="11023" width="20.88671875" style="1412" customWidth="1"/>
    <col min="11024" max="11024" width="2.109375" style="1412" customWidth="1"/>
    <col min="11025" max="11025" width="15.44140625" style="1412" customWidth="1"/>
    <col min="11026" max="11026" width="7.88671875" style="1412" customWidth="1"/>
    <col min="11027" max="11027" width="9" style="1412"/>
    <col min="11028" max="11028" width="15.44140625" style="1412" customWidth="1"/>
    <col min="11029" max="11030" width="7.88671875" style="1412" customWidth="1"/>
    <col min="11031" max="11031" width="13.109375" style="1412" customWidth="1"/>
    <col min="11032" max="11032" width="10.6640625" style="1412" customWidth="1"/>
    <col min="11033" max="11033" width="7.109375" style="1412" customWidth="1"/>
    <col min="11034" max="11263" width="9" style="1412"/>
    <col min="11264" max="11264" width="7.109375" style="1412" customWidth="1"/>
    <col min="11265" max="11265" width="29.44140625" style="1412" customWidth="1"/>
    <col min="11266" max="11266" width="12.109375" style="1412" customWidth="1"/>
    <col min="11267" max="11267" width="8.6640625" style="1412" customWidth="1"/>
    <col min="11268" max="11268" width="3.44140625" style="1412" bestFit="1" customWidth="1"/>
    <col min="11269" max="11270" width="8.6640625" style="1412" customWidth="1"/>
    <col min="11271" max="11271" width="3.44140625" style="1412" customWidth="1"/>
    <col min="11272" max="11272" width="8.6640625" style="1412" customWidth="1"/>
    <col min="11273" max="11274" width="11.109375" style="1412" customWidth="1"/>
    <col min="11275" max="11275" width="11.88671875" style="1412" customWidth="1"/>
    <col min="11276" max="11276" width="3.44140625" style="1412" customWidth="1"/>
    <col min="11277" max="11277" width="11.88671875" style="1412" customWidth="1"/>
    <col min="11278" max="11278" width="11.109375" style="1412" customWidth="1"/>
    <col min="11279" max="11279" width="20.88671875" style="1412" customWidth="1"/>
    <col min="11280" max="11280" width="2.109375" style="1412" customWidth="1"/>
    <col min="11281" max="11281" width="15.44140625" style="1412" customWidth="1"/>
    <col min="11282" max="11282" width="7.88671875" style="1412" customWidth="1"/>
    <col min="11283" max="11283" width="9" style="1412"/>
    <col min="11284" max="11284" width="15.44140625" style="1412" customWidth="1"/>
    <col min="11285" max="11286" width="7.88671875" style="1412" customWidth="1"/>
    <col min="11287" max="11287" width="13.109375" style="1412" customWidth="1"/>
    <col min="11288" max="11288" width="10.6640625" style="1412" customWidth="1"/>
    <col min="11289" max="11289" width="7.109375" style="1412" customWidth="1"/>
    <col min="11290" max="11519" width="9" style="1412"/>
    <col min="11520" max="11520" width="7.109375" style="1412" customWidth="1"/>
    <col min="11521" max="11521" width="29.44140625" style="1412" customWidth="1"/>
    <col min="11522" max="11522" width="12.109375" style="1412" customWidth="1"/>
    <col min="11523" max="11523" width="8.6640625" style="1412" customWidth="1"/>
    <col min="11524" max="11524" width="3.44140625" style="1412" bestFit="1" customWidth="1"/>
    <col min="11525" max="11526" width="8.6640625" style="1412" customWidth="1"/>
    <col min="11527" max="11527" width="3.44140625" style="1412" customWidth="1"/>
    <col min="11528" max="11528" width="8.6640625" style="1412" customWidth="1"/>
    <col min="11529" max="11530" width="11.109375" style="1412" customWidth="1"/>
    <col min="11531" max="11531" width="11.88671875" style="1412" customWidth="1"/>
    <col min="11532" max="11532" width="3.44140625" style="1412" customWidth="1"/>
    <col min="11533" max="11533" width="11.88671875" style="1412" customWidth="1"/>
    <col min="11534" max="11534" width="11.109375" style="1412" customWidth="1"/>
    <col min="11535" max="11535" width="20.88671875" style="1412" customWidth="1"/>
    <col min="11536" max="11536" width="2.109375" style="1412" customWidth="1"/>
    <col min="11537" max="11537" width="15.44140625" style="1412" customWidth="1"/>
    <col min="11538" max="11538" width="7.88671875" style="1412" customWidth="1"/>
    <col min="11539" max="11539" width="9" style="1412"/>
    <col min="11540" max="11540" width="15.44140625" style="1412" customWidth="1"/>
    <col min="11541" max="11542" width="7.88671875" style="1412" customWidth="1"/>
    <col min="11543" max="11543" width="13.109375" style="1412" customWidth="1"/>
    <col min="11544" max="11544" width="10.6640625" style="1412" customWidth="1"/>
    <col min="11545" max="11545" width="7.109375" style="1412" customWidth="1"/>
    <col min="11546" max="11775" width="9" style="1412"/>
    <col min="11776" max="11776" width="7.109375" style="1412" customWidth="1"/>
    <col min="11777" max="11777" width="29.44140625" style="1412" customWidth="1"/>
    <col min="11778" max="11778" width="12.109375" style="1412" customWidth="1"/>
    <col min="11779" max="11779" width="8.6640625" style="1412" customWidth="1"/>
    <col min="11780" max="11780" width="3.44140625" style="1412" bestFit="1" customWidth="1"/>
    <col min="11781" max="11782" width="8.6640625" style="1412" customWidth="1"/>
    <col min="11783" max="11783" width="3.44140625" style="1412" customWidth="1"/>
    <col min="11784" max="11784" width="8.6640625" style="1412" customWidth="1"/>
    <col min="11785" max="11786" width="11.109375" style="1412" customWidth="1"/>
    <col min="11787" max="11787" width="11.88671875" style="1412" customWidth="1"/>
    <col min="11788" max="11788" width="3.44140625" style="1412" customWidth="1"/>
    <col min="11789" max="11789" width="11.88671875" style="1412" customWidth="1"/>
    <col min="11790" max="11790" width="11.109375" style="1412" customWidth="1"/>
    <col min="11791" max="11791" width="20.88671875" style="1412" customWidth="1"/>
    <col min="11792" max="11792" width="2.109375" style="1412" customWidth="1"/>
    <col min="11793" max="11793" width="15.44140625" style="1412" customWidth="1"/>
    <col min="11794" max="11794" width="7.88671875" style="1412" customWidth="1"/>
    <col min="11795" max="11795" width="9" style="1412"/>
    <col min="11796" max="11796" width="15.44140625" style="1412" customWidth="1"/>
    <col min="11797" max="11798" width="7.88671875" style="1412" customWidth="1"/>
    <col min="11799" max="11799" width="13.109375" style="1412" customWidth="1"/>
    <col min="11800" max="11800" width="10.6640625" style="1412" customWidth="1"/>
    <col min="11801" max="11801" width="7.109375" style="1412" customWidth="1"/>
    <col min="11802" max="12031" width="9" style="1412"/>
    <col min="12032" max="12032" width="7.109375" style="1412" customWidth="1"/>
    <col min="12033" max="12033" width="29.44140625" style="1412" customWidth="1"/>
    <col min="12034" max="12034" width="12.109375" style="1412" customWidth="1"/>
    <col min="12035" max="12035" width="8.6640625" style="1412" customWidth="1"/>
    <col min="12036" max="12036" width="3.44140625" style="1412" bestFit="1" customWidth="1"/>
    <col min="12037" max="12038" width="8.6640625" style="1412" customWidth="1"/>
    <col min="12039" max="12039" width="3.44140625" style="1412" customWidth="1"/>
    <col min="12040" max="12040" width="8.6640625" style="1412" customWidth="1"/>
    <col min="12041" max="12042" width="11.109375" style="1412" customWidth="1"/>
    <col min="12043" max="12043" width="11.88671875" style="1412" customWidth="1"/>
    <col min="12044" max="12044" width="3.44140625" style="1412" customWidth="1"/>
    <col min="12045" max="12045" width="11.88671875" style="1412" customWidth="1"/>
    <col min="12046" max="12046" width="11.109375" style="1412" customWidth="1"/>
    <col min="12047" max="12047" width="20.88671875" style="1412" customWidth="1"/>
    <col min="12048" max="12048" width="2.109375" style="1412" customWidth="1"/>
    <col min="12049" max="12049" width="15.44140625" style="1412" customWidth="1"/>
    <col min="12050" max="12050" width="7.88671875" style="1412" customWidth="1"/>
    <col min="12051" max="12051" width="9" style="1412"/>
    <col min="12052" max="12052" width="15.44140625" style="1412" customWidth="1"/>
    <col min="12053" max="12054" width="7.88671875" style="1412" customWidth="1"/>
    <col min="12055" max="12055" width="13.109375" style="1412" customWidth="1"/>
    <col min="12056" max="12056" width="10.6640625" style="1412" customWidth="1"/>
    <col min="12057" max="12057" width="7.109375" style="1412" customWidth="1"/>
    <col min="12058" max="12287" width="9" style="1412"/>
    <col min="12288" max="12288" width="7.109375" style="1412" customWidth="1"/>
    <col min="12289" max="12289" width="29.44140625" style="1412" customWidth="1"/>
    <col min="12290" max="12290" width="12.109375" style="1412" customWidth="1"/>
    <col min="12291" max="12291" width="8.6640625" style="1412" customWidth="1"/>
    <col min="12292" max="12292" width="3.44140625" style="1412" bestFit="1" customWidth="1"/>
    <col min="12293" max="12294" width="8.6640625" style="1412" customWidth="1"/>
    <col min="12295" max="12295" width="3.44140625" style="1412" customWidth="1"/>
    <col min="12296" max="12296" width="8.6640625" style="1412" customWidth="1"/>
    <col min="12297" max="12298" width="11.109375" style="1412" customWidth="1"/>
    <col min="12299" max="12299" width="11.88671875" style="1412" customWidth="1"/>
    <col min="12300" max="12300" width="3.44140625" style="1412" customWidth="1"/>
    <col min="12301" max="12301" width="11.88671875" style="1412" customWidth="1"/>
    <col min="12302" max="12302" width="11.109375" style="1412" customWidth="1"/>
    <col min="12303" max="12303" width="20.88671875" style="1412" customWidth="1"/>
    <col min="12304" max="12304" width="2.109375" style="1412" customWidth="1"/>
    <col min="12305" max="12305" width="15.44140625" style="1412" customWidth="1"/>
    <col min="12306" max="12306" width="7.88671875" style="1412" customWidth="1"/>
    <col min="12307" max="12307" width="9" style="1412"/>
    <col min="12308" max="12308" width="15.44140625" style="1412" customWidth="1"/>
    <col min="12309" max="12310" width="7.88671875" style="1412" customWidth="1"/>
    <col min="12311" max="12311" width="13.109375" style="1412" customWidth="1"/>
    <col min="12312" max="12312" width="10.6640625" style="1412" customWidth="1"/>
    <col min="12313" max="12313" width="7.109375" style="1412" customWidth="1"/>
    <col min="12314" max="12543" width="9" style="1412"/>
    <col min="12544" max="12544" width="7.109375" style="1412" customWidth="1"/>
    <col min="12545" max="12545" width="29.44140625" style="1412" customWidth="1"/>
    <col min="12546" max="12546" width="12.109375" style="1412" customWidth="1"/>
    <col min="12547" max="12547" width="8.6640625" style="1412" customWidth="1"/>
    <col min="12548" max="12548" width="3.44140625" style="1412" bestFit="1" customWidth="1"/>
    <col min="12549" max="12550" width="8.6640625" style="1412" customWidth="1"/>
    <col min="12551" max="12551" width="3.44140625" style="1412" customWidth="1"/>
    <col min="12552" max="12552" width="8.6640625" style="1412" customWidth="1"/>
    <col min="12553" max="12554" width="11.109375" style="1412" customWidth="1"/>
    <col min="12555" max="12555" width="11.88671875" style="1412" customWidth="1"/>
    <col min="12556" max="12556" width="3.44140625" style="1412" customWidth="1"/>
    <col min="12557" max="12557" width="11.88671875" style="1412" customWidth="1"/>
    <col min="12558" max="12558" width="11.109375" style="1412" customWidth="1"/>
    <col min="12559" max="12559" width="20.88671875" style="1412" customWidth="1"/>
    <col min="12560" max="12560" width="2.109375" style="1412" customWidth="1"/>
    <col min="12561" max="12561" width="15.44140625" style="1412" customWidth="1"/>
    <col min="12562" max="12562" width="7.88671875" style="1412" customWidth="1"/>
    <col min="12563" max="12563" width="9" style="1412"/>
    <col min="12564" max="12564" width="15.44140625" style="1412" customWidth="1"/>
    <col min="12565" max="12566" width="7.88671875" style="1412" customWidth="1"/>
    <col min="12567" max="12567" width="13.109375" style="1412" customWidth="1"/>
    <col min="12568" max="12568" width="10.6640625" style="1412" customWidth="1"/>
    <col min="12569" max="12569" width="7.109375" style="1412" customWidth="1"/>
    <col min="12570" max="12799" width="9" style="1412"/>
    <col min="12800" max="12800" width="7.109375" style="1412" customWidth="1"/>
    <col min="12801" max="12801" width="29.44140625" style="1412" customWidth="1"/>
    <col min="12802" max="12802" width="12.109375" style="1412" customWidth="1"/>
    <col min="12803" max="12803" width="8.6640625" style="1412" customWidth="1"/>
    <col min="12804" max="12804" width="3.44140625" style="1412" bestFit="1" customWidth="1"/>
    <col min="12805" max="12806" width="8.6640625" style="1412" customWidth="1"/>
    <col min="12807" max="12807" width="3.44140625" style="1412" customWidth="1"/>
    <col min="12808" max="12808" width="8.6640625" style="1412" customWidth="1"/>
    <col min="12809" max="12810" width="11.109375" style="1412" customWidth="1"/>
    <col min="12811" max="12811" width="11.88671875" style="1412" customWidth="1"/>
    <col min="12812" max="12812" width="3.44140625" style="1412" customWidth="1"/>
    <col min="12813" max="12813" width="11.88671875" style="1412" customWidth="1"/>
    <col min="12814" max="12814" width="11.109375" style="1412" customWidth="1"/>
    <col min="12815" max="12815" width="20.88671875" style="1412" customWidth="1"/>
    <col min="12816" max="12816" width="2.109375" style="1412" customWidth="1"/>
    <col min="12817" max="12817" width="15.44140625" style="1412" customWidth="1"/>
    <col min="12818" max="12818" width="7.88671875" style="1412" customWidth="1"/>
    <col min="12819" max="12819" width="9" style="1412"/>
    <col min="12820" max="12820" width="15.44140625" style="1412" customWidth="1"/>
    <col min="12821" max="12822" width="7.88671875" style="1412" customWidth="1"/>
    <col min="12823" max="12823" width="13.109375" style="1412" customWidth="1"/>
    <col min="12824" max="12824" width="10.6640625" style="1412" customWidth="1"/>
    <col min="12825" max="12825" width="7.109375" style="1412" customWidth="1"/>
    <col min="12826" max="13055" width="9" style="1412"/>
    <col min="13056" max="13056" width="7.109375" style="1412" customWidth="1"/>
    <col min="13057" max="13057" width="29.44140625" style="1412" customWidth="1"/>
    <col min="13058" max="13058" width="12.109375" style="1412" customWidth="1"/>
    <col min="13059" max="13059" width="8.6640625" style="1412" customWidth="1"/>
    <col min="13060" max="13060" width="3.44140625" style="1412" bestFit="1" customWidth="1"/>
    <col min="13061" max="13062" width="8.6640625" style="1412" customWidth="1"/>
    <col min="13063" max="13063" width="3.44140625" style="1412" customWidth="1"/>
    <col min="13064" max="13064" width="8.6640625" style="1412" customWidth="1"/>
    <col min="13065" max="13066" width="11.109375" style="1412" customWidth="1"/>
    <col min="13067" max="13067" width="11.88671875" style="1412" customWidth="1"/>
    <col min="13068" max="13068" width="3.44140625" style="1412" customWidth="1"/>
    <col min="13069" max="13069" width="11.88671875" style="1412" customWidth="1"/>
    <col min="13070" max="13070" width="11.109375" style="1412" customWidth="1"/>
    <col min="13071" max="13071" width="20.88671875" style="1412" customWidth="1"/>
    <col min="13072" max="13072" width="2.109375" style="1412" customWidth="1"/>
    <col min="13073" max="13073" width="15.44140625" style="1412" customWidth="1"/>
    <col min="13074" max="13074" width="7.88671875" style="1412" customWidth="1"/>
    <col min="13075" max="13075" width="9" style="1412"/>
    <col min="13076" max="13076" width="15.44140625" style="1412" customWidth="1"/>
    <col min="13077" max="13078" width="7.88671875" style="1412" customWidth="1"/>
    <col min="13079" max="13079" width="13.109375" style="1412" customWidth="1"/>
    <col min="13080" max="13080" width="10.6640625" style="1412" customWidth="1"/>
    <col min="13081" max="13081" width="7.109375" style="1412" customWidth="1"/>
    <col min="13082" max="13311" width="9" style="1412"/>
    <col min="13312" max="13312" width="7.109375" style="1412" customWidth="1"/>
    <col min="13313" max="13313" width="29.44140625" style="1412" customWidth="1"/>
    <col min="13314" max="13314" width="12.109375" style="1412" customWidth="1"/>
    <col min="13315" max="13315" width="8.6640625" style="1412" customWidth="1"/>
    <col min="13316" max="13316" width="3.44140625" style="1412" bestFit="1" customWidth="1"/>
    <col min="13317" max="13318" width="8.6640625" style="1412" customWidth="1"/>
    <col min="13319" max="13319" width="3.44140625" style="1412" customWidth="1"/>
    <col min="13320" max="13320" width="8.6640625" style="1412" customWidth="1"/>
    <col min="13321" max="13322" width="11.109375" style="1412" customWidth="1"/>
    <col min="13323" max="13323" width="11.88671875" style="1412" customWidth="1"/>
    <col min="13324" max="13324" width="3.44140625" style="1412" customWidth="1"/>
    <col min="13325" max="13325" width="11.88671875" style="1412" customWidth="1"/>
    <col min="13326" max="13326" width="11.109375" style="1412" customWidth="1"/>
    <col min="13327" max="13327" width="20.88671875" style="1412" customWidth="1"/>
    <col min="13328" max="13328" width="2.109375" style="1412" customWidth="1"/>
    <col min="13329" max="13329" width="15.44140625" style="1412" customWidth="1"/>
    <col min="13330" max="13330" width="7.88671875" style="1412" customWidth="1"/>
    <col min="13331" max="13331" width="9" style="1412"/>
    <col min="13332" max="13332" width="15.44140625" style="1412" customWidth="1"/>
    <col min="13333" max="13334" width="7.88671875" style="1412" customWidth="1"/>
    <col min="13335" max="13335" width="13.109375" style="1412" customWidth="1"/>
    <col min="13336" max="13336" width="10.6640625" style="1412" customWidth="1"/>
    <col min="13337" max="13337" width="7.109375" style="1412" customWidth="1"/>
    <col min="13338" max="13567" width="9" style="1412"/>
    <col min="13568" max="13568" width="7.109375" style="1412" customWidth="1"/>
    <col min="13569" max="13569" width="29.44140625" style="1412" customWidth="1"/>
    <col min="13570" max="13570" width="12.109375" style="1412" customWidth="1"/>
    <col min="13571" max="13571" width="8.6640625" style="1412" customWidth="1"/>
    <col min="13572" max="13572" width="3.44140625" style="1412" bestFit="1" customWidth="1"/>
    <col min="13573" max="13574" width="8.6640625" style="1412" customWidth="1"/>
    <col min="13575" max="13575" width="3.44140625" style="1412" customWidth="1"/>
    <col min="13576" max="13576" width="8.6640625" style="1412" customWidth="1"/>
    <col min="13577" max="13578" width="11.109375" style="1412" customWidth="1"/>
    <col min="13579" max="13579" width="11.88671875" style="1412" customWidth="1"/>
    <col min="13580" max="13580" width="3.44140625" style="1412" customWidth="1"/>
    <col min="13581" max="13581" width="11.88671875" style="1412" customWidth="1"/>
    <col min="13582" max="13582" width="11.109375" style="1412" customWidth="1"/>
    <col min="13583" max="13583" width="20.88671875" style="1412" customWidth="1"/>
    <col min="13584" max="13584" width="2.109375" style="1412" customWidth="1"/>
    <col min="13585" max="13585" width="15.44140625" style="1412" customWidth="1"/>
    <col min="13586" max="13586" width="7.88671875" style="1412" customWidth="1"/>
    <col min="13587" max="13587" width="9" style="1412"/>
    <col min="13588" max="13588" width="15.44140625" style="1412" customWidth="1"/>
    <col min="13589" max="13590" width="7.88671875" style="1412" customWidth="1"/>
    <col min="13591" max="13591" width="13.109375" style="1412" customWidth="1"/>
    <col min="13592" max="13592" width="10.6640625" style="1412" customWidth="1"/>
    <col min="13593" max="13593" width="7.109375" style="1412" customWidth="1"/>
    <col min="13594" max="13823" width="9" style="1412"/>
    <col min="13824" max="13824" width="7.109375" style="1412" customWidth="1"/>
    <col min="13825" max="13825" width="29.44140625" style="1412" customWidth="1"/>
    <col min="13826" max="13826" width="12.109375" style="1412" customWidth="1"/>
    <col min="13827" max="13827" width="8.6640625" style="1412" customWidth="1"/>
    <col min="13828" max="13828" width="3.44140625" style="1412" bestFit="1" customWidth="1"/>
    <col min="13829" max="13830" width="8.6640625" style="1412" customWidth="1"/>
    <col min="13831" max="13831" width="3.44140625" style="1412" customWidth="1"/>
    <col min="13832" max="13832" width="8.6640625" style="1412" customWidth="1"/>
    <col min="13833" max="13834" width="11.109375" style="1412" customWidth="1"/>
    <col min="13835" max="13835" width="11.88671875" style="1412" customWidth="1"/>
    <col min="13836" max="13836" width="3.44140625" style="1412" customWidth="1"/>
    <col min="13837" max="13837" width="11.88671875" style="1412" customWidth="1"/>
    <col min="13838" max="13838" width="11.109375" style="1412" customWidth="1"/>
    <col min="13839" max="13839" width="20.88671875" style="1412" customWidth="1"/>
    <col min="13840" max="13840" width="2.109375" style="1412" customWidth="1"/>
    <col min="13841" max="13841" width="15.44140625" style="1412" customWidth="1"/>
    <col min="13842" max="13842" width="7.88671875" style="1412" customWidth="1"/>
    <col min="13843" max="13843" width="9" style="1412"/>
    <col min="13844" max="13844" width="15.44140625" style="1412" customWidth="1"/>
    <col min="13845" max="13846" width="7.88671875" style="1412" customWidth="1"/>
    <col min="13847" max="13847" width="13.109375" style="1412" customWidth="1"/>
    <col min="13848" max="13848" width="10.6640625" style="1412" customWidth="1"/>
    <col min="13849" max="13849" width="7.109375" style="1412" customWidth="1"/>
    <col min="13850" max="14079" width="9" style="1412"/>
    <col min="14080" max="14080" width="7.109375" style="1412" customWidth="1"/>
    <col min="14081" max="14081" width="29.44140625" style="1412" customWidth="1"/>
    <col min="14082" max="14082" width="12.109375" style="1412" customWidth="1"/>
    <col min="14083" max="14083" width="8.6640625" style="1412" customWidth="1"/>
    <col min="14084" max="14084" width="3.44140625" style="1412" bestFit="1" customWidth="1"/>
    <col min="14085" max="14086" width="8.6640625" style="1412" customWidth="1"/>
    <col min="14087" max="14087" width="3.44140625" style="1412" customWidth="1"/>
    <col min="14088" max="14088" width="8.6640625" style="1412" customWidth="1"/>
    <col min="14089" max="14090" width="11.109375" style="1412" customWidth="1"/>
    <col min="14091" max="14091" width="11.88671875" style="1412" customWidth="1"/>
    <col min="14092" max="14092" width="3.44140625" style="1412" customWidth="1"/>
    <col min="14093" max="14093" width="11.88671875" style="1412" customWidth="1"/>
    <col min="14094" max="14094" width="11.109375" style="1412" customWidth="1"/>
    <col min="14095" max="14095" width="20.88671875" style="1412" customWidth="1"/>
    <col min="14096" max="14096" width="2.109375" style="1412" customWidth="1"/>
    <col min="14097" max="14097" width="15.44140625" style="1412" customWidth="1"/>
    <col min="14098" max="14098" width="7.88671875" style="1412" customWidth="1"/>
    <col min="14099" max="14099" width="9" style="1412"/>
    <col min="14100" max="14100" width="15.44140625" style="1412" customWidth="1"/>
    <col min="14101" max="14102" width="7.88671875" style="1412" customWidth="1"/>
    <col min="14103" max="14103" width="13.109375" style="1412" customWidth="1"/>
    <col min="14104" max="14104" width="10.6640625" style="1412" customWidth="1"/>
    <col min="14105" max="14105" width="7.109375" style="1412" customWidth="1"/>
    <col min="14106" max="14335" width="9" style="1412"/>
    <col min="14336" max="14336" width="7.109375" style="1412" customWidth="1"/>
    <col min="14337" max="14337" width="29.44140625" style="1412" customWidth="1"/>
    <col min="14338" max="14338" width="12.109375" style="1412" customWidth="1"/>
    <col min="14339" max="14339" width="8.6640625" style="1412" customWidth="1"/>
    <col min="14340" max="14340" width="3.44140625" style="1412" bestFit="1" customWidth="1"/>
    <col min="14341" max="14342" width="8.6640625" style="1412" customWidth="1"/>
    <col min="14343" max="14343" width="3.44140625" style="1412" customWidth="1"/>
    <col min="14344" max="14344" width="8.6640625" style="1412" customWidth="1"/>
    <col min="14345" max="14346" width="11.109375" style="1412" customWidth="1"/>
    <col min="14347" max="14347" width="11.88671875" style="1412" customWidth="1"/>
    <col min="14348" max="14348" width="3.44140625" style="1412" customWidth="1"/>
    <col min="14349" max="14349" width="11.88671875" style="1412" customWidth="1"/>
    <col min="14350" max="14350" width="11.109375" style="1412" customWidth="1"/>
    <col min="14351" max="14351" width="20.88671875" style="1412" customWidth="1"/>
    <col min="14352" max="14352" width="2.109375" style="1412" customWidth="1"/>
    <col min="14353" max="14353" width="15.44140625" style="1412" customWidth="1"/>
    <col min="14354" max="14354" width="7.88671875" style="1412" customWidth="1"/>
    <col min="14355" max="14355" width="9" style="1412"/>
    <col min="14356" max="14356" width="15.44140625" style="1412" customWidth="1"/>
    <col min="14357" max="14358" width="7.88671875" style="1412" customWidth="1"/>
    <col min="14359" max="14359" width="13.109375" style="1412" customWidth="1"/>
    <col min="14360" max="14360" width="10.6640625" style="1412" customWidth="1"/>
    <col min="14361" max="14361" width="7.109375" style="1412" customWidth="1"/>
    <col min="14362" max="14591" width="9" style="1412"/>
    <col min="14592" max="14592" width="7.109375" style="1412" customWidth="1"/>
    <col min="14593" max="14593" width="29.44140625" style="1412" customWidth="1"/>
    <col min="14594" max="14594" width="12.109375" style="1412" customWidth="1"/>
    <col min="14595" max="14595" width="8.6640625" style="1412" customWidth="1"/>
    <col min="14596" max="14596" width="3.44140625" style="1412" bestFit="1" customWidth="1"/>
    <col min="14597" max="14598" width="8.6640625" style="1412" customWidth="1"/>
    <col min="14599" max="14599" width="3.44140625" style="1412" customWidth="1"/>
    <col min="14600" max="14600" width="8.6640625" style="1412" customWidth="1"/>
    <col min="14601" max="14602" width="11.109375" style="1412" customWidth="1"/>
    <col min="14603" max="14603" width="11.88671875" style="1412" customWidth="1"/>
    <col min="14604" max="14604" width="3.44140625" style="1412" customWidth="1"/>
    <col min="14605" max="14605" width="11.88671875" style="1412" customWidth="1"/>
    <col min="14606" max="14606" width="11.109375" style="1412" customWidth="1"/>
    <col min="14607" max="14607" width="20.88671875" style="1412" customWidth="1"/>
    <col min="14608" max="14608" width="2.109375" style="1412" customWidth="1"/>
    <col min="14609" max="14609" width="15.44140625" style="1412" customWidth="1"/>
    <col min="14610" max="14610" width="7.88671875" style="1412" customWidth="1"/>
    <col min="14611" max="14611" width="9" style="1412"/>
    <col min="14612" max="14612" width="15.44140625" style="1412" customWidth="1"/>
    <col min="14613" max="14614" width="7.88671875" style="1412" customWidth="1"/>
    <col min="14615" max="14615" width="13.109375" style="1412" customWidth="1"/>
    <col min="14616" max="14616" width="10.6640625" style="1412" customWidth="1"/>
    <col min="14617" max="14617" width="7.109375" style="1412" customWidth="1"/>
    <col min="14618" max="14847" width="9" style="1412"/>
    <col min="14848" max="14848" width="7.109375" style="1412" customWidth="1"/>
    <col min="14849" max="14849" width="29.44140625" style="1412" customWidth="1"/>
    <col min="14850" max="14850" width="12.109375" style="1412" customWidth="1"/>
    <col min="14851" max="14851" width="8.6640625" style="1412" customWidth="1"/>
    <col min="14852" max="14852" width="3.44140625" style="1412" bestFit="1" customWidth="1"/>
    <col min="14853" max="14854" width="8.6640625" style="1412" customWidth="1"/>
    <col min="14855" max="14855" width="3.44140625" style="1412" customWidth="1"/>
    <col min="14856" max="14856" width="8.6640625" style="1412" customWidth="1"/>
    <col min="14857" max="14858" width="11.109375" style="1412" customWidth="1"/>
    <col min="14859" max="14859" width="11.88671875" style="1412" customWidth="1"/>
    <col min="14860" max="14860" width="3.44140625" style="1412" customWidth="1"/>
    <col min="14861" max="14861" width="11.88671875" style="1412" customWidth="1"/>
    <col min="14862" max="14862" width="11.109375" style="1412" customWidth="1"/>
    <col min="14863" max="14863" width="20.88671875" style="1412" customWidth="1"/>
    <col min="14864" max="14864" width="2.109375" style="1412" customWidth="1"/>
    <col min="14865" max="14865" width="15.44140625" style="1412" customWidth="1"/>
    <col min="14866" max="14866" width="7.88671875" style="1412" customWidth="1"/>
    <col min="14867" max="14867" width="9" style="1412"/>
    <col min="14868" max="14868" width="15.44140625" style="1412" customWidth="1"/>
    <col min="14869" max="14870" width="7.88671875" style="1412" customWidth="1"/>
    <col min="14871" max="14871" width="13.109375" style="1412" customWidth="1"/>
    <col min="14872" max="14872" width="10.6640625" style="1412" customWidth="1"/>
    <col min="14873" max="14873" width="7.109375" style="1412" customWidth="1"/>
    <col min="14874" max="15103" width="9" style="1412"/>
    <col min="15104" max="15104" width="7.109375" style="1412" customWidth="1"/>
    <col min="15105" max="15105" width="29.44140625" style="1412" customWidth="1"/>
    <col min="15106" max="15106" width="12.109375" style="1412" customWidth="1"/>
    <col min="15107" max="15107" width="8.6640625" style="1412" customWidth="1"/>
    <col min="15108" max="15108" width="3.44140625" style="1412" bestFit="1" customWidth="1"/>
    <col min="15109" max="15110" width="8.6640625" style="1412" customWidth="1"/>
    <col min="15111" max="15111" width="3.44140625" style="1412" customWidth="1"/>
    <col min="15112" max="15112" width="8.6640625" style="1412" customWidth="1"/>
    <col min="15113" max="15114" width="11.109375" style="1412" customWidth="1"/>
    <col min="15115" max="15115" width="11.88671875" style="1412" customWidth="1"/>
    <col min="15116" max="15116" width="3.44140625" style="1412" customWidth="1"/>
    <col min="15117" max="15117" width="11.88671875" style="1412" customWidth="1"/>
    <col min="15118" max="15118" width="11.109375" style="1412" customWidth="1"/>
    <col min="15119" max="15119" width="20.88671875" style="1412" customWidth="1"/>
    <col min="15120" max="15120" width="2.109375" style="1412" customWidth="1"/>
    <col min="15121" max="15121" width="15.44140625" style="1412" customWidth="1"/>
    <col min="15122" max="15122" width="7.88671875" style="1412" customWidth="1"/>
    <col min="15123" max="15123" width="9" style="1412"/>
    <col min="15124" max="15124" width="15.44140625" style="1412" customWidth="1"/>
    <col min="15125" max="15126" width="7.88671875" style="1412" customWidth="1"/>
    <col min="15127" max="15127" width="13.109375" style="1412" customWidth="1"/>
    <col min="15128" max="15128" width="10.6640625" style="1412" customWidth="1"/>
    <col min="15129" max="15129" width="7.109375" style="1412" customWidth="1"/>
    <col min="15130" max="15359" width="9" style="1412"/>
    <col min="15360" max="15360" width="7.109375" style="1412" customWidth="1"/>
    <col min="15361" max="15361" width="29.44140625" style="1412" customWidth="1"/>
    <col min="15362" max="15362" width="12.109375" style="1412" customWidth="1"/>
    <col min="15363" max="15363" width="8.6640625" style="1412" customWidth="1"/>
    <col min="15364" max="15364" width="3.44140625" style="1412" bestFit="1" customWidth="1"/>
    <col min="15365" max="15366" width="8.6640625" style="1412" customWidth="1"/>
    <col min="15367" max="15367" width="3.44140625" style="1412" customWidth="1"/>
    <col min="15368" max="15368" width="8.6640625" style="1412" customWidth="1"/>
    <col min="15369" max="15370" width="11.109375" style="1412" customWidth="1"/>
    <col min="15371" max="15371" width="11.88671875" style="1412" customWidth="1"/>
    <col min="15372" max="15372" width="3.44140625" style="1412" customWidth="1"/>
    <col min="15373" max="15373" width="11.88671875" style="1412" customWidth="1"/>
    <col min="15374" max="15374" width="11.109375" style="1412" customWidth="1"/>
    <col min="15375" max="15375" width="20.88671875" style="1412" customWidth="1"/>
    <col min="15376" max="15376" width="2.109375" style="1412" customWidth="1"/>
    <col min="15377" max="15377" width="15.44140625" style="1412" customWidth="1"/>
    <col min="15378" max="15378" width="7.88671875" style="1412" customWidth="1"/>
    <col min="15379" max="15379" width="9" style="1412"/>
    <col min="15380" max="15380" width="15.44140625" style="1412" customWidth="1"/>
    <col min="15381" max="15382" width="7.88671875" style="1412" customWidth="1"/>
    <col min="15383" max="15383" width="13.109375" style="1412" customWidth="1"/>
    <col min="15384" max="15384" width="10.6640625" style="1412" customWidth="1"/>
    <col min="15385" max="15385" width="7.109375" style="1412" customWidth="1"/>
    <col min="15386" max="15615" width="9" style="1412"/>
    <col min="15616" max="15616" width="7.109375" style="1412" customWidth="1"/>
    <col min="15617" max="15617" width="29.44140625" style="1412" customWidth="1"/>
    <col min="15618" max="15618" width="12.109375" style="1412" customWidth="1"/>
    <col min="15619" max="15619" width="8.6640625" style="1412" customWidth="1"/>
    <col min="15620" max="15620" width="3.44140625" style="1412" bestFit="1" customWidth="1"/>
    <col min="15621" max="15622" width="8.6640625" style="1412" customWidth="1"/>
    <col min="15623" max="15623" width="3.44140625" style="1412" customWidth="1"/>
    <col min="15624" max="15624" width="8.6640625" style="1412" customWidth="1"/>
    <col min="15625" max="15626" width="11.109375" style="1412" customWidth="1"/>
    <col min="15627" max="15627" width="11.88671875" style="1412" customWidth="1"/>
    <col min="15628" max="15628" width="3.44140625" style="1412" customWidth="1"/>
    <col min="15629" max="15629" width="11.88671875" style="1412" customWidth="1"/>
    <col min="15630" max="15630" width="11.109375" style="1412" customWidth="1"/>
    <col min="15631" max="15631" width="20.88671875" style="1412" customWidth="1"/>
    <col min="15632" max="15632" width="2.109375" style="1412" customWidth="1"/>
    <col min="15633" max="15633" width="15.44140625" style="1412" customWidth="1"/>
    <col min="15634" max="15634" width="7.88671875" style="1412" customWidth="1"/>
    <col min="15635" max="15635" width="9" style="1412"/>
    <col min="15636" max="15636" width="15.44140625" style="1412" customWidth="1"/>
    <col min="15637" max="15638" width="7.88671875" style="1412" customWidth="1"/>
    <col min="15639" max="15639" width="13.109375" style="1412" customWidth="1"/>
    <col min="15640" max="15640" width="10.6640625" style="1412" customWidth="1"/>
    <col min="15641" max="15641" width="7.109375" style="1412" customWidth="1"/>
    <col min="15642" max="15871" width="9" style="1412"/>
    <col min="15872" max="15872" width="7.109375" style="1412" customWidth="1"/>
    <col min="15873" max="15873" width="29.44140625" style="1412" customWidth="1"/>
    <col min="15874" max="15874" width="12.109375" style="1412" customWidth="1"/>
    <col min="15875" max="15875" width="8.6640625" style="1412" customWidth="1"/>
    <col min="15876" max="15876" width="3.44140625" style="1412" bestFit="1" customWidth="1"/>
    <col min="15877" max="15878" width="8.6640625" style="1412" customWidth="1"/>
    <col min="15879" max="15879" width="3.44140625" style="1412" customWidth="1"/>
    <col min="15880" max="15880" width="8.6640625" style="1412" customWidth="1"/>
    <col min="15881" max="15882" width="11.109375" style="1412" customWidth="1"/>
    <col min="15883" max="15883" width="11.88671875" style="1412" customWidth="1"/>
    <col min="15884" max="15884" width="3.44140625" style="1412" customWidth="1"/>
    <col min="15885" max="15885" width="11.88671875" style="1412" customWidth="1"/>
    <col min="15886" max="15886" width="11.109375" style="1412" customWidth="1"/>
    <col min="15887" max="15887" width="20.88671875" style="1412" customWidth="1"/>
    <col min="15888" max="15888" width="2.109375" style="1412" customWidth="1"/>
    <col min="15889" max="15889" width="15.44140625" style="1412" customWidth="1"/>
    <col min="15890" max="15890" width="7.88671875" style="1412" customWidth="1"/>
    <col min="15891" max="15891" width="9" style="1412"/>
    <col min="15892" max="15892" width="15.44140625" style="1412" customWidth="1"/>
    <col min="15893" max="15894" width="7.88671875" style="1412" customWidth="1"/>
    <col min="15895" max="15895" width="13.109375" style="1412" customWidth="1"/>
    <col min="15896" max="15896" width="10.6640625" style="1412" customWidth="1"/>
    <col min="15897" max="15897" width="7.109375" style="1412" customWidth="1"/>
    <col min="15898" max="16127" width="9" style="1412"/>
    <col min="16128" max="16128" width="7.109375" style="1412" customWidth="1"/>
    <col min="16129" max="16129" width="29.44140625" style="1412" customWidth="1"/>
    <col min="16130" max="16130" width="12.109375" style="1412" customWidth="1"/>
    <col min="16131" max="16131" width="8.6640625" style="1412" customWidth="1"/>
    <col min="16132" max="16132" width="3.44140625" style="1412" bestFit="1" customWidth="1"/>
    <col min="16133" max="16134" width="8.6640625" style="1412" customWidth="1"/>
    <col min="16135" max="16135" width="3.44140625" style="1412" customWidth="1"/>
    <col min="16136" max="16136" width="8.6640625" style="1412" customWidth="1"/>
    <col min="16137" max="16138" width="11.109375" style="1412" customWidth="1"/>
    <col min="16139" max="16139" width="11.88671875" style="1412" customWidth="1"/>
    <col min="16140" max="16140" width="3.44140625" style="1412" customWidth="1"/>
    <col min="16141" max="16141" width="11.88671875" style="1412" customWidth="1"/>
    <col min="16142" max="16142" width="11.109375" style="1412" customWidth="1"/>
    <col min="16143" max="16143" width="20.88671875" style="1412" customWidth="1"/>
    <col min="16144" max="16144" width="2.109375" style="1412" customWidth="1"/>
    <col min="16145" max="16145" width="15.44140625" style="1412" customWidth="1"/>
    <col min="16146" max="16146" width="7.88671875" style="1412" customWidth="1"/>
    <col min="16147" max="16147" width="9" style="1412"/>
    <col min="16148" max="16148" width="15.44140625" style="1412" customWidth="1"/>
    <col min="16149" max="16150" width="7.88671875" style="1412" customWidth="1"/>
    <col min="16151" max="16151" width="13.109375" style="1412" customWidth="1"/>
    <col min="16152" max="16152" width="10.6640625" style="1412" customWidth="1"/>
    <col min="16153" max="16153" width="7.109375" style="1412" customWidth="1"/>
    <col min="16154" max="16383" width="9" style="1412"/>
    <col min="16384" max="16384" width="9" style="1412" customWidth="1"/>
  </cols>
  <sheetData>
    <row r="1" spans="2:24">
      <c r="B1" s="921"/>
      <c r="C1" s="921"/>
      <c r="D1" s="921"/>
      <c r="E1" s="921"/>
      <c r="F1" s="921"/>
      <c r="G1" s="921"/>
      <c r="H1" s="921"/>
      <c r="I1" s="921"/>
      <c r="J1" s="921"/>
      <c r="K1" s="921"/>
      <c r="L1" s="921"/>
      <c r="M1" s="921"/>
      <c r="N1" s="921"/>
      <c r="O1" s="921"/>
      <c r="P1" s="921"/>
      <c r="Q1" s="921"/>
      <c r="R1" s="921"/>
      <c r="S1" s="921"/>
      <c r="T1" s="921"/>
      <c r="U1" s="921"/>
      <c r="V1" s="790"/>
      <c r="W1" s="921"/>
      <c r="X1" s="921"/>
    </row>
    <row r="2" spans="2:24">
      <c r="B2" s="921"/>
      <c r="C2" s="921"/>
      <c r="D2" s="921"/>
      <c r="E2" s="921"/>
      <c r="F2" s="921"/>
      <c r="G2" s="921"/>
      <c r="H2" s="921"/>
      <c r="I2" s="921"/>
      <c r="J2" s="793"/>
      <c r="K2" s="921"/>
      <c r="L2" s="921"/>
      <c r="M2" s="921"/>
      <c r="N2" s="921"/>
      <c r="O2" s="793" t="s">
        <v>88</v>
      </c>
      <c r="P2" s="1649"/>
      <c r="Q2" s="250"/>
      <c r="R2" s="790"/>
      <c r="S2" s="2494" t="s">
        <v>5</v>
      </c>
      <c r="T2" s="794"/>
      <c r="U2" s="794"/>
      <c r="V2" s="250"/>
      <c r="W2" s="921"/>
      <c r="X2" s="921"/>
    </row>
    <row r="3" spans="2:24">
      <c r="B3" s="921"/>
      <c r="C3" s="921"/>
      <c r="D3" s="921"/>
      <c r="E3" s="921"/>
      <c r="F3" s="921"/>
      <c r="G3" s="921"/>
      <c r="H3" s="921"/>
      <c r="I3" s="921"/>
      <c r="J3" s="793"/>
      <c r="K3" s="921"/>
      <c r="L3" s="921"/>
      <c r="M3" s="921"/>
      <c r="N3" s="921"/>
      <c r="O3" s="793" t="s">
        <v>992</v>
      </c>
      <c r="P3" s="1649"/>
      <c r="Q3" s="250"/>
      <c r="R3" s="790"/>
      <c r="S3" s="2494" t="s">
        <v>1757</v>
      </c>
      <c r="T3" s="794"/>
      <c r="U3" s="794"/>
      <c r="V3" s="250"/>
      <c r="W3" s="921"/>
      <c r="X3" s="921"/>
    </row>
    <row r="4" spans="2:24">
      <c r="B4" s="921"/>
      <c r="C4" s="921"/>
      <c r="D4" s="921"/>
      <c r="E4" s="921"/>
      <c r="F4" s="921"/>
      <c r="G4" s="921"/>
      <c r="H4" s="921"/>
      <c r="I4" s="921"/>
      <c r="J4" s="1048"/>
      <c r="K4" s="921"/>
      <c r="L4" s="921"/>
      <c r="M4" s="921"/>
      <c r="N4" s="921"/>
      <c r="O4" s="1048" t="s">
        <v>993</v>
      </c>
      <c r="P4" s="1649"/>
      <c r="Q4" s="250"/>
      <c r="R4" s="790"/>
      <c r="S4" s="2494" t="s">
        <v>1758</v>
      </c>
      <c r="T4" s="794"/>
      <c r="U4" s="794"/>
      <c r="V4" s="250"/>
      <c r="W4" s="921"/>
      <c r="X4" s="921"/>
    </row>
    <row r="5" spans="2:24" ht="14.4">
      <c r="B5" s="921"/>
      <c r="C5" s="921"/>
      <c r="D5" s="921"/>
      <c r="E5" s="921"/>
      <c r="F5" s="921"/>
      <c r="G5" s="921"/>
      <c r="H5" s="921"/>
      <c r="I5" s="921"/>
      <c r="J5" s="793"/>
      <c r="K5" s="921"/>
      <c r="L5" s="921"/>
      <c r="M5" s="921"/>
      <c r="N5" s="921"/>
      <c r="O5" s="793" t="s">
        <v>994</v>
      </c>
      <c r="P5" s="1649"/>
      <c r="Q5" s="250"/>
      <c r="R5" s="796"/>
      <c r="S5" s="2494" t="s">
        <v>1759</v>
      </c>
      <c r="T5" s="794"/>
      <c r="U5" s="794"/>
      <c r="V5" s="250"/>
      <c r="W5" s="921"/>
      <c r="X5" s="921"/>
    </row>
    <row r="6" spans="2:24">
      <c r="B6" s="921"/>
      <c r="C6" s="921"/>
      <c r="D6" s="921"/>
      <c r="E6" s="921"/>
      <c r="F6" s="921"/>
      <c r="G6" s="921"/>
      <c r="H6" s="921"/>
      <c r="I6" s="921"/>
      <c r="J6" s="921"/>
      <c r="K6" s="921"/>
      <c r="L6" s="921"/>
      <c r="M6" s="921"/>
      <c r="N6" s="921"/>
      <c r="O6" s="921"/>
      <c r="P6" s="797"/>
      <c r="Q6" s="797"/>
      <c r="R6" s="797"/>
      <c r="S6" s="797"/>
      <c r="T6" s="797"/>
      <c r="U6" s="797"/>
      <c r="V6" s="251"/>
      <c r="W6" s="921"/>
      <c r="X6" s="921"/>
    </row>
    <row r="7" spans="2:24" ht="28.2">
      <c r="B7" s="4204" t="s">
        <v>1102</v>
      </c>
      <c r="C7" s="4204"/>
      <c r="D7" s="4204"/>
      <c r="E7" s="4204"/>
      <c r="F7" s="4204"/>
      <c r="G7" s="4204"/>
      <c r="H7" s="4204"/>
      <c r="I7" s="4204"/>
      <c r="J7" s="4204"/>
      <c r="K7" s="4204"/>
      <c r="L7" s="4204"/>
      <c r="M7" s="4204"/>
      <c r="N7" s="4204"/>
      <c r="O7" s="4204"/>
      <c r="P7" s="4204"/>
      <c r="Q7" s="4204"/>
      <c r="R7" s="4204"/>
      <c r="S7" s="4204"/>
      <c r="T7" s="4204"/>
      <c r="U7" s="4204"/>
      <c r="V7" s="4204"/>
      <c r="W7" s="4204"/>
      <c r="X7" s="4204"/>
    </row>
    <row r="8" spans="2:24" ht="23.4">
      <c r="B8" s="798"/>
      <c r="C8" s="798"/>
      <c r="D8" s="798"/>
      <c r="E8" s="798"/>
      <c r="F8" s="798"/>
      <c r="G8" s="798"/>
      <c r="H8" s="798"/>
      <c r="I8" s="798"/>
      <c r="J8" s="798"/>
      <c r="K8" s="798"/>
      <c r="L8" s="798"/>
      <c r="M8" s="798"/>
      <c r="N8" s="798"/>
      <c r="O8" s="798"/>
      <c r="P8" s="798"/>
      <c r="Q8" s="798"/>
      <c r="R8" s="798"/>
      <c r="S8" s="798"/>
      <c r="T8" s="798"/>
      <c r="U8" s="798"/>
      <c r="V8" s="798"/>
      <c r="W8" s="799"/>
      <c r="X8" s="799"/>
    </row>
    <row r="9" spans="2:24">
      <c r="B9" s="4212" t="s">
        <v>90</v>
      </c>
      <c r="C9" s="4212"/>
      <c r="D9" s="4212"/>
      <c r="E9" s="4212"/>
      <c r="F9" s="4212"/>
      <c r="G9" s="4212"/>
      <c r="H9" s="4212"/>
      <c r="I9" s="4212"/>
      <c r="J9" s="4212"/>
      <c r="K9" s="4212"/>
      <c r="L9" s="4212"/>
      <c r="M9" s="4212"/>
      <c r="N9" s="4212"/>
      <c r="O9" s="4212"/>
      <c r="P9" s="4212"/>
      <c r="Q9" s="4212"/>
      <c r="R9" s="4212"/>
      <c r="S9" s="4212"/>
      <c r="T9" s="4212"/>
      <c r="U9" s="4212"/>
      <c r="V9" s="4212"/>
      <c r="W9" s="1280"/>
      <c r="X9" s="1280"/>
    </row>
    <row r="10" spans="2:24" ht="19.2">
      <c r="B10" s="4213"/>
      <c r="C10" s="4213"/>
      <c r="D10" s="4213"/>
      <c r="E10" s="4213"/>
      <c r="F10" s="4213"/>
      <c r="G10" s="4213"/>
      <c r="H10" s="4213"/>
      <c r="I10" s="4213"/>
      <c r="J10" s="4213"/>
      <c r="K10" s="4213"/>
      <c r="L10" s="1411"/>
      <c r="M10" s="1411"/>
      <c r="N10" s="1411"/>
      <c r="O10" s="1411"/>
      <c r="P10" s="1254">
        <f ca="1">TODAY()</f>
        <v>45261</v>
      </c>
      <c r="Q10" s="1411"/>
      <c r="R10" s="803"/>
      <c r="S10" s="803"/>
      <c r="T10" s="803"/>
      <c r="U10" s="803"/>
      <c r="V10" s="803"/>
      <c r="W10" s="1411"/>
      <c r="X10" s="1411"/>
    </row>
    <row r="11" spans="2:24" ht="19.350000000000001" customHeight="1">
      <c r="B11" s="4224" t="s">
        <v>91</v>
      </c>
      <c r="C11" s="4214" t="s">
        <v>92</v>
      </c>
      <c r="D11" s="4215" t="s">
        <v>1534</v>
      </c>
      <c r="E11" s="4215"/>
      <c r="F11" s="4215"/>
      <c r="G11" s="4215"/>
      <c r="H11" s="4215"/>
      <c r="I11" s="4216"/>
      <c r="J11" s="4217" t="s">
        <v>93</v>
      </c>
      <c r="K11" s="4217"/>
      <c r="L11" s="4218" t="s">
        <v>1535</v>
      </c>
      <c r="M11" s="4218"/>
      <c r="N11" s="4218"/>
      <c r="O11" s="1831" t="s">
        <v>93</v>
      </c>
      <c r="P11" s="4218" t="s">
        <v>109</v>
      </c>
      <c r="Q11" s="1414"/>
      <c r="R11" s="1414"/>
      <c r="S11" s="1414"/>
      <c r="T11" s="1410"/>
      <c r="U11" s="876"/>
      <c r="V11" s="1413"/>
      <c r="W11" s="921"/>
      <c r="X11" s="921"/>
    </row>
    <row r="12" spans="2:24" ht="17.25" customHeight="1">
      <c r="B12" s="4224"/>
      <c r="C12" s="4214"/>
      <c r="D12" s="4220" t="s">
        <v>1536</v>
      </c>
      <c r="E12" s="4220"/>
      <c r="F12" s="4221"/>
      <c r="G12" s="4222" t="s">
        <v>1537</v>
      </c>
      <c r="H12" s="4220"/>
      <c r="I12" s="4223"/>
      <c r="J12" s="1832" t="s">
        <v>99</v>
      </c>
      <c r="K12" s="1731" t="s">
        <v>100</v>
      </c>
      <c r="L12" s="4219"/>
      <c r="M12" s="4219"/>
      <c r="N12" s="4219"/>
      <c r="O12" s="1592" t="s">
        <v>113</v>
      </c>
      <c r="P12" s="4219"/>
      <c r="Q12" s="1414"/>
      <c r="R12" s="351"/>
      <c r="S12" s="395"/>
      <c r="T12" s="352"/>
      <c r="U12" s="353"/>
      <c r="V12" s="395"/>
      <c r="W12" s="352"/>
      <c r="X12" s="351"/>
    </row>
    <row r="13" spans="2:24" ht="26.1" customHeight="1">
      <c r="B13" s="2497" t="s">
        <v>1945</v>
      </c>
      <c r="C13" s="2498" t="s">
        <v>1946</v>
      </c>
      <c r="D13" s="2499"/>
      <c r="E13" s="2500"/>
      <c r="F13" s="2501"/>
      <c r="G13" s="2502"/>
      <c r="H13" s="2500"/>
      <c r="I13" s="2503"/>
      <c r="J13" s="2504"/>
      <c r="K13" s="2505"/>
      <c r="L13" s="2502">
        <v>45253</v>
      </c>
      <c r="M13" s="2500" t="s">
        <v>390</v>
      </c>
      <c r="N13" s="2503">
        <v>45254</v>
      </c>
      <c r="O13" s="2532">
        <f>L13-2</f>
        <v>45251</v>
      </c>
      <c r="P13" s="2507">
        <f>N13+3</f>
        <v>45257</v>
      </c>
      <c r="Q13" s="813"/>
      <c r="R13" s="1022"/>
      <c r="S13" s="395"/>
      <c r="T13" s="352"/>
      <c r="U13" s="353"/>
      <c r="V13" s="395"/>
      <c r="W13" s="352"/>
      <c r="X13" s="351"/>
    </row>
    <row r="14" spans="2:24" ht="26.1" customHeight="1">
      <c r="B14" s="2508" t="s">
        <v>1947</v>
      </c>
      <c r="C14" s="2509" t="s">
        <v>1946</v>
      </c>
      <c r="D14" s="2510"/>
      <c r="E14" s="2511"/>
      <c r="F14" s="2512"/>
      <c r="G14" s="2513">
        <v>45258</v>
      </c>
      <c r="H14" s="2511" t="s">
        <v>390</v>
      </c>
      <c r="I14" s="2514">
        <v>45258</v>
      </c>
      <c r="J14" s="2533">
        <f>G14-4</f>
        <v>45254</v>
      </c>
      <c r="K14" s="2534">
        <f>J14</f>
        <v>45254</v>
      </c>
      <c r="L14" s="2515"/>
      <c r="M14" s="2511"/>
      <c r="N14" s="2516"/>
      <c r="O14" s="2517"/>
      <c r="P14" s="2518">
        <f>I14+2</f>
        <v>45260</v>
      </c>
      <c r="Q14" s="813"/>
      <c r="R14" s="1019"/>
      <c r="S14" s="351"/>
      <c r="T14" s="352"/>
      <c r="U14" s="353"/>
      <c r="V14" s="351"/>
      <c r="W14" s="352"/>
      <c r="X14" s="351"/>
    </row>
    <row r="15" spans="2:24" ht="26.1" customHeight="1">
      <c r="B15" s="2508" t="s">
        <v>1948</v>
      </c>
      <c r="C15" s="2509" t="s">
        <v>1949</v>
      </c>
      <c r="D15" s="2519">
        <v>45260</v>
      </c>
      <c r="E15" s="2520" t="s">
        <v>390</v>
      </c>
      <c r="F15" s="2521">
        <v>45261</v>
      </c>
      <c r="G15" s="2519"/>
      <c r="H15" s="2520"/>
      <c r="I15" s="2521"/>
      <c r="J15" s="2522">
        <f>F15-3</f>
        <v>45258</v>
      </c>
      <c r="K15" s="2523">
        <f>J15</f>
        <v>45258</v>
      </c>
      <c r="L15" s="2524"/>
      <c r="M15" s="2520"/>
      <c r="N15" s="2525"/>
      <c r="O15" s="2526"/>
      <c r="P15" s="2527">
        <f>F15+2</f>
        <v>45263</v>
      </c>
      <c r="Q15" s="813"/>
      <c r="R15" s="351"/>
      <c r="S15" s="395"/>
      <c r="T15" s="352"/>
      <c r="U15" s="353"/>
      <c r="V15" s="395"/>
      <c r="W15" s="352"/>
      <c r="X15" s="351"/>
    </row>
    <row r="16" spans="2:24" ht="26.1" customHeight="1">
      <c r="B16" s="2497" t="s">
        <v>1945</v>
      </c>
      <c r="C16" s="2498" t="s">
        <v>1949</v>
      </c>
      <c r="D16" s="2499"/>
      <c r="E16" s="2500"/>
      <c r="F16" s="2501"/>
      <c r="G16" s="2502"/>
      <c r="H16" s="2500"/>
      <c r="I16" s="2503"/>
      <c r="J16" s="2504"/>
      <c r="K16" s="2505"/>
      <c r="L16" s="2528">
        <f>L13+7</f>
        <v>45260</v>
      </c>
      <c r="M16" s="2500" t="s">
        <v>1950</v>
      </c>
      <c r="N16" s="2529">
        <f>L16+1</f>
        <v>45261</v>
      </c>
      <c r="O16" s="2506">
        <f>L16-1</f>
        <v>45259</v>
      </c>
      <c r="P16" s="2507">
        <f>N16+3</f>
        <v>45264</v>
      </c>
      <c r="Q16" s="813"/>
      <c r="R16" s="351"/>
      <c r="S16" s="395"/>
      <c r="T16" s="352"/>
      <c r="U16" s="353"/>
      <c r="V16" s="395"/>
      <c r="W16" s="352"/>
      <c r="X16" s="351"/>
    </row>
    <row r="17" spans="1:25" ht="26.1" customHeight="1">
      <c r="B17" s="2508" t="s">
        <v>1951</v>
      </c>
      <c r="C17" s="2509" t="s">
        <v>1949</v>
      </c>
      <c r="D17" s="2530"/>
      <c r="E17" s="2520"/>
      <c r="F17" s="2531"/>
      <c r="G17" s="2513">
        <f>G14+7</f>
        <v>45265</v>
      </c>
      <c r="H17" s="2511" t="s">
        <v>1950</v>
      </c>
      <c r="I17" s="2514">
        <f>G17</f>
        <v>45265</v>
      </c>
      <c r="J17" s="2533">
        <f>G17-4</f>
        <v>45261</v>
      </c>
      <c r="K17" s="2534">
        <f>J17</f>
        <v>45261</v>
      </c>
      <c r="L17" s="2515"/>
      <c r="M17" s="2511"/>
      <c r="N17" s="2516"/>
      <c r="O17" s="2517"/>
      <c r="P17" s="2518">
        <f>I17+2</f>
        <v>45267</v>
      </c>
      <c r="Q17" s="813"/>
      <c r="R17" s="351"/>
      <c r="S17" s="395"/>
      <c r="T17" s="352"/>
      <c r="U17" s="353"/>
      <c r="V17" s="395"/>
      <c r="W17" s="352"/>
      <c r="X17" s="351"/>
    </row>
    <row r="18" spans="1:25" ht="26.1" customHeight="1">
      <c r="A18" s="1197"/>
      <c r="B18" s="2508" t="s">
        <v>1948</v>
      </c>
      <c r="C18" s="2509" t="s">
        <v>1952</v>
      </c>
      <c r="D18" s="2530">
        <f>D15+7</f>
        <v>45267</v>
      </c>
      <c r="E18" s="2520" t="s">
        <v>1950</v>
      </c>
      <c r="F18" s="2531">
        <f>D18+1</f>
        <v>45268</v>
      </c>
      <c r="G18" s="2519"/>
      <c r="H18" s="2520"/>
      <c r="I18" s="2521"/>
      <c r="J18" s="2522">
        <f>F18-3</f>
        <v>45265</v>
      </c>
      <c r="K18" s="2523">
        <f>J18</f>
        <v>45265</v>
      </c>
      <c r="L18" s="2524"/>
      <c r="M18" s="2520"/>
      <c r="N18" s="2525"/>
      <c r="O18" s="2526"/>
      <c r="P18" s="2527">
        <f>F18+2</f>
        <v>45270</v>
      </c>
      <c r="Q18" s="813"/>
      <c r="R18" s="351"/>
      <c r="S18" s="395"/>
      <c r="T18" s="352"/>
      <c r="U18" s="353"/>
      <c r="V18" s="395"/>
      <c r="W18" s="352"/>
      <c r="X18" s="351"/>
      <c r="Y18" s="1197"/>
    </row>
    <row r="19" spans="1:25" ht="26.1" customHeight="1">
      <c r="B19" s="2497" t="s">
        <v>1945</v>
      </c>
      <c r="C19" s="2498" t="s">
        <v>1952</v>
      </c>
      <c r="D19" s="2499"/>
      <c r="E19" s="2500"/>
      <c r="F19" s="2501"/>
      <c r="G19" s="2502"/>
      <c r="H19" s="2500"/>
      <c r="I19" s="2503"/>
      <c r="J19" s="2504"/>
      <c r="K19" s="2505"/>
      <c r="L19" s="2528">
        <f>L16+7</f>
        <v>45267</v>
      </c>
      <c r="M19" s="2500" t="s">
        <v>1950</v>
      </c>
      <c r="N19" s="2529">
        <f>L19+1</f>
        <v>45268</v>
      </c>
      <c r="O19" s="2506">
        <f>L19-1</f>
        <v>45266</v>
      </c>
      <c r="P19" s="2507">
        <f>N19+3</f>
        <v>45271</v>
      </c>
      <c r="Q19" s="813"/>
      <c r="R19" s="351"/>
      <c r="S19" s="351"/>
      <c r="T19" s="352"/>
      <c r="U19" s="353"/>
      <c r="V19" s="747"/>
      <c r="W19" s="352"/>
      <c r="X19" s="351"/>
    </row>
    <row r="20" spans="1:25" ht="26.1" customHeight="1">
      <c r="A20" s="1197"/>
      <c r="B20" s="2508" t="s">
        <v>1947</v>
      </c>
      <c r="C20" s="2509" t="s">
        <v>1952</v>
      </c>
      <c r="D20" s="2530"/>
      <c r="E20" s="2520"/>
      <c r="F20" s="2531"/>
      <c r="G20" s="2513">
        <f>G17+7</f>
        <v>45272</v>
      </c>
      <c r="H20" s="2511" t="s">
        <v>1950</v>
      </c>
      <c r="I20" s="2514">
        <f>G20</f>
        <v>45272</v>
      </c>
      <c r="J20" s="2522">
        <f>G20-4</f>
        <v>45268</v>
      </c>
      <c r="K20" s="2523">
        <f>J20</f>
        <v>45268</v>
      </c>
      <c r="L20" s="2524"/>
      <c r="M20" s="2520"/>
      <c r="N20" s="2525"/>
      <c r="O20" s="2526"/>
      <c r="P20" s="2518">
        <f>I20+2</f>
        <v>45274</v>
      </c>
      <c r="Q20" s="892"/>
      <c r="R20" s="892"/>
      <c r="S20" s="892"/>
      <c r="T20" s="352"/>
      <c r="U20" s="353"/>
      <c r="V20" s="747"/>
      <c r="W20" s="352"/>
      <c r="X20" s="351"/>
      <c r="Y20" s="1197"/>
    </row>
    <row r="21" spans="1:25" ht="26.1" customHeight="1">
      <c r="A21" s="1197"/>
      <c r="B21" s="2508" t="s">
        <v>1948</v>
      </c>
      <c r="C21" s="2509" t="s">
        <v>1953</v>
      </c>
      <c r="D21" s="2530">
        <f>D18+7</f>
        <v>45274</v>
      </c>
      <c r="E21" s="2520" t="s">
        <v>1950</v>
      </c>
      <c r="F21" s="2531">
        <f>D21+1</f>
        <v>45275</v>
      </c>
      <c r="G21" s="2519"/>
      <c r="H21" s="2520"/>
      <c r="I21" s="2521"/>
      <c r="J21" s="2522">
        <f>F21-3</f>
        <v>45272</v>
      </c>
      <c r="K21" s="2523">
        <f>J21</f>
        <v>45272</v>
      </c>
      <c r="L21" s="2524"/>
      <c r="M21" s="2520"/>
      <c r="N21" s="2525"/>
      <c r="O21" s="2526"/>
      <c r="P21" s="2527">
        <f>F21+2</f>
        <v>45277</v>
      </c>
      <c r="Q21" s="813"/>
      <c r="R21" s="892"/>
      <c r="S21" s="395"/>
      <c r="T21" s="352"/>
      <c r="U21" s="353"/>
      <c r="V21" s="747"/>
      <c r="W21" s="352"/>
      <c r="X21" s="351"/>
      <c r="Y21" s="1197"/>
    </row>
    <row r="22" spans="1:25" ht="26.1" customHeight="1">
      <c r="B22" s="2497" t="s">
        <v>1945</v>
      </c>
      <c r="C22" s="2498" t="s">
        <v>1953</v>
      </c>
      <c r="D22" s="2499"/>
      <c r="E22" s="2500"/>
      <c r="F22" s="2501"/>
      <c r="G22" s="2502"/>
      <c r="H22" s="2500"/>
      <c r="I22" s="2503"/>
      <c r="J22" s="2504"/>
      <c r="K22" s="2505"/>
      <c r="L22" s="2528">
        <f>L19+7</f>
        <v>45274</v>
      </c>
      <c r="M22" s="2500" t="s">
        <v>1950</v>
      </c>
      <c r="N22" s="2529">
        <f>L22+1</f>
        <v>45275</v>
      </c>
      <c r="O22" s="2506">
        <f>L22-1</f>
        <v>45273</v>
      </c>
      <c r="P22" s="2507">
        <f>N22+3</f>
        <v>45278</v>
      </c>
      <c r="Q22" s="813"/>
      <c r="R22" s="892"/>
      <c r="S22" s="395"/>
      <c r="T22" s="352"/>
      <c r="U22" s="351"/>
      <c r="V22" s="747"/>
      <c r="W22" s="352"/>
      <c r="X22" s="351"/>
    </row>
    <row r="23" spans="1:25" ht="26.1" customHeight="1">
      <c r="A23" s="1197"/>
      <c r="B23" s="2508" t="s">
        <v>1951</v>
      </c>
      <c r="C23" s="2509" t="s">
        <v>1953</v>
      </c>
      <c r="D23" s="2530"/>
      <c r="E23" s="2520"/>
      <c r="F23" s="2531"/>
      <c r="G23" s="2513">
        <f>G20+7</f>
        <v>45279</v>
      </c>
      <c r="H23" s="2511" t="s">
        <v>1950</v>
      </c>
      <c r="I23" s="2514">
        <f>G23</f>
        <v>45279</v>
      </c>
      <c r="J23" s="2522">
        <f>G23-4</f>
        <v>45275</v>
      </c>
      <c r="K23" s="2523">
        <f>J23</f>
        <v>45275</v>
      </c>
      <c r="L23" s="2524"/>
      <c r="M23" s="2520"/>
      <c r="N23" s="2525"/>
      <c r="O23" s="2526"/>
      <c r="P23" s="2527">
        <f>I23+2</f>
        <v>45281</v>
      </c>
      <c r="Q23" s="813"/>
      <c r="R23" s="351"/>
      <c r="S23" s="351"/>
      <c r="T23" s="352"/>
      <c r="U23" s="353"/>
      <c r="V23" s="747"/>
      <c r="W23" s="352"/>
      <c r="X23" s="351"/>
      <c r="Y23" s="1197"/>
    </row>
    <row r="24" spans="1:25" ht="26.1" customHeight="1">
      <c r="A24" s="1197"/>
      <c r="B24" s="2508" t="s">
        <v>1948</v>
      </c>
      <c r="C24" s="2509" t="s">
        <v>1954</v>
      </c>
      <c r="D24" s="2530">
        <f>D21+7</f>
        <v>45281</v>
      </c>
      <c r="E24" s="2520" t="s">
        <v>1950</v>
      </c>
      <c r="F24" s="2531">
        <f>D24+1</f>
        <v>45282</v>
      </c>
      <c r="G24" s="2519"/>
      <c r="H24" s="2520"/>
      <c r="I24" s="2521"/>
      <c r="J24" s="2522">
        <f>F24-3</f>
        <v>45279</v>
      </c>
      <c r="K24" s="2523">
        <f>J24</f>
        <v>45279</v>
      </c>
      <c r="L24" s="2524"/>
      <c r="M24" s="2520"/>
      <c r="N24" s="2525"/>
      <c r="O24" s="2526"/>
      <c r="P24" s="2527">
        <f>F24+2</f>
        <v>45284</v>
      </c>
      <c r="Q24" s="813"/>
      <c r="R24" s="353"/>
      <c r="S24" s="395"/>
      <c r="T24" s="352"/>
      <c r="U24" s="353"/>
      <c r="V24" s="354"/>
      <c r="W24" s="352"/>
      <c r="X24" s="351"/>
      <c r="Y24" s="1197"/>
    </row>
    <row r="25" spans="1:25" ht="26.1" customHeight="1">
      <c r="B25" s="2497" t="s">
        <v>1945</v>
      </c>
      <c r="C25" s="2498" t="s">
        <v>1954</v>
      </c>
      <c r="D25" s="2499"/>
      <c r="E25" s="2500"/>
      <c r="F25" s="2501"/>
      <c r="G25" s="2502"/>
      <c r="H25" s="2500"/>
      <c r="I25" s="2503"/>
      <c r="J25" s="2504"/>
      <c r="K25" s="2505"/>
      <c r="L25" s="2528">
        <f>L22+7</f>
        <v>45281</v>
      </c>
      <c r="M25" s="2500" t="s">
        <v>1950</v>
      </c>
      <c r="N25" s="2529">
        <f>L25+1</f>
        <v>45282</v>
      </c>
      <c r="O25" s="2506">
        <f>L25-1</f>
        <v>45280</v>
      </c>
      <c r="P25" s="2507">
        <f>N25+3</f>
        <v>45285</v>
      </c>
      <c r="Q25" s="813"/>
      <c r="R25" s="921"/>
      <c r="S25" s="395"/>
      <c r="T25" s="352"/>
      <c r="U25" s="351"/>
      <c r="V25" s="747"/>
      <c r="W25" s="352"/>
      <c r="X25" s="351"/>
    </row>
    <row r="26" spans="1:25" ht="26.1" customHeight="1">
      <c r="A26" s="1197"/>
      <c r="B26" s="2508" t="s">
        <v>1947</v>
      </c>
      <c r="C26" s="2509" t="s">
        <v>1954</v>
      </c>
      <c r="D26" s="2510"/>
      <c r="E26" s="2511"/>
      <c r="F26" s="2512"/>
      <c r="G26" s="2513">
        <f>G23+7</f>
        <v>45286</v>
      </c>
      <c r="H26" s="2511" t="s">
        <v>1950</v>
      </c>
      <c r="I26" s="2514">
        <f>G26</f>
        <v>45286</v>
      </c>
      <c r="J26" s="2533">
        <f>G26-4</f>
        <v>45282</v>
      </c>
      <c r="K26" s="2534">
        <f>J26</f>
        <v>45282</v>
      </c>
      <c r="L26" s="2515"/>
      <c r="M26" s="2511"/>
      <c r="N26" s="2516"/>
      <c r="O26" s="2517"/>
      <c r="P26" s="2518">
        <f>I26+2</f>
        <v>45288</v>
      </c>
      <c r="Q26" s="921"/>
      <c r="R26" s="351"/>
      <c r="S26" s="395"/>
      <c r="T26" s="352"/>
      <c r="U26" s="353"/>
      <c r="V26" s="747"/>
      <c r="W26" s="352"/>
      <c r="X26" s="351"/>
      <c r="Y26" s="1197"/>
    </row>
    <row r="27" spans="1:25" ht="26.1" customHeight="1">
      <c r="B27" s="2508" t="s">
        <v>1948</v>
      </c>
      <c r="C27" s="2509" t="s">
        <v>1955</v>
      </c>
      <c r="D27" s="2530">
        <f>D24+7</f>
        <v>45288</v>
      </c>
      <c r="E27" s="2520" t="s">
        <v>1950</v>
      </c>
      <c r="F27" s="2531">
        <f>D27+1</f>
        <v>45289</v>
      </c>
      <c r="G27" s="2519"/>
      <c r="H27" s="2520"/>
      <c r="I27" s="2521"/>
      <c r="J27" s="2522">
        <f>F27-3</f>
        <v>45286</v>
      </c>
      <c r="K27" s="2523">
        <f>J27</f>
        <v>45286</v>
      </c>
      <c r="L27" s="2524"/>
      <c r="M27" s="2520"/>
      <c r="N27" s="2525"/>
      <c r="O27" s="2526"/>
      <c r="P27" s="2527">
        <f>F27+2</f>
        <v>45291</v>
      </c>
      <c r="Q27" s="921"/>
      <c r="R27" s="351"/>
      <c r="S27" s="395"/>
      <c r="T27" s="352"/>
      <c r="U27" s="353"/>
      <c r="V27" s="354"/>
      <c r="W27" s="352"/>
      <c r="X27" s="351"/>
    </row>
    <row r="28" spans="1:25" ht="26.1" customHeight="1">
      <c r="B28" s="2497" t="s">
        <v>1945</v>
      </c>
      <c r="C28" s="2498" t="s">
        <v>1955</v>
      </c>
      <c r="D28" s="2499"/>
      <c r="E28" s="2500"/>
      <c r="F28" s="2501"/>
      <c r="G28" s="2502"/>
      <c r="H28" s="2500"/>
      <c r="I28" s="2503"/>
      <c r="J28" s="2504"/>
      <c r="K28" s="2505"/>
      <c r="L28" s="2528">
        <f>L25+7</f>
        <v>45288</v>
      </c>
      <c r="M28" s="2500" t="s">
        <v>1950</v>
      </c>
      <c r="N28" s="2529">
        <f>L28+1</f>
        <v>45289</v>
      </c>
      <c r="O28" s="2506">
        <f>L28-1</f>
        <v>45287</v>
      </c>
      <c r="P28" s="2507">
        <f>N28+3</f>
        <v>45292</v>
      </c>
      <c r="Q28" s="921"/>
      <c r="R28" s="351"/>
      <c r="S28" s="395"/>
      <c r="T28" s="352"/>
      <c r="U28" s="353"/>
      <c r="V28" s="354"/>
      <c r="W28" s="352"/>
      <c r="X28" s="351"/>
    </row>
    <row r="29" spans="1:25" ht="26.1" hidden="1" customHeight="1">
      <c r="B29" s="2244"/>
      <c r="C29" s="1833"/>
      <c r="D29" s="2235"/>
      <c r="E29" s="2236"/>
      <c r="F29" s="2237"/>
      <c r="G29" s="2218">
        <f>G26+7</f>
        <v>45293</v>
      </c>
      <c r="H29" s="2216" t="s">
        <v>1736</v>
      </c>
      <c r="I29" s="2219">
        <f>G29</f>
        <v>45293</v>
      </c>
      <c r="J29" s="2238">
        <f>G29-5</f>
        <v>45288</v>
      </c>
      <c r="K29" s="2239">
        <f>J29</f>
        <v>45288</v>
      </c>
      <c r="L29" s="2240"/>
      <c r="M29" s="2236"/>
      <c r="N29" s="2241"/>
      <c r="O29" s="2242"/>
      <c r="P29" s="2225">
        <f>I29+2</f>
        <v>45295</v>
      </c>
      <c r="Q29" s="921"/>
      <c r="R29" s="351"/>
      <c r="S29" s="351"/>
      <c r="T29" s="352"/>
      <c r="U29" s="353"/>
      <c r="V29" s="354"/>
      <c r="W29" s="352"/>
      <c r="X29" s="351"/>
    </row>
    <row r="30" spans="1:25" ht="24" hidden="1" customHeight="1">
      <c r="B30" s="2245"/>
      <c r="C30" s="1833"/>
      <c r="D30" s="2235">
        <f>D27+7</f>
        <v>45295</v>
      </c>
      <c r="E30" s="2236" t="s">
        <v>1736</v>
      </c>
      <c r="F30" s="2237">
        <f>D30+1</f>
        <v>45296</v>
      </c>
      <c r="G30" s="2246"/>
      <c r="H30" s="2236"/>
      <c r="I30" s="2247"/>
      <c r="J30" s="2238">
        <f>F30-3</f>
        <v>45293</v>
      </c>
      <c r="K30" s="2239">
        <f>J30</f>
        <v>45293</v>
      </c>
      <c r="L30" s="2240"/>
      <c r="M30" s="2236"/>
      <c r="N30" s="2241"/>
      <c r="O30" s="2242"/>
      <c r="P30" s="2243">
        <f>F30+2</f>
        <v>45298</v>
      </c>
      <c r="Q30" s="921"/>
      <c r="R30" s="351"/>
      <c r="S30" s="395"/>
      <c r="T30" s="352"/>
      <c r="U30" s="353"/>
      <c r="V30" s="354"/>
      <c r="W30" s="352"/>
      <c r="X30" s="351"/>
    </row>
    <row r="31" spans="1:25" ht="26.1" hidden="1" customHeight="1">
      <c r="B31" s="2230"/>
      <c r="C31" s="2211"/>
      <c r="D31" s="2212"/>
      <c r="E31" s="2213"/>
      <c r="F31" s="2214"/>
      <c r="G31" s="2248"/>
      <c r="H31" s="2249"/>
      <c r="I31" s="2250"/>
      <c r="J31" s="2251"/>
      <c r="K31" s="2252"/>
      <c r="L31" s="2253">
        <f>L28+7</f>
        <v>45295</v>
      </c>
      <c r="M31" s="2249" t="s">
        <v>1736</v>
      </c>
      <c r="N31" s="2254">
        <f>L31+1</f>
        <v>45296</v>
      </c>
      <c r="O31" s="2255">
        <f>L31-1</f>
        <v>45294</v>
      </c>
      <c r="P31" s="2256">
        <f>N31+3</f>
        <v>45299</v>
      </c>
      <c r="Q31" s="923"/>
      <c r="R31" s="351"/>
      <c r="S31" s="395"/>
      <c r="T31" s="352"/>
      <c r="U31" s="353"/>
      <c r="V31" s="354"/>
      <c r="W31" s="352"/>
      <c r="X31" s="351"/>
    </row>
    <row r="32" spans="1:25" ht="26.1" hidden="1" customHeight="1">
      <c r="B32" s="2244"/>
      <c r="C32" s="1833"/>
      <c r="D32" s="2215"/>
      <c r="E32" s="2216"/>
      <c r="F32" s="2217"/>
      <c r="G32" s="2218">
        <f>G29+7</f>
        <v>45300</v>
      </c>
      <c r="H32" s="2216" t="s">
        <v>1736</v>
      </c>
      <c r="I32" s="2219">
        <f>G32</f>
        <v>45300</v>
      </c>
      <c r="J32" s="2220">
        <f>G32-5</f>
        <v>45295</v>
      </c>
      <c r="K32" s="2221">
        <f>J32</f>
        <v>45295</v>
      </c>
      <c r="L32" s="2257"/>
      <c r="M32" s="2258"/>
      <c r="N32" s="2259"/>
      <c r="O32" s="2260"/>
      <c r="P32" s="2225">
        <f>I32+2</f>
        <v>45302</v>
      </c>
      <c r="Q32" s="921"/>
      <c r="R32" s="351"/>
      <c r="S32" s="37"/>
      <c r="T32" s="37"/>
      <c r="U32" s="37"/>
      <c r="V32" s="37"/>
      <c r="W32" s="37"/>
      <c r="X32" s="37"/>
    </row>
    <row r="33" spans="2:25" ht="26.1" hidden="1" customHeight="1">
      <c r="B33" s="2245"/>
      <c r="C33" s="1833"/>
      <c r="D33" s="2215">
        <f>D30+7</f>
        <v>45302</v>
      </c>
      <c r="E33" s="2216" t="s">
        <v>1736</v>
      </c>
      <c r="F33" s="2217">
        <f>D33+1</f>
        <v>45303</v>
      </c>
      <c r="G33" s="2218"/>
      <c r="H33" s="2216"/>
      <c r="I33" s="2219"/>
      <c r="J33" s="2220">
        <f>F33-3</f>
        <v>45300</v>
      </c>
      <c r="K33" s="2221">
        <f>J33</f>
        <v>45300</v>
      </c>
      <c r="L33" s="2222"/>
      <c r="M33" s="2216"/>
      <c r="N33" s="2223"/>
      <c r="O33" s="2224"/>
      <c r="P33" s="2225">
        <f>F33+2</f>
        <v>45305</v>
      </c>
      <c r="Q33" s="921"/>
      <c r="R33" s="351"/>
      <c r="S33" s="1414"/>
      <c r="T33" s="1414"/>
      <c r="U33" s="790"/>
      <c r="V33" s="37"/>
      <c r="W33" s="37"/>
      <c r="X33" s="37"/>
    </row>
    <row r="34" spans="2:25" ht="16.2">
      <c r="B34" s="2193" t="s">
        <v>1737</v>
      </c>
      <c r="C34" s="2120"/>
      <c r="D34" s="844"/>
      <c r="E34" s="1655"/>
      <c r="F34" s="1376"/>
      <c r="G34" s="844"/>
      <c r="H34" s="844"/>
      <c r="I34" s="844"/>
      <c r="J34" s="844"/>
      <c r="K34" s="844"/>
      <c r="L34" s="844"/>
      <c r="M34" s="844"/>
      <c r="N34" s="844"/>
      <c r="O34" s="844"/>
      <c r="P34" s="844"/>
      <c r="Q34" s="921"/>
      <c r="R34" s="351"/>
      <c r="S34" s="1414"/>
      <c r="T34" s="1414"/>
      <c r="U34" s="790"/>
      <c r="V34" s="37"/>
      <c r="W34" s="37"/>
      <c r="X34" s="37"/>
    </row>
    <row r="35" spans="2:25" ht="16.2">
      <c r="B35" s="791"/>
      <c r="C35" s="2120"/>
      <c r="D35" s="843"/>
      <c r="E35" s="1544"/>
      <c r="F35" s="2320"/>
      <c r="G35" s="843"/>
      <c r="H35" s="843"/>
      <c r="I35" s="844"/>
      <c r="J35" s="843"/>
      <c r="K35" s="843"/>
      <c r="L35" s="844"/>
      <c r="M35" s="843"/>
      <c r="N35" s="843"/>
      <c r="O35" s="843"/>
      <c r="P35" s="843"/>
      <c r="Q35" s="921"/>
      <c r="R35" s="921"/>
      <c r="S35" s="1416"/>
      <c r="T35" s="1416"/>
      <c r="U35" s="1417"/>
      <c r="V35" s="1417"/>
      <c r="W35" s="1417"/>
      <c r="X35" s="1417"/>
    </row>
    <row r="36" spans="2:25" ht="16.2">
      <c r="B36" s="2150"/>
      <c r="C36" s="985"/>
      <c r="D36" s="843"/>
      <c r="E36" s="1544"/>
      <c r="F36" s="2320"/>
      <c r="G36" s="843"/>
      <c r="H36" s="843"/>
      <c r="I36" s="844"/>
      <c r="J36" s="843"/>
      <c r="K36" s="843"/>
      <c r="L36" s="844"/>
      <c r="M36" s="843"/>
      <c r="N36" s="843"/>
      <c r="O36" s="843"/>
      <c r="P36" s="843"/>
      <c r="Q36" s="921"/>
      <c r="R36" s="921"/>
      <c r="S36" s="1416"/>
      <c r="T36" s="1416"/>
      <c r="U36" s="1417"/>
      <c r="V36" s="1417"/>
      <c r="W36" s="1417"/>
      <c r="X36" s="1417"/>
    </row>
    <row r="37" spans="2:25" ht="16.2">
      <c r="B37" s="2119"/>
      <c r="C37" s="1765"/>
      <c r="D37" s="843"/>
      <c r="E37" s="1544"/>
      <c r="F37" s="2050"/>
      <c r="G37" s="843"/>
      <c r="H37" s="843"/>
      <c r="I37" s="844"/>
      <c r="J37" s="843"/>
      <c r="K37" s="843"/>
      <c r="L37" s="844"/>
      <c r="M37" s="843"/>
      <c r="N37" s="843"/>
      <c r="O37" s="843"/>
      <c r="P37" s="843"/>
      <c r="Q37" s="921"/>
      <c r="R37" s="921"/>
      <c r="S37" s="1416"/>
      <c r="T37" s="1416"/>
      <c r="U37" s="1417"/>
      <c r="V37" s="1417"/>
      <c r="W37" s="1417"/>
      <c r="X37" s="1417"/>
    </row>
    <row r="38" spans="2:25" ht="16.2">
      <c r="B38" s="793"/>
      <c r="C38" s="923"/>
      <c r="D38" s="843"/>
      <c r="E38" s="839"/>
      <c r="F38" s="844"/>
      <c r="G38" s="843"/>
      <c r="H38" s="843"/>
      <c r="I38" s="844"/>
      <c r="J38" s="843"/>
      <c r="K38" s="843"/>
      <c r="L38" s="844"/>
      <c r="M38" s="843"/>
      <c r="N38" s="843"/>
      <c r="O38" s="843"/>
      <c r="P38" s="843"/>
      <c r="Q38" s="921"/>
      <c r="R38" s="921"/>
      <c r="S38" s="1416"/>
      <c r="T38" s="1416"/>
      <c r="U38" s="1417"/>
      <c r="V38" s="1417"/>
      <c r="W38" s="1417"/>
      <c r="X38" s="1417"/>
    </row>
    <row r="39" spans="2:25" ht="16.2">
      <c r="B39" s="450" t="s">
        <v>217</v>
      </c>
      <c r="C39" s="264"/>
      <c r="D39" s="923"/>
      <c r="E39" s="266"/>
      <c r="F39" s="267"/>
      <c r="G39" s="923"/>
      <c r="H39" s="266"/>
      <c r="I39" s="267"/>
      <c r="J39" s="268"/>
      <c r="K39" s="268"/>
      <c r="L39" s="268"/>
      <c r="M39" s="843"/>
      <c r="N39" s="843"/>
      <c r="O39" s="844"/>
      <c r="P39" s="351" t="s">
        <v>474</v>
      </c>
      <c r="Q39" s="844"/>
      <c r="R39" s="351"/>
      <c r="S39" s="351"/>
      <c r="T39" s="351"/>
      <c r="U39" s="1417"/>
      <c r="V39" s="1417"/>
      <c r="W39" s="1417"/>
      <c r="X39" s="1417"/>
    </row>
    <row r="40" spans="2:25" ht="16.2">
      <c r="B40" s="1418" t="s">
        <v>360</v>
      </c>
      <c r="C40" s="1419" t="s">
        <v>1103</v>
      </c>
      <c r="D40" s="1420"/>
      <c r="E40" s="1420"/>
      <c r="F40" s="1421"/>
      <c r="G40" s="1420"/>
      <c r="H40" s="1420"/>
      <c r="I40" s="1422"/>
      <c r="J40" s="1422"/>
      <c r="K40" s="1423"/>
      <c r="L40" s="1424"/>
      <c r="M40" s="921"/>
      <c r="N40" s="921"/>
      <c r="O40" s="372"/>
      <c r="P40" s="351" t="s">
        <v>475</v>
      </c>
      <c r="Q40" s="372"/>
      <c r="R40" s="351"/>
      <c r="S40" s="351"/>
      <c r="T40" s="351"/>
      <c r="U40" s="1417"/>
      <c r="V40" s="1417"/>
      <c r="W40" s="1417"/>
      <c r="X40" s="1417"/>
    </row>
    <row r="41" spans="2:25" ht="16.2">
      <c r="B41" s="903"/>
      <c r="C41" s="1603" t="s">
        <v>1306</v>
      </c>
      <c r="D41" s="451"/>
      <c r="E41" s="451"/>
      <c r="F41" s="1198"/>
      <c r="G41" s="451"/>
      <c r="H41" s="451"/>
      <c r="I41" s="1198"/>
      <c r="J41" s="1198"/>
      <c r="K41" s="348"/>
      <c r="L41" s="125"/>
      <c r="M41" s="921"/>
      <c r="N41" s="921"/>
      <c r="O41" s="372"/>
      <c r="P41" s="351" t="s">
        <v>476</v>
      </c>
      <c r="Q41" s="372"/>
      <c r="R41" s="921"/>
      <c r="S41" s="1416"/>
      <c r="T41" s="1416"/>
      <c r="U41" s="1417"/>
      <c r="V41" s="1417"/>
      <c r="W41" s="1417"/>
      <c r="X41" s="1417"/>
    </row>
    <row r="42" spans="2:25" ht="16.2">
      <c r="B42" s="904"/>
      <c r="C42" s="894" t="s">
        <v>562</v>
      </c>
      <c r="D42" s="1199"/>
      <c r="E42" s="1199"/>
      <c r="F42" s="1200"/>
      <c r="G42" s="235"/>
      <c r="H42" s="1199"/>
      <c r="I42" s="1200"/>
      <c r="J42" s="1200"/>
      <c r="K42" s="1201"/>
      <c r="L42" s="905"/>
      <c r="M42" s="921"/>
      <c r="N42" s="921"/>
      <c r="O42" s="372"/>
      <c r="P42" s="351" t="s">
        <v>477</v>
      </c>
      <c r="Q42" s="372"/>
      <c r="R42" s="351"/>
      <c r="S42" s="1416"/>
      <c r="T42" s="1416"/>
      <c r="U42" s="1417"/>
      <c r="V42" s="1417"/>
      <c r="W42" s="1417"/>
      <c r="X42" s="1417"/>
    </row>
    <row r="43" spans="2:25" ht="16.2">
      <c r="B43" s="1381" t="s">
        <v>215</v>
      </c>
      <c r="C43" s="4205" t="s">
        <v>640</v>
      </c>
      <c r="D43" s="3267"/>
      <c r="E43" s="3267"/>
      <c r="F43" s="3267"/>
      <c r="G43" s="3267"/>
      <c r="H43" s="3267"/>
      <c r="I43" s="3267"/>
      <c r="J43" s="4206"/>
      <c r="K43" s="4206"/>
      <c r="L43" s="4207"/>
      <c r="M43" s="921"/>
      <c r="N43" s="921"/>
      <c r="O43" s="372"/>
      <c r="P43" s="351" t="s">
        <v>627</v>
      </c>
      <c r="Q43" s="372"/>
      <c r="R43" s="921"/>
      <c r="S43" s="1416"/>
      <c r="T43" s="1416"/>
      <c r="U43" s="1417"/>
      <c r="V43" s="1417"/>
      <c r="W43" s="1417"/>
      <c r="X43" s="1417"/>
    </row>
    <row r="44" spans="2:25" ht="16.2">
      <c r="B44" s="1275"/>
      <c r="C44" s="3056" t="s">
        <v>1104</v>
      </c>
      <c r="D44" s="3266"/>
      <c r="E44" s="3266"/>
      <c r="F44" s="3266"/>
      <c r="G44" s="3266"/>
      <c r="H44" s="3266"/>
      <c r="I44" s="3266"/>
      <c r="J44" s="4201"/>
      <c r="K44" s="4201"/>
      <c r="L44" s="4202"/>
      <c r="M44" s="921"/>
      <c r="N44" s="921"/>
      <c r="O44" s="372"/>
      <c r="P44" s="351" t="s">
        <v>1123</v>
      </c>
      <c r="Q44" s="372"/>
      <c r="R44" s="921"/>
      <c r="S44" s="351"/>
      <c r="T44" s="351"/>
      <c r="U44" s="1417"/>
      <c r="V44" s="1417"/>
      <c r="W44" s="1417"/>
      <c r="X44" s="1417"/>
    </row>
    <row r="45" spans="2:25" ht="16.2">
      <c r="B45" s="1381" t="s">
        <v>216</v>
      </c>
      <c r="C45" s="4208" t="s">
        <v>1105</v>
      </c>
      <c r="D45" s="4209"/>
      <c r="E45" s="4209"/>
      <c r="F45" s="4209"/>
      <c r="G45" s="4209"/>
      <c r="H45" s="4209"/>
      <c r="I45" s="4209"/>
      <c r="J45" s="4210"/>
      <c r="K45" s="4210"/>
      <c r="L45" s="4211"/>
      <c r="M45" s="266"/>
      <c r="N45" s="268"/>
      <c r="O45" s="844"/>
      <c r="P45" s="839"/>
      <c r="Q45" s="921"/>
      <c r="R45" s="921"/>
      <c r="S45" s="1416"/>
      <c r="T45" s="1416"/>
      <c r="U45" s="1417"/>
      <c r="V45" s="1417"/>
      <c r="W45" s="1417"/>
      <c r="X45" s="1417"/>
    </row>
    <row r="46" spans="2:25" ht="18" customHeight="1">
      <c r="B46" s="1275"/>
      <c r="C46" s="3056" t="s">
        <v>1106</v>
      </c>
      <c r="D46" s="3266"/>
      <c r="E46" s="3266"/>
      <c r="F46" s="3266"/>
      <c r="G46" s="3266"/>
      <c r="H46" s="3266"/>
      <c r="I46" s="3266"/>
      <c r="J46" s="4201"/>
      <c r="K46" s="4201"/>
      <c r="L46" s="4202"/>
      <c r="M46" s="843"/>
      <c r="N46" s="843"/>
      <c r="O46" s="843"/>
      <c r="P46" s="387" t="s">
        <v>1107</v>
      </c>
      <c r="Q46" s="921"/>
      <c r="S46" s="371"/>
      <c r="T46" s="371"/>
      <c r="U46" s="4203"/>
      <c r="V46" s="4203"/>
      <c r="W46" s="4203"/>
      <c r="X46" s="4203"/>
      <c r="Y46" s="4203"/>
    </row>
    <row r="47" spans="2:25" ht="18" customHeight="1">
      <c r="B47" s="1413"/>
      <c r="C47" s="1413"/>
      <c r="D47" s="1413"/>
      <c r="E47" s="1413"/>
      <c r="F47" s="1413"/>
      <c r="G47" s="1413"/>
      <c r="H47" s="1413"/>
      <c r="I47" s="1413"/>
      <c r="J47" s="1413"/>
      <c r="K47" s="1413"/>
      <c r="L47" s="1413"/>
      <c r="M47" s="844"/>
      <c r="N47" s="844"/>
      <c r="O47" s="844"/>
      <c r="P47" s="387" t="s">
        <v>1108</v>
      </c>
      <c r="Q47" s="921"/>
      <c r="S47" s="1415"/>
      <c r="T47" s="1415"/>
      <c r="U47" s="1417"/>
      <c r="V47" s="1417"/>
      <c r="W47" s="1417"/>
      <c r="X47" s="1417"/>
    </row>
    <row r="48" spans="2:25" ht="18" customHeight="1">
      <c r="M48" s="844"/>
      <c r="N48" s="844"/>
      <c r="O48" s="844"/>
      <c r="P48" s="827" t="s">
        <v>1760</v>
      </c>
      <c r="Q48" s="921"/>
      <c r="S48" s="263"/>
      <c r="T48" s="263"/>
      <c r="U48" s="1417"/>
      <c r="V48" s="1417"/>
      <c r="W48" s="1417"/>
      <c r="X48" s="1417"/>
    </row>
  </sheetData>
  <sheetProtection selectLockedCells="1" selectUnlockedCells="1"/>
  <mergeCells count="16">
    <mergeCell ref="C46:L46"/>
    <mergeCell ref="C44:L44"/>
    <mergeCell ref="U46:Y46"/>
    <mergeCell ref="B7:X7"/>
    <mergeCell ref="C43:L43"/>
    <mergeCell ref="C45:L45"/>
    <mergeCell ref="B9:V9"/>
    <mergeCell ref="B10:K10"/>
    <mergeCell ref="C11:C12"/>
    <mergeCell ref="D11:I11"/>
    <mergeCell ref="J11:K11"/>
    <mergeCell ref="L11:N12"/>
    <mergeCell ref="P11:P12"/>
    <mergeCell ref="D12:F12"/>
    <mergeCell ref="G12:I12"/>
    <mergeCell ref="B11:B12"/>
  </mergeCells>
  <phoneticPr fontId="18"/>
  <pageMargins left="0.93" right="0.44" top="0.71" bottom="0.59" header="0.51200000000000001" footer="0.51200000000000001"/>
  <pageSetup paperSize="9" scale="51" orientation="landscape"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indexed="47"/>
  </sheetPr>
  <dimension ref="A1:AA57"/>
  <sheetViews>
    <sheetView view="pageBreakPreview" zoomScale="70" zoomScaleNormal="50" zoomScaleSheetLayoutView="70" workbookViewId="0">
      <selection activeCell="O16" sqref="O16"/>
    </sheetView>
  </sheetViews>
  <sheetFormatPr defaultColWidth="9" defaultRowHeight="15" customHeight="1"/>
  <cols>
    <col min="1" max="1" width="28.109375" style="1" customWidth="1"/>
    <col min="2" max="2" width="12.109375" style="1" customWidth="1"/>
    <col min="3" max="3" width="11.109375" style="1" customWidth="1"/>
    <col min="4" max="4" width="3.44140625" style="1" customWidth="1"/>
    <col min="5" max="6" width="11.109375" style="1" customWidth="1"/>
    <col min="7" max="7" width="3.44140625" style="1" customWidth="1"/>
    <col min="8" max="11" width="11.109375" style="1" customWidth="1"/>
    <col min="12" max="12" width="15.6640625" style="1" customWidth="1"/>
    <col min="13" max="13" width="3.88671875" style="1" customWidth="1"/>
    <col min="14" max="14" width="15.6640625" style="1" customWidth="1"/>
    <col min="15" max="15" width="7.88671875" style="1" customWidth="1"/>
    <col min="16" max="16" width="7.6640625" style="8" customWidth="1"/>
    <col min="17" max="17" width="15.44140625" style="8" customWidth="1"/>
    <col min="18" max="18" width="7.88671875" style="1" customWidth="1"/>
    <col min="19" max="19" width="7.6640625" style="1" customWidth="1"/>
    <col min="20" max="20" width="15.44140625" style="1" customWidth="1"/>
    <col min="21" max="21" width="7.88671875" style="1" customWidth="1"/>
    <col min="22" max="22" width="7.6640625" style="1" customWidth="1"/>
    <col min="23" max="16384" width="9" style="1"/>
  </cols>
  <sheetData>
    <row r="1" spans="1:22" ht="15" customHeight="1">
      <c r="K1" s="35"/>
      <c r="M1" s="21"/>
      <c r="N1" s="793" t="s">
        <v>88</v>
      </c>
      <c r="O1" s="21"/>
      <c r="P1" s="250"/>
      <c r="R1" s="2494" t="s">
        <v>5</v>
      </c>
      <c r="U1" s="2"/>
    </row>
    <row r="2" spans="1:22" ht="15" customHeight="1">
      <c r="K2" s="35"/>
      <c r="M2" s="21"/>
      <c r="N2" s="793" t="s">
        <v>992</v>
      </c>
      <c r="O2" s="21"/>
      <c r="P2" s="250"/>
      <c r="R2" s="2494" t="s">
        <v>1757</v>
      </c>
      <c r="U2" s="2"/>
    </row>
    <row r="3" spans="1:22" ht="15" customHeight="1">
      <c r="K3" s="46"/>
      <c r="M3" s="21"/>
      <c r="N3" s="1048" t="s">
        <v>993</v>
      </c>
      <c r="O3" s="21"/>
      <c r="P3" s="250"/>
      <c r="R3" s="2494" t="s">
        <v>1758</v>
      </c>
      <c r="U3" s="2"/>
    </row>
    <row r="4" spans="1:22" ht="15" customHeight="1">
      <c r="K4" s="35"/>
      <c r="M4" s="21"/>
      <c r="N4" s="793" t="s">
        <v>994</v>
      </c>
      <c r="O4" s="21"/>
      <c r="P4" s="250"/>
      <c r="Q4" s="139"/>
      <c r="R4" s="2494" t="s">
        <v>1759</v>
      </c>
      <c r="U4" s="2"/>
    </row>
    <row r="5" spans="1:22" ht="15" customHeight="1">
      <c r="L5" s="7"/>
      <c r="M5" s="7"/>
      <c r="N5" s="7"/>
      <c r="O5" s="7"/>
      <c r="P5" s="251"/>
    </row>
    <row r="6" spans="1:22" ht="30" customHeight="1">
      <c r="A6" s="4231" t="s">
        <v>686</v>
      </c>
      <c r="B6" s="4231"/>
      <c r="C6" s="4231"/>
      <c r="D6" s="4231"/>
      <c r="E6" s="4231"/>
      <c r="F6" s="4231"/>
      <c r="G6" s="4231"/>
      <c r="H6" s="4231"/>
      <c r="I6" s="4231"/>
      <c r="J6" s="4231"/>
      <c r="K6" s="4231"/>
      <c r="L6" s="4231"/>
      <c r="M6" s="4231"/>
      <c r="N6" s="4231"/>
      <c r="O6" s="4231"/>
      <c r="P6" s="4231"/>
      <c r="Q6" s="4231"/>
      <c r="R6" s="4231"/>
      <c r="S6" s="4231"/>
      <c r="T6" s="4231"/>
      <c r="U6" s="4231"/>
      <c r="V6" s="4231"/>
    </row>
    <row r="7" spans="1:22" ht="15" customHeight="1">
      <c r="A7" s="1021" t="s">
        <v>1084</v>
      </c>
      <c r="B7" s="1373"/>
      <c r="C7" s="1373"/>
      <c r="D7" s="1373"/>
      <c r="E7" s="1373"/>
      <c r="F7" s="1373"/>
      <c r="G7" s="1373"/>
      <c r="H7" s="45"/>
      <c r="I7" s="45"/>
      <c r="J7" s="45"/>
      <c r="K7" s="45"/>
      <c r="L7" s="45"/>
      <c r="M7" s="45"/>
      <c r="N7" s="45"/>
      <c r="O7" s="45"/>
      <c r="P7" s="45"/>
      <c r="Q7" s="5"/>
      <c r="R7" s="5"/>
      <c r="S7" s="5"/>
    </row>
    <row r="8" spans="1:22" ht="15" customHeight="1">
      <c r="A8" s="2913" t="s">
        <v>90</v>
      </c>
      <c r="B8" s="2913"/>
      <c r="C8" s="2913"/>
      <c r="D8" s="2913"/>
      <c r="E8" s="2913"/>
      <c r="F8" s="2913"/>
      <c r="G8" s="2913"/>
      <c r="H8" s="2913"/>
      <c r="I8" s="2913"/>
      <c r="J8" s="2913"/>
      <c r="K8" s="2913"/>
      <c r="L8" s="2913"/>
      <c r="M8" s="2913"/>
      <c r="N8" s="2913"/>
      <c r="O8" s="2913"/>
      <c r="P8" s="2913"/>
      <c r="Q8" s="194"/>
      <c r="R8" s="6"/>
      <c r="S8" s="6"/>
    </row>
    <row r="9" spans="1:22" s="1762" customFormat="1" ht="27" customHeight="1">
      <c r="A9" s="1020" t="s">
        <v>1015</v>
      </c>
      <c r="B9" s="1862"/>
      <c r="C9" s="1862"/>
      <c r="D9" s="1862"/>
      <c r="E9" s="1862"/>
      <c r="F9" s="1862"/>
      <c r="G9" s="1862"/>
      <c r="H9" s="1862"/>
      <c r="I9" s="1862"/>
      <c r="J9" s="1862"/>
      <c r="K9" s="1862"/>
      <c r="L9" s="1862"/>
      <c r="M9" s="1862"/>
      <c r="N9" s="1862"/>
      <c r="O9" s="1862"/>
      <c r="P9" s="1862"/>
      <c r="Q9" s="800"/>
      <c r="R9" s="1647"/>
      <c r="S9" s="1647"/>
    </row>
    <row r="10" spans="1:22" ht="23.1" customHeight="1">
      <c r="A10" s="1764"/>
      <c r="B10" s="1318"/>
      <c r="C10" s="746"/>
      <c r="D10" s="746"/>
      <c r="E10" s="746"/>
      <c r="F10" s="1316"/>
      <c r="G10" s="1316"/>
      <c r="H10" s="1316"/>
      <c r="I10" s="1316"/>
      <c r="J10" s="1316"/>
      <c r="K10" s="1316"/>
      <c r="L10" s="1316"/>
      <c r="M10" s="140"/>
      <c r="N10" s="249"/>
      <c r="O10" s="249"/>
      <c r="P10" s="785"/>
      <c r="Q10" s="239"/>
      <c r="R10" s="786"/>
      <c r="V10" s="4"/>
    </row>
    <row r="11" spans="1:22" ht="22.35" customHeight="1">
      <c r="A11" s="4232" t="s">
        <v>91</v>
      </c>
      <c r="B11" s="4233" t="s">
        <v>92</v>
      </c>
      <c r="C11" s="4234" t="s">
        <v>1973</v>
      </c>
      <c r="D11" s="4232"/>
      <c r="E11" s="4233"/>
      <c r="F11" s="4238" t="s">
        <v>1974</v>
      </c>
      <c r="G11" s="4238"/>
      <c r="H11" s="4239"/>
      <c r="I11" s="4241" t="s">
        <v>93</v>
      </c>
      <c r="J11" s="4242"/>
      <c r="K11" s="4242"/>
      <c r="L11" s="4234" t="s">
        <v>109</v>
      </c>
      <c r="M11" s="249"/>
      <c r="N11" s="351"/>
      <c r="O11" s="395"/>
      <c r="P11" s="352"/>
      <c r="Q11" s="353"/>
      <c r="R11" s="395"/>
      <c r="S11" s="352"/>
      <c r="T11" s="351"/>
      <c r="U11" s="354"/>
      <c r="V11" s="354"/>
    </row>
    <row r="12" spans="1:22" s="8" customFormat="1" ht="22.35" customHeight="1">
      <c r="A12" s="4232"/>
      <c r="B12" s="4233"/>
      <c r="C12" s="4235"/>
      <c r="D12" s="4236"/>
      <c r="E12" s="4237"/>
      <c r="F12" s="4240"/>
      <c r="G12" s="4238"/>
      <c r="H12" s="4239"/>
      <c r="I12" s="2226" t="s">
        <v>96</v>
      </c>
      <c r="J12" s="2489" t="s">
        <v>1975</v>
      </c>
      <c r="K12" s="2490" t="s">
        <v>1976</v>
      </c>
      <c r="L12" s="4234"/>
      <c r="M12" s="249"/>
      <c r="N12" s="351"/>
      <c r="O12" s="395"/>
      <c r="P12" s="352"/>
      <c r="Q12" s="353"/>
      <c r="R12" s="395"/>
      <c r="S12" s="352"/>
      <c r="T12" s="351"/>
      <c r="U12" s="354"/>
      <c r="V12" s="354"/>
    </row>
    <row r="13" spans="1:22" s="393" customFormat="1" ht="27.6" customHeight="1">
      <c r="A13" s="2820" t="s">
        <v>1977</v>
      </c>
      <c r="B13" s="2441" t="s">
        <v>1978</v>
      </c>
      <c r="C13" s="1871">
        <v>45246</v>
      </c>
      <c r="D13" s="1253" t="s">
        <v>1979</v>
      </c>
      <c r="E13" s="2708">
        <f t="shared" ref="E13" si="0">C13</f>
        <v>45246</v>
      </c>
      <c r="F13" s="2232"/>
      <c r="G13" s="1253"/>
      <c r="H13" s="2709"/>
      <c r="I13" s="2710">
        <f>E13-9</f>
        <v>45237</v>
      </c>
      <c r="J13" s="1251">
        <f>E13-3</f>
        <v>45243</v>
      </c>
      <c r="K13" s="2821">
        <f>J13+1</f>
        <v>45244</v>
      </c>
      <c r="L13" s="2711">
        <f t="shared" ref="L13" si="1">E13+3</f>
        <v>45249</v>
      </c>
      <c r="M13" s="233"/>
      <c r="N13" s="1020"/>
      <c r="O13" s="351"/>
      <c r="P13" s="352"/>
      <c r="Q13" s="353"/>
      <c r="R13" s="351"/>
      <c r="S13" s="352"/>
      <c r="T13" s="351"/>
      <c r="U13" s="351"/>
      <c r="V13" s="351"/>
    </row>
    <row r="14" spans="1:22" ht="27.6" customHeight="1">
      <c r="A14" s="2234" t="s">
        <v>1980</v>
      </c>
      <c r="B14" s="2308" t="s">
        <v>1978</v>
      </c>
      <c r="C14" s="2266"/>
      <c r="D14" s="1872"/>
      <c r="E14" s="2560"/>
      <c r="F14" s="2822">
        <v>45250</v>
      </c>
      <c r="G14" s="2420" t="s">
        <v>1979</v>
      </c>
      <c r="H14" s="2712">
        <f t="shared" ref="H14" si="2">F14+1</f>
        <v>45251</v>
      </c>
      <c r="I14" s="2713" t="s">
        <v>1979</v>
      </c>
      <c r="J14" s="2420">
        <f>F14-4</f>
        <v>45246</v>
      </c>
      <c r="K14" s="2823">
        <f t="shared" ref="K14" si="3">J14</f>
        <v>45246</v>
      </c>
      <c r="L14" s="2813">
        <f t="shared" ref="L14:L16" si="4">H14+2</f>
        <v>45253</v>
      </c>
      <c r="M14" s="233"/>
      <c r="N14" s="1021"/>
      <c r="O14" s="395"/>
      <c r="P14" s="352"/>
      <c r="Q14" s="353"/>
      <c r="R14" s="395"/>
      <c r="S14" s="352"/>
      <c r="T14" s="351"/>
      <c r="U14" s="354"/>
      <c r="V14" s="354"/>
    </row>
    <row r="15" spans="1:22" s="393" customFormat="1" ht="27.6" customHeight="1">
      <c r="A15" s="2231" t="s">
        <v>1977</v>
      </c>
      <c r="B15" s="2441" t="s">
        <v>1981</v>
      </c>
      <c r="C15" s="1871">
        <f t="shared" ref="C15:C17" si="5">C13+7</f>
        <v>45253</v>
      </c>
      <c r="D15" s="1253" t="s">
        <v>1979</v>
      </c>
      <c r="E15" s="2708">
        <f t="shared" ref="E15" si="6">C15</f>
        <v>45253</v>
      </c>
      <c r="F15" s="2824"/>
      <c r="G15" s="1253"/>
      <c r="H15" s="2709"/>
      <c r="I15" s="2710">
        <f>E15-9</f>
        <v>45244</v>
      </c>
      <c r="J15" s="1251">
        <f>E15-3</f>
        <v>45250</v>
      </c>
      <c r="K15" s="2821">
        <f>J15+1</f>
        <v>45251</v>
      </c>
      <c r="L15" s="2711">
        <f t="shared" ref="L15" si="7">E15+3</f>
        <v>45256</v>
      </c>
      <c r="M15" s="233"/>
      <c r="N15" s="1021"/>
      <c r="O15" s="395"/>
      <c r="P15" s="352"/>
      <c r="Q15" s="353"/>
      <c r="R15" s="395"/>
      <c r="S15" s="2272"/>
      <c r="T15" s="351"/>
      <c r="U15" s="354"/>
      <c r="V15" s="354"/>
    </row>
    <row r="16" spans="1:22" ht="27.6" customHeight="1">
      <c r="A16" s="2491" t="s">
        <v>1982</v>
      </c>
      <c r="B16" s="2492" t="s">
        <v>1981</v>
      </c>
      <c r="C16" s="2493"/>
      <c r="D16" s="2279"/>
      <c r="E16" s="2714"/>
      <c r="F16" s="2825">
        <f t="shared" ref="F16:F28" si="8">F14+7</f>
        <v>45257</v>
      </c>
      <c r="G16" s="2279" t="s">
        <v>1979</v>
      </c>
      <c r="H16" s="2715">
        <f t="shared" ref="H16" si="9">F16+1</f>
        <v>45258</v>
      </c>
      <c r="I16" s="2716" t="s">
        <v>1979</v>
      </c>
      <c r="J16" s="2279">
        <f>F16-4</f>
        <v>45253</v>
      </c>
      <c r="K16" s="2826">
        <f t="shared" ref="K16" si="10">J16</f>
        <v>45253</v>
      </c>
      <c r="L16" s="2717">
        <f t="shared" si="4"/>
        <v>45260</v>
      </c>
      <c r="M16" s="233"/>
      <c r="N16" s="351"/>
      <c r="O16" s="395"/>
      <c r="P16" s="352"/>
      <c r="Q16" s="353"/>
      <c r="R16" s="395"/>
      <c r="S16" s="352"/>
      <c r="T16" s="351"/>
      <c r="U16" s="354"/>
      <c r="V16" s="354"/>
    </row>
    <row r="17" spans="1:27" s="393" customFormat="1" ht="27.6" customHeight="1">
      <c r="A17" s="2231" t="s">
        <v>1977</v>
      </c>
      <c r="B17" s="2441" t="s">
        <v>1983</v>
      </c>
      <c r="C17" s="2271">
        <f t="shared" si="5"/>
        <v>45260</v>
      </c>
      <c r="D17" s="1251" t="s">
        <v>1979</v>
      </c>
      <c r="E17" s="2718">
        <f t="shared" ref="E17" si="11">C17</f>
        <v>45260</v>
      </c>
      <c r="F17" s="2827"/>
      <c r="G17" s="1251"/>
      <c r="H17" s="2719"/>
      <c r="I17" s="2710">
        <f>E17-9</f>
        <v>45251</v>
      </c>
      <c r="J17" s="1251">
        <f>E17-3</f>
        <v>45257</v>
      </c>
      <c r="K17" s="2821">
        <f>J17+1</f>
        <v>45258</v>
      </c>
      <c r="L17" s="2720">
        <f t="shared" ref="L17" si="12">E17+3</f>
        <v>45263</v>
      </c>
      <c r="M17" s="233"/>
      <c r="N17" s="353"/>
      <c r="O17" s="395"/>
      <c r="P17" s="1050"/>
      <c r="Q17" s="353"/>
      <c r="R17" s="395"/>
      <c r="S17" s="1050"/>
      <c r="T17" s="351"/>
      <c r="U17" s="747"/>
      <c r="V17" s="747"/>
    </row>
    <row r="18" spans="1:27" ht="27.6" customHeight="1">
      <c r="A18" s="2234" t="s">
        <v>1980</v>
      </c>
      <c r="B18" s="2308" t="s">
        <v>1983</v>
      </c>
      <c r="C18" s="2266"/>
      <c r="D18" s="2420"/>
      <c r="E18" s="2560"/>
      <c r="F18" s="2822">
        <f t="shared" si="8"/>
        <v>45264</v>
      </c>
      <c r="G18" s="2420" t="s">
        <v>1979</v>
      </c>
      <c r="H18" s="2712">
        <f t="shared" ref="H18" si="13">F18+1</f>
        <v>45265</v>
      </c>
      <c r="I18" s="2713" t="s">
        <v>1979</v>
      </c>
      <c r="J18" s="2420">
        <f>F18-4</f>
        <v>45260</v>
      </c>
      <c r="K18" s="2823">
        <f t="shared" ref="K18:K28" si="14">J18</f>
        <v>45260</v>
      </c>
      <c r="L18" s="2721">
        <f t="shared" ref="L18" si="15">H18+2</f>
        <v>45267</v>
      </c>
      <c r="M18" s="233"/>
      <c r="N18" s="353"/>
      <c r="O18" s="353"/>
      <c r="P18" s="1050"/>
      <c r="Q18" s="353"/>
      <c r="R18" s="1051"/>
      <c r="S18" s="1050"/>
      <c r="T18" s="351"/>
      <c r="U18" s="784"/>
      <c r="V18" s="784"/>
    </row>
    <row r="19" spans="1:27" s="393" customFormat="1" ht="27.6" customHeight="1">
      <c r="A19" s="2231" t="s">
        <v>1984</v>
      </c>
      <c r="B19" s="2441" t="s">
        <v>1985</v>
      </c>
      <c r="C19" s="2722">
        <f t="shared" ref="C19" si="16">C17+7</f>
        <v>45267</v>
      </c>
      <c r="D19" s="1251" t="s">
        <v>1979</v>
      </c>
      <c r="E19" s="2718">
        <f t="shared" ref="E19" si="17">C19</f>
        <v>45267</v>
      </c>
      <c r="F19" s="2827"/>
      <c r="G19" s="1251"/>
      <c r="H19" s="2719"/>
      <c r="I19" s="2710">
        <f>E19-9</f>
        <v>45258</v>
      </c>
      <c r="J19" s="1251">
        <f>E19-3</f>
        <v>45264</v>
      </c>
      <c r="K19" s="2821">
        <f>J19+1</f>
        <v>45265</v>
      </c>
      <c r="L19" s="2720">
        <f t="shared" ref="L19" si="18">E19+3</f>
        <v>45270</v>
      </c>
      <c r="M19" s="233"/>
      <c r="N19" s="351"/>
      <c r="O19" s="395"/>
      <c r="P19" s="352"/>
      <c r="Q19" s="353"/>
      <c r="R19" s="354"/>
      <c r="S19" s="352"/>
      <c r="T19" s="351"/>
      <c r="U19" s="354"/>
      <c r="V19" s="354"/>
    </row>
    <row r="20" spans="1:27" ht="27.6" customHeight="1">
      <c r="A20" s="2234" t="s">
        <v>1982</v>
      </c>
      <c r="B20" s="2308" t="s">
        <v>1985</v>
      </c>
      <c r="C20" s="2812"/>
      <c r="D20" s="2578"/>
      <c r="E20" s="2558"/>
      <c r="F20" s="2828">
        <f t="shared" si="8"/>
        <v>45271</v>
      </c>
      <c r="G20" s="2578" t="s">
        <v>1979</v>
      </c>
      <c r="H20" s="2723">
        <f t="shared" ref="H20" si="19">F20+1</f>
        <v>45272</v>
      </c>
      <c r="I20" s="2580" t="s">
        <v>1979</v>
      </c>
      <c r="J20" s="2578">
        <f>F20-4</f>
        <v>45267</v>
      </c>
      <c r="K20" s="2829">
        <f t="shared" si="14"/>
        <v>45267</v>
      </c>
      <c r="L20" s="2813">
        <f t="shared" ref="L20" si="20">H20+2</f>
        <v>45274</v>
      </c>
      <c r="M20" s="233"/>
      <c r="N20" s="353"/>
      <c r="O20" s="395"/>
      <c r="P20" s="352"/>
      <c r="Q20" s="351"/>
      <c r="R20" s="747"/>
      <c r="S20" s="352"/>
      <c r="T20" s="351"/>
      <c r="U20" s="747"/>
      <c r="V20" s="747"/>
    </row>
    <row r="21" spans="1:27" ht="27.6" customHeight="1">
      <c r="A21" s="2231" t="s">
        <v>1984</v>
      </c>
      <c r="B21" s="2441" t="s">
        <v>1986</v>
      </c>
      <c r="C21" s="2722">
        <f t="shared" ref="C21" si="21">C19+7</f>
        <v>45274</v>
      </c>
      <c r="D21" s="1251" t="s">
        <v>1979</v>
      </c>
      <c r="E21" s="2718">
        <f t="shared" ref="E21" si="22">C21</f>
        <v>45274</v>
      </c>
      <c r="F21" s="2827"/>
      <c r="G21" s="1251"/>
      <c r="H21" s="2719"/>
      <c r="I21" s="2710">
        <f>E21-9</f>
        <v>45265</v>
      </c>
      <c r="J21" s="1251">
        <f>E21-3</f>
        <v>45271</v>
      </c>
      <c r="K21" s="2821">
        <f>J21+1</f>
        <v>45272</v>
      </c>
      <c r="L21" s="2720">
        <f t="shared" ref="L21" si="23">E21+3</f>
        <v>45277</v>
      </c>
      <c r="M21" s="233"/>
      <c r="O21" s="351"/>
      <c r="P21" s="352"/>
      <c r="Q21" s="353"/>
      <c r="R21" s="747"/>
      <c r="S21" s="352"/>
      <c r="T21" s="351"/>
      <c r="U21" s="784"/>
      <c r="V21" s="784"/>
    </row>
    <row r="22" spans="1:27" ht="27.6" customHeight="1" thickBot="1">
      <c r="A22" s="2234" t="s">
        <v>1987</v>
      </c>
      <c r="B22" s="2308" t="s">
        <v>1986</v>
      </c>
      <c r="C22" s="2724"/>
      <c r="D22" s="2420"/>
      <c r="E22" s="2016"/>
      <c r="F22" s="2828">
        <f t="shared" si="8"/>
        <v>45278</v>
      </c>
      <c r="G22" s="2578" t="s">
        <v>1979</v>
      </c>
      <c r="H22" s="2723">
        <f t="shared" ref="H22" si="24">F22+1</f>
        <v>45279</v>
      </c>
      <c r="I22" s="2580" t="s">
        <v>1979</v>
      </c>
      <c r="J22" s="2578">
        <f>F22-4</f>
        <v>45274</v>
      </c>
      <c r="K22" s="2829">
        <f>J22</f>
        <v>45274</v>
      </c>
      <c r="L22" s="2813">
        <f t="shared" ref="L22" si="25">H22+2</f>
        <v>45281</v>
      </c>
      <c r="N22" s="351" t="s">
        <v>684</v>
      </c>
      <c r="O22" s="395"/>
      <c r="P22" s="352"/>
      <c r="Q22" s="353"/>
      <c r="R22" s="354"/>
      <c r="S22" s="352"/>
      <c r="T22" s="351"/>
      <c r="U22" s="354"/>
      <c r="V22" s="352"/>
    </row>
    <row r="23" spans="1:27" ht="27.6" customHeight="1" thickTop="1">
      <c r="A23" s="2231" t="s">
        <v>1984</v>
      </c>
      <c r="B23" s="2441" t="s">
        <v>1988</v>
      </c>
      <c r="C23" s="2722">
        <f>C21+7</f>
        <v>45281</v>
      </c>
      <c r="D23" s="1251" t="s">
        <v>1979</v>
      </c>
      <c r="E23" s="2830">
        <f>C23</f>
        <v>45281</v>
      </c>
      <c r="F23" s="2827"/>
      <c r="G23" s="1251"/>
      <c r="H23" s="2719"/>
      <c r="I23" s="2710">
        <f>E23-9</f>
        <v>45272</v>
      </c>
      <c r="J23" s="1251">
        <f>E23-3</f>
        <v>45278</v>
      </c>
      <c r="K23" s="2821">
        <f>J23+1</f>
        <v>45279</v>
      </c>
      <c r="L23" s="2720">
        <f>E23+3</f>
        <v>45284</v>
      </c>
      <c r="N23" s="351" t="s">
        <v>685</v>
      </c>
      <c r="O23" s="395"/>
      <c r="P23" s="352"/>
      <c r="Q23" s="351"/>
      <c r="R23" s="747"/>
      <c r="S23" s="352"/>
      <c r="T23" s="351"/>
      <c r="U23" s="354"/>
      <c r="V23" s="352"/>
    </row>
    <row r="24" spans="1:27" s="835" customFormat="1" ht="27.6" customHeight="1">
      <c r="A24" s="2234" t="s">
        <v>1989</v>
      </c>
      <c r="B24" s="2308" t="s">
        <v>1988</v>
      </c>
      <c r="C24" s="2728"/>
      <c r="D24" s="1992"/>
      <c r="E24" s="2729"/>
      <c r="F24" s="2822">
        <f t="shared" si="8"/>
        <v>45285</v>
      </c>
      <c r="G24" s="2420" t="s">
        <v>1979</v>
      </c>
      <c r="H24" s="2712">
        <f t="shared" ref="H24" si="26">F24+1</f>
        <v>45286</v>
      </c>
      <c r="I24" s="2713" t="s">
        <v>1979</v>
      </c>
      <c r="J24" s="2420">
        <f>F24-4</f>
        <v>45281</v>
      </c>
      <c r="K24" s="2823">
        <f>J24</f>
        <v>45281</v>
      </c>
      <c r="L24" s="2721">
        <f t="shared" ref="L24" si="27">H24+2</f>
        <v>45288</v>
      </c>
      <c r="M24" s="391"/>
      <c r="N24" s="921"/>
      <c r="O24" s="395"/>
      <c r="P24" s="352"/>
      <c r="Q24" s="353"/>
      <c r="R24" s="747"/>
      <c r="S24" s="352"/>
      <c r="T24" s="351"/>
      <c r="U24" s="354"/>
      <c r="V24" s="352"/>
    </row>
    <row r="25" spans="1:27" s="835" customFormat="1" ht="27.6" customHeight="1">
      <c r="A25" s="2231" t="s">
        <v>1984</v>
      </c>
      <c r="B25" s="2441" t="s">
        <v>1990</v>
      </c>
      <c r="C25" s="2722">
        <f>C23+7</f>
        <v>45288</v>
      </c>
      <c r="D25" s="1251" t="s">
        <v>1979</v>
      </c>
      <c r="E25" s="2718">
        <f>C25</f>
        <v>45288</v>
      </c>
      <c r="F25" s="2827"/>
      <c r="G25" s="1251"/>
      <c r="H25" s="2719"/>
      <c r="I25" s="2710">
        <f>E25-9</f>
        <v>45279</v>
      </c>
      <c r="J25" s="1251">
        <f>E25-3</f>
        <v>45285</v>
      </c>
      <c r="K25" s="2821">
        <f>J25+1</f>
        <v>45286</v>
      </c>
      <c r="L25" s="2720">
        <f>E25+3</f>
        <v>45291</v>
      </c>
      <c r="M25" s="844"/>
      <c r="N25" s="351" t="s">
        <v>474</v>
      </c>
      <c r="O25" s="351"/>
      <c r="P25" s="352"/>
      <c r="Q25" s="353"/>
      <c r="R25" s="354"/>
      <c r="S25" s="352"/>
      <c r="T25" s="351"/>
      <c r="U25" s="354"/>
      <c r="V25" s="352"/>
    </row>
    <row r="26" spans="1:27" s="835" customFormat="1" ht="27.6" customHeight="1">
      <c r="A26" s="2233"/>
      <c r="B26" s="2308"/>
      <c r="C26" s="2728"/>
      <c r="D26" s="1992"/>
      <c r="E26" s="2729"/>
      <c r="F26" s="2831">
        <f t="shared" si="8"/>
        <v>45292</v>
      </c>
      <c r="G26" s="1991" t="s">
        <v>1979</v>
      </c>
      <c r="H26" s="2725">
        <f t="shared" ref="H26" si="28">F26+1</f>
        <v>45293</v>
      </c>
      <c r="I26" s="2726" t="s">
        <v>1979</v>
      </c>
      <c r="J26" s="1991">
        <f>F26-4</f>
        <v>45288</v>
      </c>
      <c r="K26" s="2832">
        <f>J26</f>
        <v>45288</v>
      </c>
      <c r="L26" s="2727">
        <f t="shared" ref="L26" si="29">H26+2</f>
        <v>45295</v>
      </c>
      <c r="M26" s="839"/>
      <c r="N26" s="351" t="s">
        <v>475</v>
      </c>
      <c r="O26" s="395"/>
      <c r="P26" s="352"/>
      <c r="Q26" s="353"/>
      <c r="R26" s="354"/>
      <c r="S26" s="352"/>
      <c r="T26" s="351"/>
      <c r="U26" s="354"/>
      <c r="V26" s="352"/>
    </row>
    <row r="27" spans="1:27" s="835" customFormat="1" ht="26.25" customHeight="1">
      <c r="A27" s="2231"/>
      <c r="B27" s="2441"/>
      <c r="C27" s="2730">
        <f>C25+7</f>
        <v>45295</v>
      </c>
      <c r="D27" s="2155" t="s">
        <v>1979</v>
      </c>
      <c r="E27" s="2731">
        <f>C27</f>
        <v>45295</v>
      </c>
      <c r="F27" s="2833"/>
      <c r="G27" s="2155"/>
      <c r="H27" s="2732"/>
      <c r="I27" s="2733">
        <f>E27-9</f>
        <v>45286</v>
      </c>
      <c r="J27" s="2155">
        <f>E27-3</f>
        <v>45292</v>
      </c>
      <c r="K27" s="2834">
        <f>J27+1</f>
        <v>45293</v>
      </c>
      <c r="L27" s="2734">
        <f>E27+3</f>
        <v>45298</v>
      </c>
      <c r="M27" s="53"/>
      <c r="N27" s="351" t="s">
        <v>476</v>
      </c>
      <c r="O27" s="395"/>
      <c r="P27" s="352"/>
      <c r="Q27" s="353"/>
      <c r="R27" s="354"/>
      <c r="S27" s="352"/>
      <c r="T27" s="351"/>
      <c r="U27" s="354"/>
      <c r="V27" s="352"/>
      <c r="W27" s="53"/>
      <c r="X27" s="53"/>
      <c r="Y27" s="53"/>
      <c r="Z27" s="53"/>
      <c r="AA27" s="53"/>
    </row>
    <row r="28" spans="1:27" s="16" customFormat="1" ht="27.6" customHeight="1">
      <c r="A28" s="2234"/>
      <c r="B28" s="2309"/>
      <c r="C28" s="2735"/>
      <c r="D28" s="1993"/>
      <c r="E28" s="2736"/>
      <c r="F28" s="2831">
        <f t="shared" si="8"/>
        <v>45299</v>
      </c>
      <c r="G28" s="1991" t="s">
        <v>1979</v>
      </c>
      <c r="H28" s="2725">
        <f t="shared" ref="H28" si="30">F28+1</f>
        <v>45300</v>
      </c>
      <c r="I28" s="2726">
        <f>H28-6</f>
        <v>45294</v>
      </c>
      <c r="J28" s="1991">
        <f>I28+1</f>
        <v>45295</v>
      </c>
      <c r="K28" s="2832">
        <f t="shared" si="14"/>
        <v>45295</v>
      </c>
      <c r="L28" s="2727">
        <f t="shared" ref="L28" si="31">H28+2</f>
        <v>45302</v>
      </c>
      <c r="M28" s="28"/>
      <c r="N28" s="351" t="s">
        <v>477</v>
      </c>
    </row>
    <row r="29" spans="1:27" s="16" customFormat="1" ht="27.6" customHeight="1">
      <c r="A29" s="1374" t="s">
        <v>626</v>
      </c>
      <c r="B29" s="1375"/>
      <c r="C29" s="1375"/>
      <c r="D29" s="1375"/>
      <c r="E29" s="2280"/>
      <c r="F29" s="2281"/>
      <c r="G29" s="2281"/>
      <c r="H29" s="2281"/>
      <c r="I29" s="2281"/>
      <c r="J29" s="2282"/>
      <c r="K29" s="2094"/>
      <c r="L29" s="813"/>
      <c r="M29" s="14"/>
      <c r="N29" s="1250" t="s">
        <v>984</v>
      </c>
      <c r="O29" s="249"/>
      <c r="P29" s="249"/>
      <c r="Q29" s="8"/>
    </row>
    <row r="30" spans="1:27" s="16" customFormat="1" ht="27.6" customHeight="1">
      <c r="A30" s="1013" t="s">
        <v>1048</v>
      </c>
      <c r="B30" s="835"/>
      <c r="C30" s="835"/>
      <c r="D30" s="835"/>
      <c r="E30" s="20"/>
      <c r="F30" s="2094"/>
      <c r="G30" s="2094"/>
      <c r="H30" s="2094"/>
      <c r="I30" s="2094"/>
      <c r="J30" s="2094"/>
      <c r="K30" s="2094"/>
      <c r="L30" s="813"/>
      <c r="N30" s="226" t="s">
        <v>985</v>
      </c>
      <c r="O30" s="363"/>
      <c r="P30" s="363"/>
      <c r="Q30" s="449"/>
      <c r="R30" s="449"/>
      <c r="S30" s="449"/>
      <c r="T30" s="449"/>
      <c r="U30" s="449"/>
      <c r="V30" s="449"/>
    </row>
    <row r="31" spans="1:27" s="16" customFormat="1" ht="27.6" customHeight="1">
      <c r="A31" s="1376" t="s">
        <v>1688</v>
      </c>
      <c r="B31" s="1376"/>
      <c r="C31" s="1376"/>
      <c r="D31" s="1687"/>
      <c r="E31" s="2283"/>
      <c r="F31" s="1687"/>
      <c r="G31" s="1688"/>
      <c r="H31" s="1688"/>
      <c r="I31" s="1688"/>
      <c r="J31" s="1688"/>
      <c r="K31" s="2094"/>
      <c r="L31" s="464"/>
      <c r="M31" s="371"/>
      <c r="N31" s="961"/>
      <c r="O31" s="351"/>
      <c r="P31" s="351"/>
      <c r="Q31" s="449"/>
      <c r="R31" s="449"/>
      <c r="S31" s="449"/>
      <c r="T31" s="449"/>
      <c r="U31" s="449"/>
      <c r="V31" s="449"/>
    </row>
    <row r="32" spans="1:27" s="16" customFormat="1" ht="27.6" customHeight="1">
      <c r="A32" s="2" t="s">
        <v>212</v>
      </c>
      <c r="B32" s="1727"/>
      <c r="C32" s="833"/>
      <c r="D32" s="827"/>
      <c r="E32" s="2094"/>
      <c r="F32" s="833"/>
      <c r="G32" s="827"/>
      <c r="H32" s="2094"/>
      <c r="I32" s="2094"/>
      <c r="J32" s="1644"/>
      <c r="L32" s="465"/>
      <c r="M32" s="371"/>
      <c r="N32" s="351" t="s">
        <v>628</v>
      </c>
      <c r="O32" s="351"/>
      <c r="P32" s="351"/>
      <c r="Q32" s="449"/>
      <c r="R32" s="449"/>
      <c r="S32" s="449"/>
      <c r="T32" s="449"/>
      <c r="U32" s="449"/>
      <c r="V32" s="449"/>
      <c r="X32" s="124"/>
      <c r="Y32" s="249"/>
      <c r="Z32" s="249"/>
      <c r="AA32" s="71"/>
    </row>
    <row r="33" spans="1:27" s="16" customFormat="1" ht="27.6" customHeight="1">
      <c r="A33" s="453" t="s">
        <v>213</v>
      </c>
      <c r="B33" s="86" t="s">
        <v>135</v>
      </c>
      <c r="C33" s="460"/>
      <c r="D33" s="326"/>
      <c r="E33" s="276"/>
      <c r="F33" s="460"/>
      <c r="G33" s="326"/>
      <c r="H33" s="276"/>
      <c r="I33" s="276"/>
      <c r="J33" s="276"/>
      <c r="K33" s="345"/>
      <c r="L33" s="18"/>
      <c r="M33" s="386"/>
      <c r="N33" s="351" t="s">
        <v>687</v>
      </c>
      <c r="O33" s="363"/>
      <c r="P33" s="363"/>
      <c r="Q33" s="449"/>
      <c r="R33" s="449"/>
      <c r="S33" s="449"/>
      <c r="T33" s="449"/>
      <c r="U33" s="449"/>
      <c r="V33" s="449"/>
      <c r="X33" s="4228"/>
      <c r="Y33" s="4228"/>
      <c r="Z33" s="4227"/>
      <c r="AA33" s="4227"/>
    </row>
    <row r="34" spans="1:27" s="16" customFormat="1" ht="27.6" customHeight="1">
      <c r="A34" s="454" t="s">
        <v>532</v>
      </c>
      <c r="B34" s="88" t="s">
        <v>136</v>
      </c>
      <c r="C34" s="89"/>
      <c r="D34" s="307"/>
      <c r="E34" s="277"/>
      <c r="F34" s="89"/>
      <c r="G34" s="307"/>
      <c r="H34" s="277"/>
      <c r="I34" s="277"/>
      <c r="J34" s="277"/>
      <c r="K34" s="347"/>
      <c r="L34" s="28"/>
      <c r="M34" s="371"/>
      <c r="N34" s="4226"/>
      <c r="O34" s="4226"/>
      <c r="P34" s="4226"/>
      <c r="Q34" s="4203"/>
      <c r="R34" s="4203"/>
      <c r="S34" s="4203"/>
      <c r="T34" s="4203"/>
      <c r="U34" s="4203"/>
      <c r="V34" s="4203"/>
      <c r="X34" s="4226"/>
      <c r="Y34" s="4226"/>
      <c r="Z34" s="4229"/>
      <c r="AA34" s="4229"/>
    </row>
    <row r="35" spans="1:27" s="16" customFormat="1" ht="27.6" customHeight="1">
      <c r="A35" s="453" t="s">
        <v>214</v>
      </c>
      <c r="B35" s="86" t="s">
        <v>137</v>
      </c>
      <c r="C35" s="460"/>
      <c r="D35" s="326"/>
      <c r="E35" s="276"/>
      <c r="F35" s="460"/>
      <c r="G35" s="326"/>
      <c r="H35" s="276"/>
      <c r="I35" s="276"/>
      <c r="J35" s="276"/>
      <c r="K35" s="345"/>
      <c r="L35" s="14"/>
      <c r="M35" s="371"/>
      <c r="N35" s="387" t="s">
        <v>480</v>
      </c>
      <c r="O35" s="385"/>
      <c r="P35" s="385"/>
      <c r="Q35" s="449"/>
      <c r="R35" s="449"/>
      <c r="S35" s="449"/>
      <c r="T35" s="449"/>
      <c r="U35" s="449"/>
      <c r="V35" s="449"/>
      <c r="X35" s="4226"/>
      <c r="Y35" s="4226"/>
      <c r="Z35" s="4227"/>
      <c r="AA35" s="4227"/>
    </row>
    <row r="36" spans="1:27" s="392" customFormat="1" ht="27.6" customHeight="1">
      <c r="A36" s="455" t="s">
        <v>533</v>
      </c>
      <c r="B36" s="88" t="s">
        <v>138</v>
      </c>
      <c r="C36" s="89"/>
      <c r="D36" s="277"/>
      <c r="E36" s="452"/>
      <c r="F36" s="89"/>
      <c r="G36" s="277"/>
      <c r="H36" s="452"/>
      <c r="I36" s="277"/>
      <c r="J36" s="277"/>
      <c r="K36" s="347"/>
      <c r="L36" s="14"/>
      <c r="M36" s="263"/>
      <c r="N36" s="387" t="s">
        <v>481</v>
      </c>
      <c r="O36" s="263"/>
      <c r="P36" s="263"/>
      <c r="Q36" s="449"/>
      <c r="R36" s="449"/>
      <c r="S36" s="449"/>
      <c r="T36" s="449"/>
      <c r="U36" s="449"/>
      <c r="V36" s="449"/>
      <c r="X36" s="4228"/>
      <c r="Y36" s="4228"/>
      <c r="Z36" s="4227"/>
      <c r="AA36" s="4227"/>
    </row>
    <row r="37" spans="1:27" s="11" customFormat="1" ht="27.6" customHeight="1">
      <c r="A37" s="454" t="s">
        <v>366</v>
      </c>
      <c r="B37" s="309" t="s">
        <v>139</v>
      </c>
      <c r="C37" s="461"/>
      <c r="D37" s="462"/>
      <c r="E37" s="463"/>
      <c r="F37" s="461"/>
      <c r="G37" s="462"/>
      <c r="H37" s="463"/>
      <c r="I37" s="462"/>
      <c r="J37" s="462"/>
      <c r="K37" s="466"/>
      <c r="L37" s="14"/>
      <c r="M37" s="263"/>
      <c r="N37" s="827" t="s">
        <v>1923</v>
      </c>
      <c r="O37" s="263"/>
      <c r="P37" s="263"/>
      <c r="Q37" s="449"/>
      <c r="R37" s="449"/>
      <c r="S37" s="449"/>
      <c r="T37" s="449"/>
      <c r="U37" s="449"/>
      <c r="V37" s="449"/>
      <c r="X37" s="4226"/>
      <c r="Y37" s="4226"/>
      <c r="Z37" s="4203"/>
      <c r="AA37" s="4203"/>
    </row>
    <row r="38" spans="1:27" s="11" customFormat="1" ht="27.6" customHeight="1">
      <c r="A38" s="456"/>
      <c r="B38" s="305" t="s">
        <v>140</v>
      </c>
      <c r="C38" s="270"/>
      <c r="D38" s="457"/>
      <c r="E38" s="458"/>
      <c r="F38" s="270"/>
      <c r="G38" s="457"/>
      <c r="H38" s="458"/>
      <c r="I38" s="445"/>
      <c r="J38" s="445"/>
      <c r="K38" s="459"/>
      <c r="L38" s="28"/>
      <c r="M38" s="263"/>
      <c r="N38" s="287"/>
      <c r="O38" s="263"/>
      <c r="P38" s="263"/>
      <c r="Q38" s="449"/>
      <c r="R38" s="449"/>
      <c r="S38" s="449"/>
      <c r="T38" s="449"/>
      <c r="U38" s="449"/>
      <c r="V38" s="449"/>
      <c r="X38" s="4226"/>
      <c r="Y38" s="4226"/>
      <c r="Z38" s="4227"/>
      <c r="AA38" s="4227"/>
    </row>
    <row r="39" spans="1:27" s="11" customFormat="1" ht="27.6" customHeight="1">
      <c r="A39" s="84" t="s">
        <v>543</v>
      </c>
      <c r="B39" s="239"/>
      <c r="C39" s="328"/>
      <c r="D39" s="256"/>
      <c r="E39" s="149"/>
      <c r="F39" s="328"/>
      <c r="G39" s="256"/>
      <c r="H39" s="149"/>
      <c r="I39" s="256"/>
      <c r="J39" s="256"/>
      <c r="K39" s="256"/>
      <c r="L39" s="150"/>
      <c r="M39" s="263"/>
      <c r="N39" s="287"/>
      <c r="O39" s="263"/>
      <c r="P39" s="263"/>
      <c r="Q39" s="449"/>
      <c r="R39" s="449"/>
      <c r="S39" s="449"/>
      <c r="T39" s="449"/>
      <c r="U39" s="449"/>
      <c r="V39" s="449"/>
      <c r="X39" s="4225"/>
      <c r="Y39" s="4225"/>
      <c r="Z39" s="3267"/>
      <c r="AA39" s="3267"/>
    </row>
    <row r="40" spans="1:27" s="11" customFormat="1" ht="27.6" customHeight="1">
      <c r="A40" s="4230" t="s">
        <v>1049</v>
      </c>
      <c r="B40" s="4230"/>
      <c r="C40" s="4230"/>
      <c r="D40" s="4230"/>
      <c r="E40" s="4230"/>
      <c r="F40" s="4230"/>
      <c r="G40" s="4230"/>
      <c r="H40" s="4230"/>
      <c r="I40" s="4230"/>
      <c r="J40" s="196"/>
      <c r="K40" s="256"/>
      <c r="L40" s="256"/>
      <c r="M40" s="263"/>
      <c r="N40" s="287"/>
      <c r="O40" s="263"/>
      <c r="P40" s="263"/>
      <c r="Q40" s="449"/>
      <c r="R40" s="449"/>
      <c r="S40" s="449"/>
      <c r="T40" s="449"/>
      <c r="U40" s="449"/>
      <c r="V40" s="449"/>
      <c r="X40" s="4225"/>
      <c r="Y40" s="4225"/>
      <c r="Z40" s="3120"/>
      <c r="AA40" s="3120"/>
    </row>
    <row r="41" spans="1:27" ht="27.6" customHeight="1">
      <c r="A41" s="4230"/>
      <c r="B41" s="4230"/>
      <c r="C41" s="4230"/>
      <c r="D41" s="4230"/>
      <c r="E41" s="4230"/>
      <c r="F41" s="4230"/>
      <c r="G41" s="4230"/>
      <c r="H41" s="4230"/>
      <c r="I41" s="4230"/>
      <c r="J41" s="196"/>
      <c r="K41" s="147"/>
      <c r="L41" s="256"/>
      <c r="M41" s="263"/>
      <c r="O41" s="263"/>
      <c r="P41" s="263"/>
      <c r="Q41" s="449"/>
      <c r="R41" s="449"/>
      <c r="S41" s="449"/>
      <c r="T41" s="449"/>
      <c r="U41" s="449"/>
      <c r="V41" s="449"/>
      <c r="X41" s="4225"/>
      <c r="Y41" s="4225"/>
      <c r="Z41" s="3267"/>
      <c r="AA41" s="3267"/>
    </row>
    <row r="42" spans="1:27" ht="27.6" customHeight="1">
      <c r="A42" s="41"/>
      <c r="B42" s="147"/>
      <c r="C42" s="241"/>
      <c r="D42" s="241"/>
      <c r="E42" s="241"/>
      <c r="F42" s="241"/>
      <c r="G42" s="241"/>
      <c r="H42" s="241"/>
      <c r="I42" s="241"/>
      <c r="J42" s="241"/>
      <c r="K42" s="241"/>
      <c r="L42" s="256"/>
      <c r="M42" s="263"/>
      <c r="N42" s="263"/>
      <c r="O42" s="263"/>
      <c r="P42" s="263"/>
      <c r="Q42" s="289"/>
      <c r="R42" s="289"/>
      <c r="S42" s="289"/>
      <c r="T42" s="289"/>
      <c r="U42" s="289"/>
      <c r="V42" s="289"/>
      <c r="X42" s="4225"/>
      <c r="Y42" s="4225"/>
      <c r="Z42" s="3267"/>
      <c r="AA42" s="3267"/>
    </row>
    <row r="43" spans="1:27" ht="20.25" customHeight="1">
      <c r="A43" s="151"/>
      <c r="B43" s="147"/>
      <c r="C43" s="241"/>
      <c r="D43" s="241"/>
      <c r="E43" s="151"/>
      <c r="F43" s="241"/>
      <c r="G43" s="241"/>
      <c r="H43" s="151"/>
      <c r="I43" s="241"/>
      <c r="J43" s="241"/>
      <c r="K43" s="241"/>
      <c r="L43" s="256"/>
      <c r="M43" s="394"/>
      <c r="N43" s="263"/>
      <c r="O43" s="263"/>
      <c r="P43" s="263"/>
      <c r="Q43" s="289"/>
      <c r="R43" s="289"/>
      <c r="S43" s="289"/>
      <c r="T43" s="289"/>
      <c r="U43" s="289"/>
      <c r="V43" s="289"/>
      <c r="X43" s="4225"/>
      <c r="Y43" s="4225"/>
      <c r="Z43" s="3267"/>
      <c r="AA43" s="3267"/>
    </row>
    <row r="44" spans="1:27" ht="26.25" customHeight="1">
      <c r="A44" s="329"/>
      <c r="B44" s="147"/>
      <c r="C44" s="241"/>
      <c r="D44" s="241"/>
      <c r="E44" s="151"/>
      <c r="F44" s="241"/>
      <c r="G44" s="241"/>
      <c r="H44" s="151"/>
      <c r="I44" s="241"/>
      <c r="J44" s="241"/>
      <c r="K44" s="241"/>
      <c r="L44" s="147"/>
      <c r="P44" s="1"/>
      <c r="X44" s="4225"/>
      <c r="Y44" s="4225"/>
      <c r="Z44" s="3267"/>
      <c r="AA44" s="3267"/>
    </row>
    <row r="45" spans="1:27" ht="26.25" customHeight="1">
      <c r="A45" s="264"/>
      <c r="B45" s="264"/>
      <c r="C45" s="149"/>
      <c r="D45" s="149"/>
      <c r="E45" s="151"/>
      <c r="F45" s="149"/>
      <c r="G45" s="149"/>
      <c r="H45" s="151"/>
      <c r="I45" s="149"/>
      <c r="J45" s="149"/>
      <c r="K45" s="149"/>
      <c r="L45" s="256"/>
      <c r="P45" s="1"/>
      <c r="X45" s="4225"/>
      <c r="Y45" s="4225"/>
      <c r="Z45" s="3173"/>
      <c r="AA45" s="3173"/>
    </row>
    <row r="46" spans="1:27" ht="26.25" customHeight="1">
      <c r="A46" s="71"/>
      <c r="B46" s="71"/>
      <c r="C46" s="265"/>
      <c r="D46" s="266"/>
      <c r="E46" s="267"/>
      <c r="F46" s="265"/>
      <c r="G46" s="266"/>
      <c r="H46" s="267"/>
      <c r="I46" s="271"/>
      <c r="J46" s="271"/>
      <c r="K46" s="274"/>
      <c r="L46" s="271"/>
      <c r="P46" s="1"/>
      <c r="X46" s="4225"/>
      <c r="Y46" s="4225"/>
      <c r="Z46" s="3267"/>
      <c r="AA46" s="3267"/>
    </row>
    <row r="47" spans="1:27" ht="26.25" customHeight="1">
      <c r="A47" s="8"/>
      <c r="B47" s="8"/>
      <c r="C47" s="8"/>
      <c r="D47" s="8"/>
      <c r="E47" s="8"/>
      <c r="F47" s="8"/>
      <c r="G47" s="8"/>
      <c r="H47" s="8"/>
      <c r="I47" s="8"/>
      <c r="J47" s="8"/>
      <c r="K47" s="8"/>
      <c r="L47" s="8"/>
      <c r="P47" s="1"/>
    </row>
    <row r="48" spans="1:27" ht="15" customHeight="1">
      <c r="A48" s="8"/>
      <c r="B48" s="8"/>
      <c r="C48" s="8"/>
      <c r="D48" s="8"/>
      <c r="E48" s="8"/>
      <c r="F48" s="8"/>
      <c r="G48" s="8"/>
      <c r="H48" s="8"/>
      <c r="I48" s="8"/>
      <c r="J48" s="8"/>
      <c r="K48" s="8"/>
      <c r="L48" s="8"/>
      <c r="P48" s="1"/>
    </row>
    <row r="49" spans="16:16" ht="15" customHeight="1">
      <c r="P49" s="1"/>
    </row>
    <row r="50" spans="16:16" ht="15" customHeight="1">
      <c r="P50" s="1"/>
    </row>
    <row r="51" spans="16:16" ht="15" customHeight="1">
      <c r="P51" s="1"/>
    </row>
    <row r="52" spans="16:16" ht="15" customHeight="1">
      <c r="P52" s="1"/>
    </row>
    <row r="53" spans="16:16" ht="15" customHeight="1">
      <c r="P53" s="1"/>
    </row>
    <row r="54" spans="16:16" ht="15" customHeight="1">
      <c r="P54" s="1"/>
    </row>
    <row r="55" spans="16:16" ht="15" customHeight="1">
      <c r="P55" s="1"/>
    </row>
    <row r="56" spans="16:16" ht="15" customHeight="1">
      <c r="P56" s="1"/>
    </row>
    <row r="57" spans="16:16" ht="15" customHeight="1">
      <c r="P57" s="1"/>
    </row>
  </sheetData>
  <sheetProtection selectLockedCells="1" selectUnlockedCells="1"/>
  <mergeCells count="34">
    <mergeCell ref="A40:I41"/>
    <mergeCell ref="A6:V6"/>
    <mergeCell ref="A8:P8"/>
    <mergeCell ref="A11:A12"/>
    <mergeCell ref="B11:B12"/>
    <mergeCell ref="C11:E12"/>
    <mergeCell ref="F11:H12"/>
    <mergeCell ref="I11:K11"/>
    <mergeCell ref="L11:L12"/>
    <mergeCell ref="N34:P34"/>
    <mergeCell ref="Q34:V34"/>
    <mergeCell ref="X33:Y33"/>
    <mergeCell ref="Z34:AA34"/>
    <mergeCell ref="X37:Y37"/>
    <mergeCell ref="X34:Y34"/>
    <mergeCell ref="Z33:AA33"/>
    <mergeCell ref="X36:Y36"/>
    <mergeCell ref="Z36:AA36"/>
    <mergeCell ref="X44:Y46"/>
    <mergeCell ref="Z44:AA44"/>
    <mergeCell ref="Z45:AA45"/>
    <mergeCell ref="Z46:AA46"/>
    <mergeCell ref="X35:Y35"/>
    <mergeCell ref="Z39:AA39"/>
    <mergeCell ref="X42:Y43"/>
    <mergeCell ref="X39:Y41"/>
    <mergeCell ref="Z43:AA43"/>
    <mergeCell ref="Z40:AA40"/>
    <mergeCell ref="X38:Y38"/>
    <mergeCell ref="Z41:AA41"/>
    <mergeCell ref="Z37:AA37"/>
    <mergeCell ref="Z35:AA35"/>
    <mergeCell ref="Z42:AA42"/>
    <mergeCell ref="Z38:AA38"/>
  </mergeCells>
  <phoneticPr fontId="18"/>
  <pageMargins left="1.23" right="0.33" top="0.54" bottom="0.43" header="0.27" footer="0.35"/>
  <pageSetup paperSize="9" scale="55" orientation="landscape"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theme="9" tint="0.39997558519241921"/>
  </sheetPr>
  <dimension ref="A1:M46"/>
  <sheetViews>
    <sheetView zoomScale="85" zoomScaleNormal="85" workbookViewId="0">
      <selection activeCell="A7" sqref="A7:M7"/>
    </sheetView>
  </sheetViews>
  <sheetFormatPr defaultRowHeight="13.2"/>
  <cols>
    <col min="1" max="1" width="22.109375" customWidth="1"/>
    <col min="8" max="8" width="9.109375" customWidth="1"/>
  </cols>
  <sheetData>
    <row r="1" spans="1:13">
      <c r="A1" s="921"/>
      <c r="B1" s="921"/>
      <c r="C1" s="921"/>
      <c r="D1" s="921"/>
      <c r="E1" s="921"/>
      <c r="F1" s="921"/>
      <c r="G1" s="921"/>
      <c r="H1" s="921"/>
      <c r="I1" s="921"/>
      <c r="J1" s="921"/>
      <c r="K1" s="921"/>
      <c r="L1" s="921"/>
      <c r="M1" s="921"/>
    </row>
    <row r="2" spans="1:13">
      <c r="A2" s="921"/>
      <c r="B2" s="921"/>
      <c r="C2" s="921"/>
      <c r="D2" s="921"/>
      <c r="E2" s="921"/>
      <c r="F2" s="1313" t="s">
        <v>88</v>
      </c>
      <c r="G2" s="921"/>
      <c r="H2" s="793"/>
      <c r="I2" s="921"/>
      <c r="J2" s="2494" t="s">
        <v>5</v>
      </c>
      <c r="K2" s="921"/>
      <c r="L2" s="20"/>
      <c r="M2" s="921"/>
    </row>
    <row r="3" spans="1:13">
      <c r="A3" s="921"/>
      <c r="B3" s="921"/>
      <c r="C3" s="921"/>
      <c r="D3" s="921"/>
      <c r="E3" s="921"/>
      <c r="F3" s="1313" t="s">
        <v>1011</v>
      </c>
      <c r="G3" s="921"/>
      <c r="H3" s="793"/>
      <c r="I3" s="921"/>
      <c r="J3" s="2494" t="s">
        <v>1757</v>
      </c>
      <c r="K3" s="921"/>
      <c r="L3" s="20"/>
      <c r="M3" s="921"/>
    </row>
    <row r="4" spans="1:13">
      <c r="A4" s="921"/>
      <c r="B4" s="921"/>
      <c r="C4" s="921"/>
      <c r="D4" s="921"/>
      <c r="E4" s="921"/>
      <c r="F4" s="1313" t="s">
        <v>1012</v>
      </c>
      <c r="G4" s="921"/>
      <c r="H4" s="1008"/>
      <c r="I4" s="921"/>
      <c r="J4" s="2494" t="s">
        <v>1758</v>
      </c>
      <c r="K4" s="921"/>
      <c r="L4" s="20"/>
      <c r="M4" s="921"/>
    </row>
    <row r="5" spans="1:13">
      <c r="A5" s="921"/>
      <c r="B5" s="921"/>
      <c r="C5" s="921"/>
      <c r="D5" s="921"/>
      <c r="E5" s="921"/>
      <c r="F5" s="1313" t="s">
        <v>1013</v>
      </c>
      <c r="G5" s="921"/>
      <c r="H5" s="793"/>
      <c r="I5" s="921"/>
      <c r="J5" s="2494" t="s">
        <v>1759</v>
      </c>
      <c r="K5" s="921"/>
      <c r="L5" s="20"/>
      <c r="M5" s="921"/>
    </row>
    <row r="6" spans="1:13">
      <c r="A6" s="921"/>
      <c r="B6" s="921"/>
      <c r="C6" s="921"/>
      <c r="D6" s="921"/>
      <c r="E6" s="921"/>
      <c r="F6" s="921"/>
      <c r="G6" s="921"/>
      <c r="H6" s="921"/>
      <c r="I6" s="921"/>
      <c r="J6" s="921"/>
      <c r="K6" s="921"/>
      <c r="L6" s="921"/>
      <c r="M6" s="797"/>
    </row>
    <row r="7" spans="1:13" ht="28.2">
      <c r="A7" s="4231" t="s">
        <v>836</v>
      </c>
      <c r="B7" s="4231"/>
      <c r="C7" s="4231"/>
      <c r="D7" s="4231"/>
      <c r="E7" s="4231"/>
      <c r="F7" s="4231"/>
      <c r="G7" s="4231"/>
      <c r="H7" s="4231"/>
      <c r="I7" s="4231"/>
      <c r="J7" s="4231"/>
      <c r="K7" s="4231"/>
      <c r="L7" s="4231"/>
      <c r="M7" s="4231"/>
    </row>
    <row r="8" spans="1:13" ht="21">
      <c r="A8" s="798"/>
      <c r="B8" s="798"/>
      <c r="C8" s="798"/>
      <c r="D8" s="798"/>
      <c r="E8" s="798"/>
      <c r="F8" s="798"/>
      <c r="G8" s="798"/>
      <c r="H8" s="798"/>
      <c r="I8" s="798"/>
      <c r="J8" s="798"/>
      <c r="K8" s="798"/>
      <c r="L8" s="798"/>
      <c r="M8" s="798"/>
    </row>
    <row r="9" spans="1:13">
      <c r="A9" s="2913" t="s">
        <v>90</v>
      </c>
      <c r="B9" s="2913"/>
      <c r="C9" s="2913"/>
      <c r="D9" s="2913"/>
      <c r="E9" s="2913"/>
      <c r="F9" s="2913"/>
      <c r="G9" s="2913"/>
      <c r="H9" s="2913"/>
      <c r="I9" s="2913"/>
      <c r="J9" s="2913"/>
      <c r="K9" s="2913"/>
      <c r="L9" s="2913"/>
      <c r="M9" s="2913"/>
    </row>
    <row r="10" spans="1:13">
      <c r="A10" s="722"/>
      <c r="B10" s="1027"/>
      <c r="C10" s="1027"/>
      <c r="D10" s="1027"/>
      <c r="E10" s="1027"/>
      <c r="F10" s="1027"/>
      <c r="G10" s="1027"/>
      <c r="H10" s="1027"/>
      <c r="I10" s="1027"/>
      <c r="J10" s="1027"/>
      <c r="K10" s="1027"/>
      <c r="L10" s="1027"/>
      <c r="M10" s="1027"/>
    </row>
    <row r="11" spans="1:13" ht="17.25" customHeight="1">
      <c r="A11" s="4254" t="s">
        <v>91</v>
      </c>
      <c r="B11" s="4255" t="s">
        <v>92</v>
      </c>
      <c r="C11" s="4256" t="s">
        <v>869</v>
      </c>
      <c r="D11" s="4258" t="s">
        <v>834</v>
      </c>
      <c r="E11" s="4258"/>
      <c r="F11" s="4259" t="s">
        <v>93</v>
      </c>
      <c r="G11" s="4259"/>
      <c r="H11" s="4259"/>
      <c r="I11" s="4258" t="s">
        <v>94</v>
      </c>
      <c r="J11" s="4258"/>
      <c r="K11" s="4260" t="s">
        <v>93</v>
      </c>
      <c r="L11" s="4260"/>
      <c r="M11" s="4261" t="s">
        <v>835</v>
      </c>
    </row>
    <row r="12" spans="1:13" ht="16.8" thickBot="1">
      <c r="A12" s="4254"/>
      <c r="B12" s="4255"/>
      <c r="C12" s="4257"/>
      <c r="D12" s="4258"/>
      <c r="E12" s="4258"/>
      <c r="F12" s="388" t="s">
        <v>96</v>
      </c>
      <c r="G12" s="389" t="s">
        <v>97</v>
      </c>
      <c r="H12" s="1038" t="s">
        <v>98</v>
      </c>
      <c r="I12" s="4258"/>
      <c r="J12" s="4258"/>
      <c r="K12" s="1039" t="s">
        <v>99</v>
      </c>
      <c r="L12" s="390" t="s">
        <v>100</v>
      </c>
      <c r="M12" s="4261"/>
    </row>
    <row r="13" spans="1:13" ht="15.6" thickTop="1" thickBot="1">
      <c r="A13" s="1108" t="s">
        <v>876</v>
      </c>
      <c r="B13" s="1109" t="s">
        <v>877</v>
      </c>
      <c r="C13" s="1110" t="s">
        <v>873</v>
      </c>
      <c r="D13" s="1111">
        <v>43159</v>
      </c>
      <c r="E13" s="1112">
        <f>D13</f>
        <v>43159</v>
      </c>
      <c r="F13" s="1113">
        <f>E13-5</f>
        <v>43154</v>
      </c>
      <c r="G13" s="1114">
        <f>F13</f>
        <v>43154</v>
      </c>
      <c r="H13" s="1115">
        <f>E13-2</f>
        <v>43157</v>
      </c>
      <c r="I13" s="1116"/>
      <c r="J13" s="1112"/>
      <c r="K13" s="1117"/>
      <c r="L13" s="1118"/>
      <c r="M13" s="1119">
        <f>E13+4</f>
        <v>43163</v>
      </c>
    </row>
    <row r="14" spans="1:13" ht="15" thickTop="1">
      <c r="A14" s="1120" t="s">
        <v>921</v>
      </c>
      <c r="B14" s="1120" t="s">
        <v>877</v>
      </c>
      <c r="C14" s="1121" t="s">
        <v>873</v>
      </c>
      <c r="D14" s="1122"/>
      <c r="E14" s="1091"/>
      <c r="F14" s="1123"/>
      <c r="G14" s="1124"/>
      <c r="H14" s="1101"/>
      <c r="I14" s="1125">
        <v>43162</v>
      </c>
      <c r="J14" s="1091">
        <f>I14+1</f>
        <v>43163</v>
      </c>
      <c r="K14" s="1126">
        <f>J14-3</f>
        <v>43160</v>
      </c>
      <c r="L14" s="1092">
        <f>K14</f>
        <v>43160</v>
      </c>
      <c r="M14" s="1102">
        <f>J14+2</f>
        <v>43165</v>
      </c>
    </row>
    <row r="15" spans="1:13" ht="14.4">
      <c r="A15" s="1127" t="s">
        <v>883</v>
      </c>
      <c r="B15" s="1127" t="s">
        <v>868</v>
      </c>
      <c r="C15" s="1110" t="s">
        <v>873</v>
      </c>
      <c r="D15" s="1111">
        <f>D13+7</f>
        <v>43166</v>
      </c>
      <c r="E15" s="1112">
        <f>D15</f>
        <v>43166</v>
      </c>
      <c r="F15" s="1113">
        <f>E15-5</f>
        <v>43161</v>
      </c>
      <c r="G15" s="1114">
        <f>E15-5</f>
        <v>43161</v>
      </c>
      <c r="H15" s="1115">
        <f>E15-2</f>
        <v>43164</v>
      </c>
      <c r="I15" s="1116"/>
      <c r="J15" s="1112"/>
      <c r="K15" s="1117"/>
      <c r="L15" s="1118"/>
      <c r="M15" s="1119">
        <f>E15+4</f>
        <v>43170</v>
      </c>
    </row>
    <row r="16" spans="1:13" ht="14.4">
      <c r="A16" s="1128" t="s">
        <v>886</v>
      </c>
      <c r="B16" s="1120" t="s">
        <v>868</v>
      </c>
      <c r="C16" s="1129" t="s">
        <v>873</v>
      </c>
      <c r="D16" s="1130"/>
      <c r="E16" s="1042"/>
      <c r="F16" s="1131"/>
      <c r="G16" s="1132"/>
      <c r="H16" s="1036"/>
      <c r="I16" s="1133">
        <v>43169</v>
      </c>
      <c r="J16" s="1042">
        <f>I16+1</f>
        <v>43170</v>
      </c>
      <c r="K16" s="1134">
        <f>J16-3</f>
        <v>43167</v>
      </c>
      <c r="L16" s="1043">
        <f>K16</f>
        <v>43167</v>
      </c>
      <c r="M16" s="1037">
        <f>J16+2</f>
        <v>43172</v>
      </c>
    </row>
    <row r="17" spans="1:13" ht="14.4">
      <c r="A17" s="1127" t="s">
        <v>889</v>
      </c>
      <c r="B17" s="1127" t="s">
        <v>888</v>
      </c>
      <c r="C17" s="1135" t="s">
        <v>873</v>
      </c>
      <c r="D17" s="1111">
        <f>D15+7</f>
        <v>43173</v>
      </c>
      <c r="E17" s="1112">
        <f>D17</f>
        <v>43173</v>
      </c>
      <c r="F17" s="1113">
        <f>E17-5</f>
        <v>43168</v>
      </c>
      <c r="G17" s="1114">
        <f>E17-5</f>
        <v>43168</v>
      </c>
      <c r="H17" s="1115">
        <f>E17-2</f>
        <v>43171</v>
      </c>
      <c r="I17" s="1116"/>
      <c r="J17" s="1112"/>
      <c r="K17" s="1117"/>
      <c r="L17" s="1118"/>
      <c r="M17" s="1119">
        <f>E17+4</f>
        <v>43177</v>
      </c>
    </row>
    <row r="18" spans="1:13" ht="14.4">
      <c r="A18" s="1128" t="s">
        <v>874</v>
      </c>
      <c r="B18" s="1120" t="s">
        <v>868</v>
      </c>
      <c r="C18" s="1136" t="s">
        <v>873</v>
      </c>
      <c r="D18" s="1130"/>
      <c r="E18" s="1042"/>
      <c r="F18" s="1131"/>
      <c r="G18" s="1132"/>
      <c r="H18" s="1036"/>
      <c r="I18" s="1133">
        <v>43176</v>
      </c>
      <c r="J18" s="1042">
        <f>I18+1</f>
        <v>43177</v>
      </c>
      <c r="K18" s="1134">
        <f>J18-3</f>
        <v>43174</v>
      </c>
      <c r="L18" s="1043">
        <f>K18</f>
        <v>43174</v>
      </c>
      <c r="M18" s="1037">
        <f>J18+2</f>
        <v>43179</v>
      </c>
    </row>
    <row r="19" spans="1:13" ht="14.4">
      <c r="A19" s="1108" t="s">
        <v>885</v>
      </c>
      <c r="B19" s="1127" t="s">
        <v>918</v>
      </c>
      <c r="C19" s="1135" t="s">
        <v>873</v>
      </c>
      <c r="D19" s="1111">
        <f>D17+7</f>
        <v>43180</v>
      </c>
      <c r="E19" s="1112">
        <f>D19</f>
        <v>43180</v>
      </c>
      <c r="F19" s="1113">
        <f>E19-5</f>
        <v>43175</v>
      </c>
      <c r="G19" s="1114">
        <f>E19-5</f>
        <v>43175</v>
      </c>
      <c r="H19" s="1115">
        <f>E19-2</f>
        <v>43178</v>
      </c>
      <c r="I19" s="1116"/>
      <c r="J19" s="1112"/>
      <c r="K19" s="1117"/>
      <c r="L19" s="1118"/>
      <c r="M19" s="1119">
        <f>E19+4</f>
        <v>43184</v>
      </c>
    </row>
    <row r="20" spans="1:13" ht="14.4">
      <c r="A20" s="1128" t="s">
        <v>884</v>
      </c>
      <c r="B20" s="1120" t="s">
        <v>887</v>
      </c>
      <c r="C20" s="1090" t="s">
        <v>873</v>
      </c>
      <c r="D20" s="1125"/>
      <c r="E20" s="1091"/>
      <c r="F20" s="1137"/>
      <c r="G20" s="1124"/>
      <c r="H20" s="1101"/>
      <c r="I20" s="1125">
        <v>43183</v>
      </c>
      <c r="J20" s="1091">
        <f>I20+1</f>
        <v>43184</v>
      </c>
      <c r="K20" s="1126">
        <f>J20-3</f>
        <v>43181</v>
      </c>
      <c r="L20" s="1092">
        <f>K20</f>
        <v>43181</v>
      </c>
      <c r="M20" s="1102">
        <f>J20+2</f>
        <v>43186</v>
      </c>
    </row>
    <row r="21" spans="1:13" ht="14.4">
      <c r="A21" s="1108" t="s">
        <v>919</v>
      </c>
      <c r="B21" s="1127" t="s">
        <v>918</v>
      </c>
      <c r="C21" s="1138" t="s">
        <v>873</v>
      </c>
      <c r="D21" s="1116">
        <f>D19+7</f>
        <v>43187</v>
      </c>
      <c r="E21" s="1112">
        <f>D21</f>
        <v>43187</v>
      </c>
      <c r="F21" s="1113">
        <f>E21-5</f>
        <v>43182</v>
      </c>
      <c r="G21" s="1114">
        <f>E21-5</f>
        <v>43182</v>
      </c>
      <c r="H21" s="1115">
        <f>E21-2</f>
        <v>43185</v>
      </c>
      <c r="I21" s="1116"/>
      <c r="J21" s="1112"/>
      <c r="K21" s="1117"/>
      <c r="L21" s="1118"/>
      <c r="M21" s="1119">
        <f>E21+4</f>
        <v>43191</v>
      </c>
    </row>
    <row r="22" spans="1:13" ht="14.4">
      <c r="A22" s="1128" t="s">
        <v>886</v>
      </c>
      <c r="B22" s="1120" t="s">
        <v>888</v>
      </c>
      <c r="C22" s="1090" t="s">
        <v>873</v>
      </c>
      <c r="D22" s="1125"/>
      <c r="E22" s="1091"/>
      <c r="F22" s="1123"/>
      <c r="G22" s="1124"/>
      <c r="H22" s="1101"/>
      <c r="I22" s="1125">
        <v>43190</v>
      </c>
      <c r="J22" s="1091">
        <f>I22+1</f>
        <v>43191</v>
      </c>
      <c r="K22" s="1126">
        <f>J22-3</f>
        <v>43188</v>
      </c>
      <c r="L22" s="1092">
        <f>K22</f>
        <v>43188</v>
      </c>
      <c r="M22" s="1102">
        <f>J22+2</f>
        <v>43193</v>
      </c>
    </row>
    <row r="23" spans="1:13" ht="14.4">
      <c r="A23" s="1108" t="s">
        <v>864</v>
      </c>
      <c r="B23" s="1108"/>
      <c r="C23" s="1138" t="s">
        <v>873</v>
      </c>
      <c r="D23" s="1116">
        <f>D21+7</f>
        <v>43194</v>
      </c>
      <c r="E23" s="1112">
        <f>D23</f>
        <v>43194</v>
      </c>
      <c r="F23" s="1113">
        <f>E23-5</f>
        <v>43189</v>
      </c>
      <c r="G23" s="1114">
        <f>E23-5</f>
        <v>43189</v>
      </c>
      <c r="H23" s="1115">
        <f>E23-2</f>
        <v>43192</v>
      </c>
      <c r="I23" s="1116"/>
      <c r="J23" s="1112"/>
      <c r="K23" s="1117"/>
      <c r="L23" s="1118"/>
      <c r="M23" s="1119">
        <f>E23+4</f>
        <v>43198</v>
      </c>
    </row>
    <row r="24" spans="1:13" ht="15" thickBot="1">
      <c r="A24" s="1128" t="s">
        <v>874</v>
      </c>
      <c r="B24" s="1120" t="s">
        <v>888</v>
      </c>
      <c r="C24" s="1090" t="s">
        <v>873</v>
      </c>
      <c r="D24" s="1125"/>
      <c r="E24" s="1091"/>
      <c r="F24" s="1123"/>
      <c r="G24" s="1124"/>
      <c r="H24" s="1101"/>
      <c r="I24" s="1125">
        <v>43197</v>
      </c>
      <c r="J24" s="1091">
        <f>I24+1</f>
        <v>43198</v>
      </c>
      <c r="K24" s="1126">
        <f>J24-3</f>
        <v>43195</v>
      </c>
      <c r="L24" s="1092">
        <f>K24</f>
        <v>43195</v>
      </c>
      <c r="M24" s="1139">
        <f>J24+2</f>
        <v>43200</v>
      </c>
    </row>
    <row r="25" spans="1:13" ht="15" thickTop="1">
      <c r="A25" s="1108" t="s">
        <v>920</v>
      </c>
      <c r="B25" s="1140"/>
      <c r="C25" s="1138" t="s">
        <v>873</v>
      </c>
      <c r="D25" s="1116">
        <f>D23+7</f>
        <v>43201</v>
      </c>
      <c r="E25" s="1112">
        <f>D25</f>
        <v>43201</v>
      </c>
      <c r="F25" s="1113">
        <f>E25-5</f>
        <v>43196</v>
      </c>
      <c r="G25" s="1114">
        <f>E25-5</f>
        <v>43196</v>
      </c>
      <c r="H25" s="1115">
        <f>E25-2</f>
        <v>43199</v>
      </c>
      <c r="I25" s="1116"/>
      <c r="J25" s="1112"/>
      <c r="K25" s="1117"/>
      <c r="L25" s="1118"/>
      <c r="M25" s="1141">
        <f>E25+4</f>
        <v>43205</v>
      </c>
    </row>
    <row r="26" spans="1:13" ht="14.4">
      <c r="A26" s="1120" t="s">
        <v>921</v>
      </c>
      <c r="B26" s="1120" t="s">
        <v>922</v>
      </c>
      <c r="C26" s="1090" t="s">
        <v>873</v>
      </c>
      <c r="D26" s="1125"/>
      <c r="E26" s="1091"/>
      <c r="F26" s="1123"/>
      <c r="G26" s="1124"/>
      <c r="H26" s="1101"/>
      <c r="I26" s="1125">
        <v>43204</v>
      </c>
      <c r="J26" s="1091">
        <f>I26+1</f>
        <v>43205</v>
      </c>
      <c r="K26" s="1126">
        <f>J26-3</f>
        <v>43202</v>
      </c>
      <c r="L26" s="1092">
        <f>K26</f>
        <v>43202</v>
      </c>
      <c r="M26" s="1102">
        <f>J26+2</f>
        <v>43207</v>
      </c>
    </row>
    <row r="27" spans="1:13" ht="14.4">
      <c r="A27" s="1140"/>
      <c r="B27" s="1140"/>
      <c r="C27" s="1138" t="s">
        <v>873</v>
      </c>
      <c r="D27" s="1116">
        <f>D25+7</f>
        <v>43208</v>
      </c>
      <c r="E27" s="1112">
        <f>D27</f>
        <v>43208</v>
      </c>
      <c r="F27" s="1113">
        <f>E27-5</f>
        <v>43203</v>
      </c>
      <c r="G27" s="1114">
        <f>E27-5</f>
        <v>43203</v>
      </c>
      <c r="H27" s="1115">
        <f>E27-2</f>
        <v>43206</v>
      </c>
      <c r="I27" s="1116"/>
      <c r="J27" s="1112"/>
      <c r="K27" s="1117"/>
      <c r="L27" s="1118"/>
      <c r="M27" s="1119">
        <f>E27+4</f>
        <v>43212</v>
      </c>
    </row>
    <row r="28" spans="1:13" ht="14.4">
      <c r="A28" s="923" t="s">
        <v>837</v>
      </c>
      <c r="B28" s="264"/>
      <c r="C28" s="264"/>
      <c r="D28" s="265"/>
      <c r="E28" s="267"/>
      <c r="F28" s="267"/>
      <c r="G28" s="267"/>
      <c r="H28" s="268"/>
      <c r="I28" s="265"/>
      <c r="J28" s="267"/>
      <c r="K28" s="268"/>
      <c r="L28" s="268"/>
      <c r="M28" s="265"/>
    </row>
    <row r="29" spans="1:13" ht="14.4">
      <c r="A29" s="1013"/>
      <c r="B29" s="264"/>
      <c r="C29" s="264"/>
      <c r="D29" s="265"/>
      <c r="E29" s="267"/>
      <c r="F29" s="1029"/>
      <c r="G29" s="1029"/>
      <c r="H29" s="886"/>
      <c r="I29" s="265"/>
      <c r="J29" s="267"/>
      <c r="K29" s="268"/>
      <c r="L29" s="268"/>
      <c r="M29" s="265"/>
    </row>
    <row r="30" spans="1:13" ht="14.4">
      <c r="A30" s="1013" t="s">
        <v>859</v>
      </c>
      <c r="B30" s="923"/>
      <c r="C30" s="843"/>
      <c r="D30" s="839"/>
      <c r="E30" s="839"/>
      <c r="F30" s="843"/>
      <c r="G30" s="843"/>
      <c r="H30" s="844"/>
      <c r="I30" s="265"/>
      <c r="J30" s="267"/>
      <c r="K30" s="268"/>
      <c r="L30" s="268"/>
      <c r="M30" s="265"/>
    </row>
    <row r="31" spans="1:13" ht="14.4">
      <c r="A31" s="1014"/>
      <c r="B31" s="923"/>
      <c r="C31" s="843"/>
      <c r="D31" s="839"/>
      <c r="E31" s="839"/>
      <c r="F31" s="843"/>
      <c r="G31" s="843"/>
      <c r="H31" s="844"/>
      <c r="I31" s="265"/>
      <c r="J31" s="267"/>
      <c r="K31" s="268"/>
      <c r="L31" s="268"/>
      <c r="M31" s="265"/>
    </row>
    <row r="32" spans="1:13" ht="14.4">
      <c r="A32" s="770" t="s">
        <v>102</v>
      </c>
      <c r="B32" s="37"/>
      <c r="C32" s="37"/>
      <c r="D32" s="37"/>
      <c r="E32" s="37"/>
      <c r="F32" s="37"/>
      <c r="G32" s="37"/>
      <c r="H32" s="37"/>
      <c r="I32" s="265"/>
      <c r="J32" s="844" t="s">
        <v>474</v>
      </c>
      <c r="K32" s="268"/>
      <c r="L32" s="268"/>
      <c r="M32" s="265"/>
    </row>
    <row r="33" spans="1:13" ht="14.4">
      <c r="A33" s="446" t="s">
        <v>103</v>
      </c>
      <c r="B33" s="4243" t="s">
        <v>838</v>
      </c>
      <c r="C33" s="4244"/>
      <c r="D33" s="4244"/>
      <c r="E33" s="4244"/>
      <c r="F33" s="4244"/>
      <c r="G33" s="4244"/>
      <c r="H33" s="4245"/>
      <c r="I33" s="37"/>
      <c r="J33" s="844" t="s">
        <v>475</v>
      </c>
      <c r="K33" s="1030"/>
      <c r="L33" s="1031"/>
      <c r="M33" s="1031"/>
    </row>
    <row r="34" spans="1:13">
      <c r="A34" s="447" t="s">
        <v>839</v>
      </c>
      <c r="B34" s="4246" t="s">
        <v>840</v>
      </c>
      <c r="C34" s="4247"/>
      <c r="D34" s="4247"/>
      <c r="E34" s="4247"/>
      <c r="F34" s="4247"/>
      <c r="G34" s="4247"/>
      <c r="H34" s="4248"/>
      <c r="I34" s="37"/>
      <c r="J34" s="37"/>
      <c r="K34" s="378"/>
      <c r="L34" s="378"/>
      <c r="M34" s="378"/>
    </row>
    <row r="35" spans="1:13" ht="14.4">
      <c r="A35" s="446" t="s">
        <v>841</v>
      </c>
      <c r="B35" s="4243" t="s">
        <v>842</v>
      </c>
      <c r="C35" s="4244"/>
      <c r="D35" s="4244"/>
      <c r="E35" s="4244"/>
      <c r="F35" s="4244"/>
      <c r="G35" s="4244"/>
      <c r="H35" s="4245"/>
      <c r="I35" s="37"/>
      <c r="J35" s="844" t="s">
        <v>476</v>
      </c>
      <c r="K35" s="378"/>
      <c r="L35" s="378"/>
      <c r="M35" s="378"/>
    </row>
    <row r="36" spans="1:13">
      <c r="A36" s="447" t="s">
        <v>843</v>
      </c>
      <c r="B36" s="4253" t="s">
        <v>844</v>
      </c>
      <c r="C36" s="4247"/>
      <c r="D36" s="4247"/>
      <c r="E36" s="4247"/>
      <c r="F36" s="4247"/>
      <c r="G36" s="4247"/>
      <c r="H36" s="4248"/>
      <c r="I36" s="37"/>
      <c r="J36" s="844" t="s">
        <v>477</v>
      </c>
      <c r="K36" s="378"/>
      <c r="L36" s="378"/>
      <c r="M36" s="378"/>
    </row>
    <row r="37" spans="1:13" ht="14.4">
      <c r="A37" s="446" t="s">
        <v>104</v>
      </c>
      <c r="B37" s="4243" t="s">
        <v>105</v>
      </c>
      <c r="C37" s="4244"/>
      <c r="D37" s="4244"/>
      <c r="E37" s="4244"/>
      <c r="F37" s="4244"/>
      <c r="G37" s="4244"/>
      <c r="H37" s="4245"/>
      <c r="I37" s="37"/>
      <c r="J37" s="844"/>
      <c r="K37" s="378"/>
      <c r="L37" s="378"/>
      <c r="M37" s="378"/>
    </row>
    <row r="38" spans="1:13" ht="19.2">
      <c r="A38" s="448"/>
      <c r="B38" s="4246" t="s">
        <v>106</v>
      </c>
      <c r="C38" s="4247"/>
      <c r="D38" s="4247"/>
      <c r="E38" s="4247"/>
      <c r="F38" s="4247"/>
      <c r="G38" s="4247"/>
      <c r="H38" s="4248"/>
      <c r="I38" s="37"/>
      <c r="J38" s="844"/>
      <c r="K38" s="378"/>
      <c r="L38" s="378"/>
      <c r="M38" s="378"/>
    </row>
    <row r="39" spans="1:13" ht="14.4">
      <c r="A39" s="900" t="s">
        <v>845</v>
      </c>
      <c r="B39" s="897"/>
      <c r="C39" s="898"/>
      <c r="D39" s="898"/>
      <c r="E39" s="898"/>
      <c r="F39" s="898"/>
      <c r="G39" s="898"/>
      <c r="H39" s="899"/>
      <c r="I39" s="37"/>
      <c r="J39" s="844" t="s">
        <v>627</v>
      </c>
      <c r="K39" s="378"/>
      <c r="L39" s="378"/>
      <c r="M39" s="378"/>
    </row>
    <row r="40" spans="1:13" ht="14.4">
      <c r="A40" s="1032"/>
      <c r="B40" s="897"/>
      <c r="C40" s="898"/>
      <c r="D40" s="898"/>
      <c r="E40" s="898"/>
      <c r="F40" s="898"/>
      <c r="G40" s="898"/>
      <c r="H40" s="899"/>
      <c r="I40" s="864"/>
      <c r="J40" s="844" t="s">
        <v>846</v>
      </c>
      <c r="K40" s="378"/>
      <c r="L40" s="378"/>
      <c r="M40" s="378"/>
    </row>
    <row r="41" spans="1:13">
      <c r="A41" s="938" t="s">
        <v>107</v>
      </c>
      <c r="B41" s="4243" t="s">
        <v>847</v>
      </c>
      <c r="C41" s="4244"/>
      <c r="D41" s="4244"/>
      <c r="E41" s="4244"/>
      <c r="F41" s="4244"/>
      <c r="G41" s="4244"/>
      <c r="H41" s="4245"/>
      <c r="I41" s="864"/>
      <c r="J41" s="844"/>
      <c r="K41" s="378"/>
      <c r="L41" s="378"/>
      <c r="M41" s="378"/>
    </row>
    <row r="42" spans="1:13">
      <c r="A42" s="939" t="s">
        <v>848</v>
      </c>
      <c r="B42" s="4246" t="s">
        <v>849</v>
      </c>
      <c r="C42" s="4247"/>
      <c r="D42" s="4247"/>
      <c r="E42" s="4247"/>
      <c r="F42" s="4247"/>
      <c r="G42" s="4247"/>
      <c r="H42" s="4248"/>
      <c r="I42" s="37"/>
      <c r="J42" s="844" t="s">
        <v>850</v>
      </c>
      <c r="K42" s="149"/>
      <c r="L42" s="149"/>
      <c r="M42" s="843"/>
    </row>
    <row r="43" spans="1:13">
      <c r="A43" s="940" t="s">
        <v>108</v>
      </c>
      <c r="B43" s="4249" t="s">
        <v>851</v>
      </c>
      <c r="C43" s="4249"/>
      <c r="D43" s="4249"/>
      <c r="E43" s="4249"/>
      <c r="F43" s="4249"/>
      <c r="G43" s="4250"/>
      <c r="H43" s="472"/>
      <c r="I43" s="37"/>
      <c r="J43" s="844" t="s">
        <v>852</v>
      </c>
      <c r="K43" s="149"/>
      <c r="L43" s="149"/>
      <c r="M43" s="37"/>
    </row>
    <row r="44" spans="1:13">
      <c r="A44" s="939" t="s">
        <v>853</v>
      </c>
      <c r="B44" s="4251" t="s">
        <v>854</v>
      </c>
      <c r="C44" s="4251"/>
      <c r="D44" s="4251"/>
      <c r="E44" s="4251"/>
      <c r="F44" s="4251"/>
      <c r="G44" s="4252"/>
      <c r="H44" s="473"/>
      <c r="I44" s="37"/>
      <c r="J44" s="23" t="s">
        <v>855</v>
      </c>
      <c r="K44" s="843"/>
      <c r="L44" s="36"/>
      <c r="M44" s="37"/>
    </row>
    <row r="45" spans="1:13">
      <c r="A45" s="1028"/>
      <c r="B45" s="1028"/>
      <c r="C45" s="1028"/>
      <c r="D45" s="1028"/>
      <c r="E45" s="1028"/>
      <c r="F45" s="1028"/>
      <c r="G45" s="1028"/>
      <c r="H45" s="1028"/>
      <c r="I45" s="37"/>
      <c r="J45" s="23" t="s">
        <v>856</v>
      </c>
      <c r="K45" s="843"/>
      <c r="L45" s="36"/>
      <c r="M45" s="37"/>
    </row>
    <row r="46" spans="1:13">
      <c r="A46" s="1028"/>
      <c r="B46" s="1028"/>
      <c r="C46" s="1028"/>
      <c r="D46" s="1028"/>
      <c r="E46" s="1028"/>
      <c r="F46" s="1028"/>
      <c r="G46" s="1028"/>
      <c r="H46" s="1028"/>
      <c r="I46" s="37"/>
      <c r="J46" s="23" t="s">
        <v>1760</v>
      </c>
      <c r="K46" s="843"/>
      <c r="L46" s="843"/>
      <c r="M46" s="37"/>
    </row>
  </sheetData>
  <mergeCells count="20">
    <mergeCell ref="A7:M7"/>
    <mergeCell ref="A9:M9"/>
    <mergeCell ref="A11:A12"/>
    <mergeCell ref="B11:B12"/>
    <mergeCell ref="C11:C12"/>
    <mergeCell ref="D11:E12"/>
    <mergeCell ref="F11:H11"/>
    <mergeCell ref="I11:J12"/>
    <mergeCell ref="K11:L11"/>
    <mergeCell ref="M11:M12"/>
    <mergeCell ref="B41:H41"/>
    <mergeCell ref="B42:H42"/>
    <mergeCell ref="B43:G43"/>
    <mergeCell ref="B44:G44"/>
    <mergeCell ref="B33:H33"/>
    <mergeCell ref="B34:H34"/>
    <mergeCell ref="B35:H35"/>
    <mergeCell ref="B36:H36"/>
    <mergeCell ref="B37:H37"/>
    <mergeCell ref="B38:H38"/>
  </mergeCells>
  <phoneticPr fontId="18"/>
  <hyperlinks>
    <hyperlink ref="B36" r:id="rId1" xr:uid="{00000000-0004-0000-2400-000000000000}"/>
  </hyperlinks>
  <pageMargins left="0.7" right="0.7" top="0.75" bottom="0.75" header="0.3" footer="0.3"/>
  <pageSetup paperSize="9" orientation="portrait" r:id="rId2"/>
  <drawing r:id="rId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indexed="47"/>
  </sheetPr>
  <dimension ref="A1:W56"/>
  <sheetViews>
    <sheetView view="pageBreakPreview" zoomScale="60" zoomScaleNormal="50" workbookViewId="0">
      <selection activeCell="O35" sqref="O35"/>
    </sheetView>
  </sheetViews>
  <sheetFormatPr defaultColWidth="9" defaultRowHeight="15" customHeight="1"/>
  <cols>
    <col min="1" max="1" width="27.44140625" style="1" customWidth="1"/>
    <col min="2" max="2" width="13" style="1" customWidth="1"/>
    <col min="3" max="3" width="10.44140625" style="1" customWidth="1"/>
    <col min="4" max="4" width="11.109375" style="1" customWidth="1"/>
    <col min="5" max="8" width="9.109375" style="1" customWidth="1"/>
    <col min="9" max="9" width="12.109375" style="1" customWidth="1"/>
    <col min="10" max="12" width="9.109375" style="1" customWidth="1"/>
    <col min="13" max="13" width="14.44140625" style="1" customWidth="1"/>
    <col min="14" max="14" width="20.33203125" style="1" customWidth="1"/>
    <col min="15" max="15" width="10.44140625" style="1" customWidth="1"/>
    <col min="16" max="16" width="13.88671875" style="1" customWidth="1"/>
    <col min="17" max="16384" width="9" style="1"/>
  </cols>
  <sheetData>
    <row r="1" spans="1:17" ht="9.6" customHeight="1">
      <c r="Q1" s="2"/>
    </row>
    <row r="2" spans="1:17" ht="15" customHeight="1">
      <c r="G2" s="1314" t="s">
        <v>88</v>
      </c>
      <c r="H2" s="793"/>
      <c r="J2" s="21"/>
      <c r="K2" s="2494" t="s">
        <v>5</v>
      </c>
      <c r="L2" s="20"/>
      <c r="Q2" s="2"/>
    </row>
    <row r="3" spans="1:17" ht="15" customHeight="1">
      <c r="G3" s="1314" t="s">
        <v>1011</v>
      </c>
      <c r="H3" s="793"/>
      <c r="J3" s="21"/>
      <c r="K3" s="2494" t="s">
        <v>1757</v>
      </c>
      <c r="L3" s="20"/>
      <c r="Q3" s="2"/>
    </row>
    <row r="4" spans="1:17" ht="15" customHeight="1">
      <c r="G4" s="1314" t="s">
        <v>1012</v>
      </c>
      <c r="H4" s="1008"/>
      <c r="J4" s="21"/>
      <c r="K4" s="2494" t="s">
        <v>1758</v>
      </c>
      <c r="L4" s="20"/>
      <c r="Q4" s="2"/>
    </row>
    <row r="5" spans="1:17" ht="15" customHeight="1">
      <c r="G5" s="1314" t="s">
        <v>1013</v>
      </c>
      <c r="H5" s="793"/>
      <c r="J5" s="21"/>
      <c r="K5" s="2494" t="s">
        <v>1759</v>
      </c>
      <c r="L5" s="20"/>
      <c r="Q5" s="2"/>
    </row>
    <row r="6" spans="1:17" ht="9.6" customHeight="1">
      <c r="M6" s="7"/>
      <c r="N6" s="7"/>
    </row>
    <row r="7" spans="1:17" ht="30" customHeight="1">
      <c r="A7" s="4231" t="s">
        <v>690</v>
      </c>
      <c r="B7" s="4231"/>
      <c r="C7" s="4231"/>
      <c r="D7" s="4231"/>
      <c r="E7" s="4231"/>
      <c r="F7" s="4231"/>
      <c r="G7" s="4231"/>
      <c r="H7" s="4231"/>
      <c r="I7" s="4231"/>
      <c r="J7" s="4231"/>
      <c r="K7" s="4231"/>
      <c r="L7" s="4231"/>
      <c r="M7" s="4231"/>
      <c r="N7" s="4231"/>
    </row>
    <row r="8" spans="1:17" ht="6.75" customHeight="1">
      <c r="A8" s="45"/>
      <c r="B8" s="45"/>
      <c r="C8" s="45"/>
      <c r="D8" s="45"/>
      <c r="E8" s="45"/>
      <c r="F8" s="45"/>
      <c r="G8" s="45"/>
      <c r="H8" s="45"/>
      <c r="I8" s="45"/>
      <c r="J8" s="45"/>
      <c r="K8" s="45"/>
      <c r="L8" s="45"/>
      <c r="M8" s="45"/>
      <c r="N8" s="45"/>
      <c r="O8" s="5"/>
    </row>
    <row r="9" spans="1:17" ht="15" customHeight="1">
      <c r="A9" s="2913" t="s">
        <v>90</v>
      </c>
      <c r="B9" s="2913"/>
      <c r="C9" s="2913"/>
      <c r="D9" s="2913"/>
      <c r="E9" s="2913"/>
      <c r="F9" s="2913"/>
      <c r="G9" s="2913"/>
      <c r="H9" s="2913"/>
      <c r="I9" s="2913"/>
      <c r="J9" s="2913"/>
      <c r="K9" s="2913"/>
      <c r="L9" s="2913"/>
      <c r="M9" s="2913"/>
      <c r="N9" s="3"/>
      <c r="O9" s="6"/>
    </row>
    <row r="10" spans="1:17" ht="7.5" customHeight="1">
      <c r="A10" s="722"/>
      <c r="B10" s="3"/>
      <c r="C10" s="3"/>
      <c r="D10" s="3"/>
      <c r="E10" s="3"/>
      <c r="F10" s="3"/>
      <c r="G10" s="3"/>
      <c r="H10" s="3"/>
      <c r="I10" s="3"/>
      <c r="J10" s="3"/>
      <c r="K10" s="3"/>
      <c r="L10" s="3"/>
      <c r="M10" s="3"/>
      <c r="N10" s="3"/>
      <c r="O10" s="3"/>
    </row>
    <row r="11" spans="1:17" ht="17.25" customHeight="1">
      <c r="A11" s="4262" t="s">
        <v>91</v>
      </c>
      <c r="B11" s="4262" t="s">
        <v>92</v>
      </c>
      <c r="C11" s="4274" t="s">
        <v>869</v>
      </c>
      <c r="D11" s="4264" t="s">
        <v>870</v>
      </c>
      <c r="E11" s="4265"/>
      <c r="F11" s="4255" t="s">
        <v>93</v>
      </c>
      <c r="G11" s="4268"/>
      <c r="H11" s="4269"/>
      <c r="I11" s="4264" t="s">
        <v>94</v>
      </c>
      <c r="J11" s="4265"/>
      <c r="K11" s="4272" t="s">
        <v>93</v>
      </c>
      <c r="L11" s="4273"/>
      <c r="M11" s="4270" t="s">
        <v>793</v>
      </c>
      <c r="N11" s="373"/>
    </row>
    <row r="12" spans="1:17" s="8" customFormat="1" ht="16.2">
      <c r="A12" s="4263"/>
      <c r="B12" s="4263"/>
      <c r="C12" s="4275"/>
      <c r="D12" s="4266"/>
      <c r="E12" s="4267"/>
      <c r="F12" s="388" t="s">
        <v>96</v>
      </c>
      <c r="G12" s="389" t="s">
        <v>97</v>
      </c>
      <c r="H12" s="1040" t="s">
        <v>98</v>
      </c>
      <c r="I12" s="4266"/>
      <c r="J12" s="4267"/>
      <c r="K12" s="1039" t="s">
        <v>99</v>
      </c>
      <c r="L12" s="390" t="s">
        <v>100</v>
      </c>
      <c r="M12" s="4271"/>
      <c r="N12" s="373"/>
    </row>
    <row r="13" spans="1:17" ht="25.35" customHeight="1">
      <c r="A13" s="1142" t="s">
        <v>871</v>
      </c>
      <c r="B13" s="1143" t="s">
        <v>872</v>
      </c>
      <c r="C13" s="1144" t="s">
        <v>873</v>
      </c>
      <c r="D13" s="1145">
        <v>43154</v>
      </c>
      <c r="E13" s="1146">
        <f>D13</f>
        <v>43154</v>
      </c>
      <c r="F13" s="1147">
        <f>E13-3</f>
        <v>43151</v>
      </c>
      <c r="G13" s="1148">
        <f>F13</f>
        <v>43151</v>
      </c>
      <c r="H13" s="1149">
        <f>E13-2</f>
        <v>43152</v>
      </c>
      <c r="I13" s="1150"/>
      <c r="J13" s="1151"/>
      <c r="K13" s="1152"/>
      <c r="L13" s="1149"/>
      <c r="M13" s="1153">
        <f>E13+5</f>
        <v>43159</v>
      </c>
      <c r="N13" s="265"/>
    </row>
    <row r="14" spans="1:17" ht="25.35" customHeight="1">
      <c r="A14" s="1154" t="s">
        <v>874</v>
      </c>
      <c r="B14" s="1154" t="s">
        <v>875</v>
      </c>
      <c r="C14" s="1041" t="s">
        <v>873</v>
      </c>
      <c r="D14" s="1155"/>
      <c r="E14" s="1156"/>
      <c r="F14" s="1131"/>
      <c r="G14" s="1132"/>
      <c r="H14" s="1036"/>
      <c r="I14" s="1157">
        <v>43158</v>
      </c>
      <c r="J14" s="1042">
        <f>I14</f>
        <v>43158</v>
      </c>
      <c r="K14" s="1158">
        <f>J14-4</f>
        <v>43154</v>
      </c>
      <c r="L14" s="1036">
        <f>K14</f>
        <v>43154</v>
      </c>
      <c r="M14" s="1037">
        <f>J14+3</f>
        <v>43161</v>
      </c>
      <c r="N14" s="265"/>
    </row>
    <row r="15" spans="1:17" ht="25.35" customHeight="1">
      <c r="A15" s="1144" t="s">
        <v>876</v>
      </c>
      <c r="B15" s="1143" t="s">
        <v>877</v>
      </c>
      <c r="C15" s="1144" t="s">
        <v>873</v>
      </c>
      <c r="D15" s="1159">
        <f>D13+7</f>
        <v>43161</v>
      </c>
      <c r="E15" s="1160">
        <f>D15</f>
        <v>43161</v>
      </c>
      <c r="F15" s="1147">
        <f>E15-3</f>
        <v>43158</v>
      </c>
      <c r="G15" s="1148">
        <f>F15</f>
        <v>43158</v>
      </c>
      <c r="H15" s="1149">
        <f>E15-2</f>
        <v>43159</v>
      </c>
      <c r="I15" s="1161"/>
      <c r="J15" s="1162"/>
      <c r="K15" s="1163"/>
      <c r="L15" s="1164"/>
      <c r="M15" s="1165">
        <f>E15+5</f>
        <v>43166</v>
      </c>
      <c r="N15" s="265"/>
    </row>
    <row r="16" spans="1:17" ht="25.35" customHeight="1">
      <c r="A16" s="1090" t="s">
        <v>878</v>
      </c>
      <c r="B16" s="1154" t="s">
        <v>901</v>
      </c>
      <c r="C16" s="1041" t="s">
        <v>873</v>
      </c>
      <c r="D16" s="1155"/>
      <c r="E16" s="1156"/>
      <c r="F16" s="1131"/>
      <c r="G16" s="1132"/>
      <c r="H16" s="1036"/>
      <c r="I16" s="1157">
        <f>I14+7</f>
        <v>43165</v>
      </c>
      <c r="J16" s="1042">
        <f>I16</f>
        <v>43165</v>
      </c>
      <c r="K16" s="1158">
        <f>J16-4</f>
        <v>43161</v>
      </c>
      <c r="L16" s="1036">
        <f>K16</f>
        <v>43161</v>
      </c>
      <c r="M16" s="1037">
        <f>J16+3</f>
        <v>43168</v>
      </c>
      <c r="N16" s="265"/>
    </row>
    <row r="17" spans="1:16" s="789" customFormat="1" ht="24.75" customHeight="1">
      <c r="A17" s="1143" t="s">
        <v>879</v>
      </c>
      <c r="B17" s="1143" t="s">
        <v>877</v>
      </c>
      <c r="C17" s="1144" t="s">
        <v>873</v>
      </c>
      <c r="D17" s="1159">
        <f>D15+7</f>
        <v>43168</v>
      </c>
      <c r="E17" s="1160">
        <f>D17</f>
        <v>43168</v>
      </c>
      <c r="F17" s="1147">
        <f>E17-3</f>
        <v>43165</v>
      </c>
      <c r="G17" s="1148">
        <f>F17</f>
        <v>43165</v>
      </c>
      <c r="H17" s="1149">
        <f>E17-2</f>
        <v>43166</v>
      </c>
      <c r="I17" s="1161"/>
      <c r="J17" s="1162"/>
      <c r="K17" s="1163"/>
      <c r="L17" s="1164"/>
      <c r="M17" s="1165">
        <f>E17+5</f>
        <v>43173</v>
      </c>
      <c r="N17" s="265"/>
    </row>
    <row r="18" spans="1:16" ht="25.35" customHeight="1">
      <c r="A18" s="1090" t="s">
        <v>880</v>
      </c>
      <c r="B18" s="1154" t="s">
        <v>881</v>
      </c>
      <c r="C18" s="1090"/>
      <c r="D18" s="1166"/>
      <c r="E18" s="1167"/>
      <c r="F18" s="1123"/>
      <c r="G18" s="1124"/>
      <c r="H18" s="1101"/>
      <c r="I18" s="1168">
        <f>I16+7</f>
        <v>43172</v>
      </c>
      <c r="J18" s="1091">
        <f>I18</f>
        <v>43172</v>
      </c>
      <c r="K18" s="1169">
        <f>J18-4</f>
        <v>43168</v>
      </c>
      <c r="L18" s="1101">
        <f>K18</f>
        <v>43168</v>
      </c>
      <c r="M18" s="1102">
        <f>J18+3</f>
        <v>43175</v>
      </c>
      <c r="N18" s="265"/>
    </row>
    <row r="19" spans="1:16" ht="25.35" customHeight="1">
      <c r="A19" s="1142" t="s">
        <v>893</v>
      </c>
      <c r="B19" s="1144" t="s">
        <v>877</v>
      </c>
      <c r="C19" s="1144" t="s">
        <v>873</v>
      </c>
      <c r="D19" s="1159">
        <f>D17+7</f>
        <v>43175</v>
      </c>
      <c r="E19" s="1146">
        <f>D19</f>
        <v>43175</v>
      </c>
      <c r="F19" s="1147">
        <f>E19-3</f>
        <v>43172</v>
      </c>
      <c r="G19" s="1148">
        <f>F19</f>
        <v>43172</v>
      </c>
      <c r="H19" s="1149">
        <f>E19-2</f>
        <v>43173</v>
      </c>
      <c r="I19" s="1150"/>
      <c r="J19" s="1151"/>
      <c r="K19" s="1152"/>
      <c r="L19" s="1149"/>
      <c r="M19" s="1153">
        <f>E19+5</f>
        <v>43180</v>
      </c>
      <c r="N19" s="265"/>
    </row>
    <row r="20" spans="1:16" ht="25.35" customHeight="1">
      <c r="A20" s="1154" t="s">
        <v>882</v>
      </c>
      <c r="B20" s="1090" t="s">
        <v>881</v>
      </c>
      <c r="C20" s="1090" t="s">
        <v>873</v>
      </c>
      <c r="D20" s="1125"/>
      <c r="E20" s="1167"/>
      <c r="F20" s="1123"/>
      <c r="G20" s="1124"/>
      <c r="H20" s="1101"/>
      <c r="I20" s="1168">
        <f>I18+7</f>
        <v>43179</v>
      </c>
      <c r="J20" s="1091">
        <f>I20</f>
        <v>43179</v>
      </c>
      <c r="K20" s="1169">
        <f>J20-4</f>
        <v>43175</v>
      </c>
      <c r="L20" s="1101">
        <f>K20</f>
        <v>43175</v>
      </c>
      <c r="M20" s="1102">
        <f>J20+3</f>
        <v>43182</v>
      </c>
      <c r="N20" s="265"/>
    </row>
    <row r="21" spans="1:16" ht="25.35" customHeight="1">
      <c r="A21" s="1143" t="s">
        <v>866</v>
      </c>
      <c r="B21" s="1143" t="s">
        <v>868</v>
      </c>
      <c r="C21" s="1144" t="s">
        <v>858</v>
      </c>
      <c r="D21" s="1145">
        <f>D19+7</f>
        <v>43182</v>
      </c>
      <c r="E21" s="1146">
        <f>D21</f>
        <v>43182</v>
      </c>
      <c r="F21" s="1147">
        <f>E21-3</f>
        <v>43179</v>
      </c>
      <c r="G21" s="1148">
        <f>F21</f>
        <v>43179</v>
      </c>
      <c r="H21" s="1149">
        <f>E21-2</f>
        <v>43180</v>
      </c>
      <c r="I21" s="1150"/>
      <c r="J21" s="1151"/>
      <c r="K21" s="1152"/>
      <c r="L21" s="1149"/>
      <c r="M21" s="1153">
        <f>E21+5</f>
        <v>43187</v>
      </c>
      <c r="N21" s="265"/>
    </row>
    <row r="22" spans="1:16" ht="25.35" customHeight="1">
      <c r="A22" s="1154" t="s">
        <v>867</v>
      </c>
      <c r="B22" s="1154" t="s">
        <v>865</v>
      </c>
      <c r="C22" s="1090" t="s">
        <v>858</v>
      </c>
      <c r="D22" s="1125"/>
      <c r="E22" s="1167"/>
      <c r="F22" s="1123"/>
      <c r="G22" s="1124"/>
      <c r="H22" s="1101"/>
      <c r="I22" s="1168">
        <f>I20+7</f>
        <v>43186</v>
      </c>
      <c r="J22" s="1091">
        <f>I22</f>
        <v>43186</v>
      </c>
      <c r="K22" s="1169">
        <f>J22-4</f>
        <v>43182</v>
      </c>
      <c r="L22" s="1101">
        <f>K22</f>
        <v>43182</v>
      </c>
      <c r="M22" s="1102">
        <f>J22+3</f>
        <v>43189</v>
      </c>
      <c r="N22" s="265"/>
    </row>
    <row r="23" spans="1:16" s="789" customFormat="1" ht="25.35" customHeight="1">
      <c r="A23" s="1142" t="s">
        <v>893</v>
      </c>
      <c r="B23" s="1143" t="s">
        <v>894</v>
      </c>
      <c r="C23" s="1144" t="s">
        <v>895</v>
      </c>
      <c r="D23" s="1145">
        <f>D21+7</f>
        <v>43189</v>
      </c>
      <c r="E23" s="1146">
        <f>D23</f>
        <v>43189</v>
      </c>
      <c r="F23" s="1147">
        <f>E23-3</f>
        <v>43186</v>
      </c>
      <c r="G23" s="1148">
        <f>F23</f>
        <v>43186</v>
      </c>
      <c r="H23" s="1149">
        <f>E23-2</f>
        <v>43187</v>
      </c>
      <c r="I23" s="1150"/>
      <c r="J23" s="1151"/>
      <c r="K23" s="1152"/>
      <c r="L23" s="1149"/>
      <c r="M23" s="1153">
        <f>E23+5</f>
        <v>43194</v>
      </c>
      <c r="N23" s="265"/>
    </row>
    <row r="24" spans="1:16" s="789" customFormat="1" ht="25.35" customHeight="1">
      <c r="A24" s="1154" t="s">
        <v>896</v>
      </c>
      <c r="B24" s="1154" t="s">
        <v>897</v>
      </c>
      <c r="C24" s="1090" t="s">
        <v>895</v>
      </c>
      <c r="D24" s="1125"/>
      <c r="E24" s="1167"/>
      <c r="F24" s="1123"/>
      <c r="G24" s="1124"/>
      <c r="H24" s="1101"/>
      <c r="I24" s="1168">
        <f>I22+7</f>
        <v>43193</v>
      </c>
      <c r="J24" s="1091">
        <f>I24</f>
        <v>43193</v>
      </c>
      <c r="K24" s="1169">
        <f>J24-4</f>
        <v>43189</v>
      </c>
      <c r="L24" s="1101">
        <f>K24</f>
        <v>43189</v>
      </c>
      <c r="M24" s="1102">
        <f>J24+3</f>
        <v>43196</v>
      </c>
      <c r="N24" s="265"/>
    </row>
    <row r="25" spans="1:16" s="789" customFormat="1" ht="25.35" customHeight="1">
      <c r="A25" s="1143" t="s">
        <v>898</v>
      </c>
      <c r="B25" s="1143" t="s">
        <v>899</v>
      </c>
      <c r="C25" s="1144" t="s">
        <v>895</v>
      </c>
      <c r="D25" s="1145">
        <f>D23+7</f>
        <v>43196</v>
      </c>
      <c r="E25" s="1146">
        <f>D25</f>
        <v>43196</v>
      </c>
      <c r="F25" s="1147">
        <f>E25-3</f>
        <v>43193</v>
      </c>
      <c r="G25" s="1148">
        <f>F25</f>
        <v>43193</v>
      </c>
      <c r="H25" s="1149">
        <f>E25-2</f>
        <v>43194</v>
      </c>
      <c r="I25" s="1150"/>
      <c r="J25" s="1151"/>
      <c r="K25" s="1152"/>
      <c r="L25" s="1149"/>
      <c r="M25" s="1153">
        <f>E25+5</f>
        <v>43201</v>
      </c>
      <c r="N25" s="265"/>
    </row>
    <row r="26" spans="1:16" s="789" customFormat="1" ht="25.35" customHeight="1">
      <c r="A26" s="1154" t="s">
        <v>900</v>
      </c>
      <c r="B26" s="1154" t="s">
        <v>897</v>
      </c>
      <c r="C26" s="1090" t="s">
        <v>858</v>
      </c>
      <c r="D26" s="1125"/>
      <c r="E26" s="1167"/>
      <c r="F26" s="1123"/>
      <c r="G26" s="1124"/>
      <c r="H26" s="1101"/>
      <c r="I26" s="1168">
        <f>I24+7</f>
        <v>43200</v>
      </c>
      <c r="J26" s="1091">
        <f>I26</f>
        <v>43200</v>
      </c>
      <c r="K26" s="1169">
        <f>J26-4</f>
        <v>43196</v>
      </c>
      <c r="L26" s="1101">
        <f>K26</f>
        <v>43196</v>
      </c>
      <c r="M26" s="1102">
        <f>J26+3</f>
        <v>43203</v>
      </c>
      <c r="N26" s="906"/>
    </row>
    <row r="27" spans="1:16" ht="19.350000000000001" customHeight="1">
      <c r="A27" s="923" t="s">
        <v>860</v>
      </c>
      <c r="B27" s="921"/>
      <c r="C27" s="923"/>
      <c r="D27" s="923"/>
      <c r="E27" s="921"/>
      <c r="F27" s="921"/>
      <c r="G27" s="921"/>
      <c r="H27" s="921"/>
      <c r="I27" s="922"/>
      <c r="J27" s="924"/>
      <c r="K27" s="924"/>
      <c r="L27" s="924"/>
      <c r="M27" s="924"/>
      <c r="N27" s="265"/>
    </row>
    <row r="28" spans="1:16" ht="19.350000000000001" customHeight="1">
      <c r="A28" s="1013" t="s">
        <v>861</v>
      </c>
      <c r="B28" s="264"/>
      <c r="C28" s="400"/>
      <c r="D28" s="265"/>
      <c r="E28" s="267"/>
      <c r="F28" s="267"/>
      <c r="G28" s="267"/>
      <c r="H28" s="268"/>
      <c r="I28" s="265"/>
      <c r="J28" s="267"/>
      <c r="K28" s="885"/>
      <c r="L28" s="268"/>
      <c r="M28" s="265"/>
      <c r="N28" s="265"/>
    </row>
    <row r="29" spans="1:16" s="789" customFormat="1" ht="19.350000000000001" customHeight="1">
      <c r="A29" s="1013"/>
      <c r="B29" s="264"/>
      <c r="C29" s="264"/>
      <c r="E29" s="896"/>
      <c r="F29" s="267"/>
      <c r="G29" s="267"/>
      <c r="H29" s="268"/>
      <c r="I29" s="265"/>
      <c r="J29" s="267"/>
      <c r="K29" s="885"/>
      <c r="L29" s="268"/>
      <c r="M29" s="265"/>
      <c r="N29" s="265"/>
    </row>
    <row r="30" spans="1:16" s="789" customFormat="1" ht="14.4">
      <c r="A30" s="1014"/>
      <c r="B30" s="264"/>
      <c r="C30" s="264"/>
      <c r="D30" s="265"/>
      <c r="E30" s="896"/>
      <c r="F30" s="267"/>
      <c r="G30" s="267"/>
      <c r="H30" s="268"/>
      <c r="I30" s="265"/>
      <c r="J30" s="267"/>
      <c r="K30" s="885"/>
      <c r="L30" s="268"/>
      <c r="M30" s="265"/>
      <c r="N30" s="265"/>
    </row>
    <row r="31" spans="1:16" ht="14.4">
      <c r="A31" s="356" t="s">
        <v>102</v>
      </c>
      <c r="B31" s="789"/>
      <c r="C31" s="789"/>
      <c r="D31" s="789"/>
      <c r="E31" s="789"/>
      <c r="F31" s="789"/>
      <c r="G31" s="789"/>
      <c r="H31" s="268"/>
      <c r="I31" s="14" t="s">
        <v>474</v>
      </c>
      <c r="J31" s="267"/>
      <c r="K31" s="885"/>
      <c r="L31" s="268"/>
      <c r="M31" s="265"/>
    </row>
    <row r="32" spans="1:16" ht="18" customHeight="1">
      <c r="A32" s="446" t="s">
        <v>103</v>
      </c>
      <c r="B32" s="4243" t="s">
        <v>794</v>
      </c>
      <c r="C32" s="4244"/>
      <c r="D32" s="4244"/>
      <c r="E32" s="4244"/>
      <c r="F32" s="4244"/>
      <c r="G32" s="4244"/>
      <c r="H32" s="4245"/>
      <c r="I32" s="14" t="s">
        <v>475</v>
      </c>
      <c r="J32" s="758"/>
      <c r="K32" s="758"/>
      <c r="L32" s="758"/>
      <c r="M32" s="758"/>
      <c r="N32" s="468"/>
      <c r="P32" s="1" t="s">
        <v>101</v>
      </c>
    </row>
    <row r="33" spans="1:23" ht="18" customHeight="1">
      <c r="A33" s="447" t="s">
        <v>795</v>
      </c>
      <c r="B33" s="4246" t="s">
        <v>796</v>
      </c>
      <c r="C33" s="4247"/>
      <c r="D33" s="4247"/>
      <c r="E33" s="4247"/>
      <c r="F33" s="4247"/>
      <c r="G33" s="4247"/>
      <c r="H33" s="4248"/>
      <c r="I33" s="14" t="s">
        <v>476</v>
      </c>
      <c r="J33" s="758"/>
      <c r="K33" s="758"/>
      <c r="L33" s="758"/>
      <c r="M33" s="758"/>
      <c r="N33" s="468"/>
    </row>
    <row r="34" spans="1:23" s="789" customFormat="1" ht="18" customHeight="1">
      <c r="A34" s="446" t="s">
        <v>531</v>
      </c>
      <c r="B34" s="4276" t="s">
        <v>821</v>
      </c>
      <c r="C34" s="4277"/>
      <c r="D34" s="4277"/>
      <c r="E34" s="4277"/>
      <c r="F34" s="4277"/>
      <c r="G34" s="4277"/>
      <c r="H34" s="4278"/>
      <c r="I34" s="14" t="s">
        <v>477</v>
      </c>
      <c r="J34" s="758"/>
      <c r="K34" s="758"/>
      <c r="L34" s="758"/>
      <c r="M34" s="758"/>
      <c r="N34" s="468"/>
    </row>
    <row r="35" spans="1:23" s="16" customFormat="1" ht="18" customHeight="1">
      <c r="A35" s="447"/>
      <c r="B35" s="4279" t="s">
        <v>822</v>
      </c>
      <c r="C35" s="4280"/>
      <c r="D35" s="4280"/>
      <c r="E35" s="4280"/>
      <c r="F35" s="4280"/>
      <c r="G35" s="4280"/>
      <c r="H35" s="4281"/>
      <c r="I35" s="14" t="s">
        <v>627</v>
      </c>
      <c r="J35" s="469"/>
      <c r="K35" s="196"/>
      <c r="L35" s="378"/>
      <c r="M35" s="378"/>
      <c r="N35" s="378"/>
      <c r="Q35" s="391"/>
      <c r="R35" s="391"/>
    </row>
    <row r="36" spans="1:23" s="16" customFormat="1" ht="18" customHeight="1">
      <c r="A36" s="446" t="s">
        <v>104</v>
      </c>
      <c r="B36" s="4243" t="s">
        <v>105</v>
      </c>
      <c r="C36" s="4244"/>
      <c r="D36" s="4244"/>
      <c r="E36" s="4244"/>
      <c r="F36" s="4244"/>
      <c r="G36" s="4244"/>
      <c r="H36" s="4245"/>
      <c r="I36" s="14" t="s">
        <v>629</v>
      </c>
      <c r="J36" s="374"/>
      <c r="K36" s="324"/>
      <c r="L36" s="378"/>
      <c r="M36" s="378"/>
      <c r="N36" s="378"/>
      <c r="O36" s="261"/>
      <c r="P36" s="261"/>
      <c r="Q36" s="225"/>
      <c r="R36" s="225"/>
    </row>
    <row r="37" spans="1:23" s="16" customFormat="1" ht="18" customHeight="1">
      <c r="A37" s="448"/>
      <c r="B37" s="4246" t="s">
        <v>106</v>
      </c>
      <c r="C37" s="4247"/>
      <c r="D37" s="4247"/>
      <c r="E37" s="4247"/>
      <c r="F37" s="4247"/>
      <c r="G37" s="4247"/>
      <c r="H37" s="4248"/>
      <c r="I37" s="14" t="s">
        <v>478</v>
      </c>
      <c r="J37" s="470"/>
      <c r="K37" s="324"/>
      <c r="L37" s="378"/>
      <c r="M37" s="378"/>
      <c r="N37" s="378"/>
      <c r="O37" s="261"/>
      <c r="P37" s="261"/>
      <c r="Q37" s="225"/>
      <c r="R37" s="225"/>
    </row>
    <row r="38" spans="1:23" s="16" customFormat="1" ht="18" customHeight="1">
      <c r="A38" s="900" t="s">
        <v>804</v>
      </c>
      <c r="B38" s="897"/>
      <c r="C38" s="898"/>
      <c r="D38" s="898"/>
      <c r="E38" s="898"/>
      <c r="F38" s="898"/>
      <c r="G38" s="898"/>
      <c r="H38" s="899"/>
      <c r="I38" s="14" t="s">
        <v>479</v>
      </c>
      <c r="J38" s="40"/>
      <c r="K38" s="324"/>
      <c r="L38" s="378"/>
      <c r="M38" s="378"/>
      <c r="N38" s="378"/>
      <c r="O38" s="261"/>
      <c r="P38" s="261"/>
      <c r="Q38" s="225"/>
      <c r="R38" s="225"/>
      <c r="U38" s="53"/>
      <c r="V38" s="53"/>
      <c r="W38" s="53"/>
    </row>
    <row r="39" spans="1:23" s="16" customFormat="1" ht="18" customHeight="1">
      <c r="A39" s="900" t="s">
        <v>805</v>
      </c>
      <c r="B39" s="897"/>
      <c r="C39" s="898"/>
      <c r="D39" s="898"/>
      <c r="E39" s="898"/>
      <c r="F39" s="898"/>
      <c r="G39" s="898"/>
      <c r="H39" s="899"/>
      <c r="J39" s="40"/>
      <c r="K39" s="324"/>
      <c r="L39" s="378"/>
      <c r="M39" s="378"/>
      <c r="N39" s="378"/>
      <c r="O39" s="261"/>
      <c r="P39" s="261"/>
      <c r="Q39" s="225"/>
      <c r="R39" s="225"/>
    </row>
    <row r="40" spans="1:23" s="16" customFormat="1" ht="18" customHeight="1">
      <c r="A40" s="938" t="s">
        <v>107</v>
      </c>
      <c r="B40" s="4243" t="s">
        <v>797</v>
      </c>
      <c r="C40" s="4244"/>
      <c r="D40" s="4244"/>
      <c r="E40" s="4244"/>
      <c r="F40" s="4244"/>
      <c r="G40" s="4244"/>
      <c r="H40" s="4245"/>
      <c r="I40" s="23" t="s">
        <v>482</v>
      </c>
      <c r="J40" s="150"/>
      <c r="K40" s="149"/>
      <c r="L40" s="149"/>
      <c r="M40" s="13"/>
      <c r="N40" s="13"/>
      <c r="O40" s="13"/>
      <c r="P40" s="13"/>
      <c r="Q40" s="14"/>
      <c r="R40" s="18"/>
      <c r="S40" s="36"/>
      <c r="T40" s="14"/>
    </row>
    <row r="41" spans="1:23" s="16" customFormat="1" ht="18" customHeight="1">
      <c r="A41" s="939" t="s">
        <v>798</v>
      </c>
      <c r="B41" s="4246" t="s">
        <v>799</v>
      </c>
      <c r="C41" s="4247"/>
      <c r="D41" s="4247"/>
      <c r="E41" s="4247"/>
      <c r="F41" s="4247"/>
      <c r="G41" s="4247"/>
      <c r="H41" s="4248"/>
      <c r="I41" s="23" t="s">
        <v>483</v>
      </c>
      <c r="J41" s="150"/>
      <c r="K41" s="149"/>
      <c r="L41" s="149"/>
      <c r="O41" s="14"/>
      <c r="P41" s="18"/>
      <c r="Q41" s="14"/>
      <c r="R41" s="18"/>
      <c r="S41" s="36"/>
      <c r="T41" s="13"/>
    </row>
    <row r="42" spans="1:23" s="16" customFormat="1" ht="18" customHeight="1">
      <c r="A42" s="940" t="s">
        <v>108</v>
      </c>
      <c r="B42" s="4249" t="s">
        <v>800</v>
      </c>
      <c r="C42" s="4249"/>
      <c r="D42" s="4249"/>
      <c r="E42" s="4249"/>
      <c r="F42" s="4249"/>
      <c r="G42" s="4250"/>
      <c r="H42" s="472"/>
      <c r="I42" s="23" t="s">
        <v>1760</v>
      </c>
      <c r="J42" s="14"/>
      <c r="K42" s="13"/>
      <c r="L42" s="36"/>
    </row>
    <row r="43" spans="1:23" s="16" customFormat="1" ht="18" customHeight="1">
      <c r="A43" s="939" t="s">
        <v>801</v>
      </c>
      <c r="B43" s="4251" t="s">
        <v>802</v>
      </c>
      <c r="C43" s="4251"/>
      <c r="D43" s="4251"/>
      <c r="E43" s="4251"/>
      <c r="F43" s="4251"/>
      <c r="G43" s="4252"/>
      <c r="H43" s="473"/>
      <c r="J43" s="14"/>
      <c r="L43" s="36"/>
    </row>
    <row r="44" spans="1:23" s="835" customFormat="1" ht="18" customHeight="1">
      <c r="A44" s="18"/>
      <c r="B44" s="942"/>
      <c r="C44" s="942"/>
      <c r="D44" s="942"/>
      <c r="E44" s="942"/>
      <c r="F44" s="942"/>
      <c r="G44" s="942"/>
      <c r="H44" s="942"/>
      <c r="J44" s="844"/>
      <c r="L44" s="36"/>
    </row>
    <row r="45" spans="1:23" s="11" customFormat="1" ht="18" customHeight="1">
      <c r="I45"/>
      <c r="J45" s="14"/>
      <c r="K45" s="13"/>
      <c r="L45" s="13"/>
    </row>
    <row r="46" spans="1:23" s="392" customFormat="1" ht="14.1" customHeight="1">
      <c r="A46" s="11"/>
      <c r="B46" s="16"/>
      <c r="C46" s="16"/>
      <c r="D46" s="16"/>
      <c r="E46" s="16"/>
      <c r="F46" s="16"/>
      <c r="G46" s="16"/>
      <c r="H46" s="16"/>
      <c r="I46" s="942"/>
      <c r="J46" s="28"/>
      <c r="K46" s="13"/>
      <c r="L46" s="13"/>
      <c r="M46" s="151"/>
      <c r="N46" s="151"/>
      <c r="O46" s="151"/>
      <c r="P46" s="151"/>
      <c r="Q46" s="151"/>
      <c r="R46" s="151"/>
    </row>
    <row r="47" spans="1:23" s="11" customFormat="1" ht="14.1" customHeight="1">
      <c r="A47" s="33"/>
      <c r="B47" s="16"/>
      <c r="C47" s="16"/>
      <c r="D47" s="16"/>
      <c r="E47" s="16"/>
      <c r="F47" s="16"/>
      <c r="G47" s="16"/>
      <c r="H47" s="16"/>
    </row>
    <row r="48" spans="1:23" s="11" customFormat="1" ht="14.1" customHeight="1">
      <c r="B48" s="18"/>
      <c r="C48" s="18"/>
      <c r="D48" s="18"/>
      <c r="E48" s="18"/>
      <c r="F48" s="18"/>
      <c r="G48" s="18"/>
      <c r="H48" s="18"/>
      <c r="I48" s="17"/>
      <c r="J48" s="16"/>
      <c r="K48" s="16"/>
      <c r="L48" s="16"/>
    </row>
    <row r="49" spans="1:14" s="11" customFormat="1" ht="14.1" customHeight="1">
      <c r="A49" s="1"/>
      <c r="B49" s="1"/>
      <c r="C49" s="1"/>
      <c r="D49" s="1"/>
      <c r="E49" s="1"/>
      <c r="F49" s="1"/>
      <c r="G49" s="1"/>
      <c r="H49" s="1"/>
      <c r="I49" s="17"/>
      <c r="J49" s="16"/>
      <c r="K49" s="16"/>
      <c r="L49" s="16"/>
    </row>
    <row r="50" spans="1:14" s="11" customFormat="1" ht="15" customHeight="1">
      <c r="A50" s="1"/>
      <c r="B50" s="1"/>
      <c r="C50" s="1"/>
      <c r="D50" s="1"/>
      <c r="E50" s="1"/>
      <c r="F50" s="1"/>
      <c r="G50" s="1"/>
      <c r="H50" s="1"/>
      <c r="I50" s="13"/>
      <c r="J50" s="18"/>
      <c r="K50" s="18"/>
      <c r="L50" s="19"/>
      <c r="M50" s="12"/>
      <c r="N50" s="12"/>
    </row>
    <row r="54" spans="1:14" ht="15" customHeight="1">
      <c r="A54" s="25"/>
    </row>
    <row r="55" spans="1:14" ht="15" customHeight="1">
      <c r="A55" s="25"/>
    </row>
    <row r="56" spans="1:14" ht="15" customHeight="1">
      <c r="A56" s="25"/>
    </row>
  </sheetData>
  <sheetProtection selectLockedCells="1" selectUnlockedCells="1"/>
  <mergeCells count="20">
    <mergeCell ref="B42:G42"/>
    <mergeCell ref="B43:G43"/>
    <mergeCell ref="B34:H34"/>
    <mergeCell ref="B35:H35"/>
    <mergeCell ref="B36:H36"/>
    <mergeCell ref="B37:H37"/>
    <mergeCell ref="B40:H40"/>
    <mergeCell ref="B32:H32"/>
    <mergeCell ref="B33:H33"/>
    <mergeCell ref="B41:H41"/>
    <mergeCell ref="A7:N7"/>
    <mergeCell ref="A9:M9"/>
    <mergeCell ref="B11:B12"/>
    <mergeCell ref="D11:E12"/>
    <mergeCell ref="F11:H11"/>
    <mergeCell ref="I11:J12"/>
    <mergeCell ref="M11:M12"/>
    <mergeCell ref="A11:A12"/>
    <mergeCell ref="K11:L11"/>
    <mergeCell ref="C11:C12"/>
  </mergeCells>
  <phoneticPr fontId="18"/>
  <hyperlinks>
    <hyperlink ref="B35" display="TEL:045-622-5771  FAX:045-622-6344   NACCS CODE : 2EW30" xr:uid="{00000000-0004-0000-2500-000000000000}"/>
  </hyperlinks>
  <pageMargins left="1.22" right="0.23" top="0.47" bottom="0.35" header="0.38" footer="0.16"/>
  <pageSetup paperSize="9" scale="68" orientation="landscape"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indexed="47"/>
  </sheetPr>
  <dimension ref="A1:W57"/>
  <sheetViews>
    <sheetView view="pageBreakPreview" zoomScale="60" zoomScaleNormal="50" workbookViewId="0">
      <selection activeCell="A7" sqref="A7:N7"/>
    </sheetView>
  </sheetViews>
  <sheetFormatPr defaultColWidth="9" defaultRowHeight="15" customHeight="1"/>
  <cols>
    <col min="1" max="1" width="24.6640625" style="1" customWidth="1"/>
    <col min="2" max="3" width="10.44140625" style="1" customWidth="1"/>
    <col min="4" max="4" width="10.109375" style="1" customWidth="1"/>
    <col min="5" max="8" width="9.109375" style="1" customWidth="1"/>
    <col min="9" max="9" width="11.44140625" style="1" customWidth="1"/>
    <col min="10" max="12" width="9.109375" style="1" customWidth="1"/>
    <col min="13" max="13" width="14.44140625" style="1" customWidth="1"/>
    <col min="14" max="14" width="36.44140625" style="1" customWidth="1"/>
    <col min="15" max="15" width="10.44140625" style="1" customWidth="1"/>
    <col min="16" max="16" width="13.88671875" style="1" customWidth="1"/>
    <col min="17" max="16384" width="9" style="1"/>
  </cols>
  <sheetData>
    <row r="1" spans="1:17" ht="8.25" customHeight="1">
      <c r="Q1" s="2"/>
    </row>
    <row r="2" spans="1:17" ht="15" customHeight="1">
      <c r="E2" s="1315" t="s">
        <v>88</v>
      </c>
      <c r="F2" s="35"/>
      <c r="I2" s="2494"/>
      <c r="J2" s="2494" t="s">
        <v>5</v>
      </c>
      <c r="L2" s="20"/>
      <c r="Q2" s="2"/>
    </row>
    <row r="3" spans="1:17" ht="15" customHeight="1">
      <c r="E3" s="1315" t="s">
        <v>1011</v>
      </c>
      <c r="F3" s="35"/>
      <c r="I3" s="2494"/>
      <c r="J3" s="2494" t="s">
        <v>1757</v>
      </c>
      <c r="L3" s="20"/>
      <c r="Q3" s="2"/>
    </row>
    <row r="4" spans="1:17" ht="15" customHeight="1">
      <c r="E4" s="1315" t="s">
        <v>1012</v>
      </c>
      <c r="F4" s="46"/>
      <c r="I4" s="2494"/>
      <c r="J4" s="2494" t="s">
        <v>1758</v>
      </c>
      <c r="L4" s="20"/>
      <c r="Q4" s="2"/>
    </row>
    <row r="5" spans="1:17" ht="15" customHeight="1">
      <c r="E5" s="1315" t="s">
        <v>1013</v>
      </c>
      <c r="F5" s="35"/>
      <c r="I5" s="2494"/>
      <c r="J5" s="2494" t="s">
        <v>1759</v>
      </c>
      <c r="L5" s="20"/>
      <c r="Q5" s="2"/>
    </row>
    <row r="6" spans="1:17" ht="7.5" customHeight="1">
      <c r="M6" s="7"/>
      <c r="N6" s="7"/>
    </row>
    <row r="7" spans="1:17" ht="28.2">
      <c r="A7" s="4231" t="s">
        <v>493</v>
      </c>
      <c r="B7" s="4231"/>
      <c r="C7" s="4231"/>
      <c r="D7" s="4231"/>
      <c r="E7" s="4231"/>
      <c r="F7" s="4231"/>
      <c r="G7" s="4231"/>
      <c r="H7" s="4231"/>
      <c r="I7" s="4231"/>
      <c r="J7" s="4231"/>
      <c r="K7" s="4231"/>
      <c r="L7" s="4231"/>
      <c r="M7" s="4231"/>
      <c r="N7" s="4231"/>
    </row>
    <row r="8" spans="1:17" ht="9.6" customHeight="1">
      <c r="A8" s="45"/>
      <c r="B8" s="45"/>
      <c r="C8" s="45"/>
      <c r="D8" s="45"/>
      <c r="E8" s="45"/>
      <c r="F8" s="45"/>
      <c r="G8" s="45"/>
      <c r="H8" s="45"/>
      <c r="I8" s="45"/>
      <c r="J8" s="45"/>
      <c r="K8" s="45"/>
      <c r="L8" s="45"/>
      <c r="M8" s="45"/>
      <c r="N8" s="45"/>
      <c r="O8" s="5"/>
    </row>
    <row r="9" spans="1:17" ht="15" customHeight="1">
      <c r="A9" s="2913" t="s">
        <v>90</v>
      </c>
      <c r="B9" s="2913"/>
      <c r="C9" s="2913"/>
      <c r="D9" s="2913"/>
      <c r="E9" s="2913"/>
      <c r="F9" s="2913"/>
      <c r="G9" s="2913"/>
      <c r="H9" s="2913"/>
      <c r="I9" s="2913"/>
      <c r="J9" s="2913"/>
      <c r="K9" s="2913"/>
      <c r="L9" s="2913"/>
      <c r="M9" s="2913"/>
      <c r="N9" s="3"/>
      <c r="O9" s="6"/>
    </row>
    <row r="10" spans="1:17" ht="7.5" customHeight="1">
      <c r="A10" s="722"/>
      <c r="B10" s="3"/>
      <c r="C10" s="3"/>
      <c r="D10" s="3"/>
      <c r="E10" s="3"/>
      <c r="F10" s="3"/>
      <c r="G10" s="3"/>
      <c r="H10" s="3"/>
      <c r="I10" s="3"/>
      <c r="J10" s="3"/>
      <c r="K10" s="3"/>
      <c r="L10" s="3"/>
      <c r="M10" s="3"/>
      <c r="N10" s="3"/>
      <c r="O10" s="3"/>
    </row>
    <row r="11" spans="1:17" ht="17.25" customHeight="1">
      <c r="A11" s="4254" t="s">
        <v>91</v>
      </c>
      <c r="B11" s="4255" t="s">
        <v>92</v>
      </c>
      <c r="C11" s="4256" t="s">
        <v>902</v>
      </c>
      <c r="D11" s="4258" t="s">
        <v>903</v>
      </c>
      <c r="E11" s="4258"/>
      <c r="F11" s="4259" t="s">
        <v>93</v>
      </c>
      <c r="G11" s="4259"/>
      <c r="H11" s="4259"/>
      <c r="I11" s="4258" t="s">
        <v>94</v>
      </c>
      <c r="J11" s="4258"/>
      <c r="K11" s="4260" t="s">
        <v>93</v>
      </c>
      <c r="L11" s="4260"/>
      <c r="M11" s="4261" t="s">
        <v>95</v>
      </c>
      <c r="N11" s="373"/>
    </row>
    <row r="12" spans="1:17" s="8" customFormat="1" ht="16.2">
      <c r="A12" s="4254"/>
      <c r="B12" s="4255"/>
      <c r="C12" s="4257"/>
      <c r="D12" s="4258"/>
      <c r="E12" s="4258"/>
      <c r="F12" s="388" t="s">
        <v>96</v>
      </c>
      <c r="G12" s="389" t="s">
        <v>97</v>
      </c>
      <c r="H12" s="1040" t="s">
        <v>98</v>
      </c>
      <c r="I12" s="4258"/>
      <c r="J12" s="4258"/>
      <c r="K12" s="1039" t="s">
        <v>99</v>
      </c>
      <c r="L12" s="390" t="s">
        <v>100</v>
      </c>
      <c r="M12" s="4261"/>
      <c r="N12" s="373"/>
    </row>
    <row r="13" spans="1:17" ht="24.75" customHeight="1">
      <c r="A13" s="1154" t="s">
        <v>904</v>
      </c>
      <c r="B13" s="1120" t="s">
        <v>905</v>
      </c>
      <c r="C13" s="1170" t="s">
        <v>906</v>
      </c>
      <c r="D13" s="1171"/>
      <c r="E13" s="1172"/>
      <c r="F13" s="1173"/>
      <c r="G13" s="1174"/>
      <c r="H13" s="1175"/>
      <c r="I13" s="1176">
        <v>43165</v>
      </c>
      <c r="J13" s="1177">
        <f>I13</f>
        <v>43165</v>
      </c>
      <c r="K13" s="1178">
        <f>I13-4</f>
        <v>43161</v>
      </c>
      <c r="L13" s="1177">
        <f>K13</f>
        <v>43161</v>
      </c>
      <c r="M13" s="1179">
        <f>J13+3</f>
        <v>43168</v>
      </c>
      <c r="N13" s="265"/>
    </row>
    <row r="14" spans="1:17" ht="25.35" customHeight="1">
      <c r="A14" s="1108" t="s">
        <v>907</v>
      </c>
      <c r="B14" s="1127" t="s">
        <v>890</v>
      </c>
      <c r="C14" s="1135" t="s">
        <v>908</v>
      </c>
      <c r="D14" s="1180">
        <v>43165</v>
      </c>
      <c r="E14" s="1181">
        <f>D14+1</f>
        <v>43166</v>
      </c>
      <c r="F14" s="1182">
        <f>D14-4</f>
        <v>43161</v>
      </c>
      <c r="G14" s="1183">
        <f>F14</f>
        <v>43161</v>
      </c>
      <c r="H14" s="1184">
        <f>D14-1</f>
        <v>43164</v>
      </c>
      <c r="I14" s="1185"/>
      <c r="J14" s="1186"/>
      <c r="K14" s="1187"/>
      <c r="L14" s="1186"/>
      <c r="M14" s="1188">
        <f>E14+3</f>
        <v>43169</v>
      </c>
      <c r="N14" s="265"/>
    </row>
    <row r="15" spans="1:17" ht="25.35" customHeight="1">
      <c r="A15" s="1154" t="s">
        <v>909</v>
      </c>
      <c r="B15" s="1120" t="s">
        <v>891</v>
      </c>
      <c r="C15" s="1170" t="s">
        <v>895</v>
      </c>
      <c r="D15" s="1171"/>
      <c r="E15" s="1172"/>
      <c r="F15" s="1173"/>
      <c r="G15" s="1174"/>
      <c r="H15" s="1175"/>
      <c r="I15" s="1176">
        <f>I13+7</f>
        <v>43172</v>
      </c>
      <c r="J15" s="1177">
        <f>I15</f>
        <v>43172</v>
      </c>
      <c r="K15" s="1178">
        <f>I15-4</f>
        <v>43168</v>
      </c>
      <c r="L15" s="1177">
        <f>K15</f>
        <v>43168</v>
      </c>
      <c r="M15" s="1179">
        <f>J15+3</f>
        <v>43175</v>
      </c>
      <c r="N15" s="265"/>
    </row>
    <row r="16" spans="1:17" ht="25.35" customHeight="1">
      <c r="A16" s="1108" t="s">
        <v>910</v>
      </c>
      <c r="B16" s="1127" t="s">
        <v>892</v>
      </c>
      <c r="C16" s="1135" t="s">
        <v>911</v>
      </c>
      <c r="D16" s="1180">
        <f>D14+7</f>
        <v>43172</v>
      </c>
      <c r="E16" s="1181">
        <f>D16+1</f>
        <v>43173</v>
      </c>
      <c r="F16" s="1182">
        <f>D16-4</f>
        <v>43168</v>
      </c>
      <c r="G16" s="1183">
        <f>F16</f>
        <v>43168</v>
      </c>
      <c r="H16" s="1184">
        <f>D16-1</f>
        <v>43171</v>
      </c>
      <c r="I16" s="1185"/>
      <c r="J16" s="1186"/>
      <c r="K16" s="1187"/>
      <c r="L16" s="1186"/>
      <c r="M16" s="1188">
        <f>E16+3</f>
        <v>43176</v>
      </c>
      <c r="N16" s="265"/>
    </row>
    <row r="17" spans="1:16" ht="25.35" customHeight="1">
      <c r="A17" s="1154" t="s">
        <v>909</v>
      </c>
      <c r="B17" s="1120" t="s">
        <v>892</v>
      </c>
      <c r="C17" s="1170" t="s">
        <v>895</v>
      </c>
      <c r="D17" s="1171"/>
      <c r="E17" s="1172"/>
      <c r="F17" s="1173"/>
      <c r="G17" s="1174"/>
      <c r="H17" s="1175"/>
      <c r="I17" s="1176">
        <f>I15+7</f>
        <v>43179</v>
      </c>
      <c r="J17" s="1177">
        <f>I17</f>
        <v>43179</v>
      </c>
      <c r="K17" s="1178">
        <f>I17-4</f>
        <v>43175</v>
      </c>
      <c r="L17" s="1177">
        <f>K17</f>
        <v>43175</v>
      </c>
      <c r="M17" s="1179">
        <f>J17+3</f>
        <v>43182</v>
      </c>
      <c r="N17" s="265"/>
    </row>
    <row r="18" spans="1:16" ht="25.35" customHeight="1">
      <c r="A18" s="1108" t="s">
        <v>907</v>
      </c>
      <c r="B18" s="1127" t="s">
        <v>892</v>
      </c>
      <c r="C18" s="1135" t="s">
        <v>911</v>
      </c>
      <c r="D18" s="1180">
        <f>D16+7</f>
        <v>43179</v>
      </c>
      <c r="E18" s="1181">
        <f>D18+1</f>
        <v>43180</v>
      </c>
      <c r="F18" s="1182">
        <f>D18-4</f>
        <v>43175</v>
      </c>
      <c r="G18" s="1183">
        <f>F18</f>
        <v>43175</v>
      </c>
      <c r="H18" s="1184">
        <f>D18-1</f>
        <v>43178</v>
      </c>
      <c r="I18" s="1185"/>
      <c r="J18" s="1186"/>
      <c r="K18" s="1187"/>
      <c r="L18" s="1186"/>
      <c r="M18" s="1188">
        <f>E18+3</f>
        <v>43183</v>
      </c>
      <c r="N18" s="265"/>
    </row>
    <row r="19" spans="1:16" s="789" customFormat="1" ht="25.35" customHeight="1">
      <c r="A19" s="1154" t="s">
        <v>909</v>
      </c>
      <c r="B19" s="1120" t="s">
        <v>912</v>
      </c>
      <c r="C19" s="1189" t="s">
        <v>895</v>
      </c>
      <c r="D19" s="1171"/>
      <c r="E19" s="1172"/>
      <c r="F19" s="1173"/>
      <c r="G19" s="1174"/>
      <c r="H19" s="1175"/>
      <c r="I19" s="1176">
        <f>I17+7</f>
        <v>43186</v>
      </c>
      <c r="J19" s="1177">
        <f>I19</f>
        <v>43186</v>
      </c>
      <c r="K19" s="1178">
        <f>I19-4</f>
        <v>43182</v>
      </c>
      <c r="L19" s="1177">
        <f>K19</f>
        <v>43182</v>
      </c>
      <c r="M19" s="1179">
        <f>J19+3</f>
        <v>43189</v>
      </c>
      <c r="N19" s="265"/>
    </row>
    <row r="20" spans="1:16" ht="23.85" customHeight="1">
      <c r="A20" s="1108" t="s">
        <v>910</v>
      </c>
      <c r="B20" s="1127" t="s">
        <v>913</v>
      </c>
      <c r="C20" s="1138" t="s">
        <v>911</v>
      </c>
      <c r="D20" s="1190">
        <f>D18+7</f>
        <v>43186</v>
      </c>
      <c r="E20" s="1181">
        <f>D20+1</f>
        <v>43187</v>
      </c>
      <c r="F20" s="1182">
        <f>D20-4</f>
        <v>43182</v>
      </c>
      <c r="G20" s="1183">
        <f>F20</f>
        <v>43182</v>
      </c>
      <c r="H20" s="1184">
        <f>D20-1</f>
        <v>43185</v>
      </c>
      <c r="I20" s="1185"/>
      <c r="J20" s="1186"/>
      <c r="K20" s="1187"/>
      <c r="L20" s="1186"/>
      <c r="M20" s="1188">
        <f>E20+3</f>
        <v>43190</v>
      </c>
      <c r="N20" s="265"/>
    </row>
    <row r="21" spans="1:16" ht="25.35" customHeight="1">
      <c r="A21" s="1154" t="s">
        <v>914</v>
      </c>
      <c r="B21" s="1120" t="s">
        <v>915</v>
      </c>
      <c r="C21" s="1090" t="s">
        <v>916</v>
      </c>
      <c r="D21" s="1191"/>
      <c r="E21" s="1172"/>
      <c r="F21" s="1173"/>
      <c r="G21" s="1174"/>
      <c r="H21" s="1175"/>
      <c r="I21" s="1176">
        <f>I19+7</f>
        <v>43193</v>
      </c>
      <c r="J21" s="1177">
        <f>I21</f>
        <v>43193</v>
      </c>
      <c r="K21" s="1178">
        <f>I21-4</f>
        <v>43189</v>
      </c>
      <c r="L21" s="1177">
        <f>K21</f>
        <v>43189</v>
      </c>
      <c r="M21" s="1179">
        <f>J21+3</f>
        <v>43196</v>
      </c>
      <c r="N21" s="265"/>
    </row>
    <row r="22" spans="1:16" ht="25.35" customHeight="1">
      <c r="A22" s="1108" t="s">
        <v>907</v>
      </c>
      <c r="B22" s="1127" t="s">
        <v>913</v>
      </c>
      <c r="C22" s="1135" t="s">
        <v>911</v>
      </c>
      <c r="D22" s="1190">
        <f>D20+7</f>
        <v>43193</v>
      </c>
      <c r="E22" s="1181">
        <f>D22+1</f>
        <v>43194</v>
      </c>
      <c r="F22" s="1182">
        <f>D22-4</f>
        <v>43189</v>
      </c>
      <c r="G22" s="1183">
        <f>F22</f>
        <v>43189</v>
      </c>
      <c r="H22" s="1184">
        <f>D22-1</f>
        <v>43192</v>
      </c>
      <c r="I22" s="1185"/>
      <c r="J22" s="1186"/>
      <c r="K22" s="1187"/>
      <c r="L22" s="1186"/>
      <c r="M22" s="1188">
        <f>E22+3</f>
        <v>43197</v>
      </c>
      <c r="N22" s="265"/>
    </row>
    <row r="23" spans="1:16" ht="25.35" customHeight="1">
      <c r="A23" s="1154" t="s">
        <v>909</v>
      </c>
      <c r="B23" s="1120" t="s">
        <v>894</v>
      </c>
      <c r="C23" s="1090" t="s">
        <v>895</v>
      </c>
      <c r="D23" s="1191"/>
      <c r="E23" s="1172"/>
      <c r="F23" s="1173"/>
      <c r="G23" s="1174"/>
      <c r="H23" s="1175"/>
      <c r="I23" s="1176">
        <f>I21+7</f>
        <v>43200</v>
      </c>
      <c r="J23" s="1177">
        <f>I23</f>
        <v>43200</v>
      </c>
      <c r="K23" s="1178">
        <f>I23-4</f>
        <v>43196</v>
      </c>
      <c r="L23" s="1177">
        <f>K23</f>
        <v>43196</v>
      </c>
      <c r="M23" s="1179">
        <f>J23+3</f>
        <v>43203</v>
      </c>
      <c r="N23" s="265"/>
    </row>
    <row r="24" spans="1:16" ht="25.35" customHeight="1">
      <c r="A24" s="1108" t="s">
        <v>910</v>
      </c>
      <c r="B24" s="1127" t="s">
        <v>917</v>
      </c>
      <c r="C24" s="1138" t="s">
        <v>911</v>
      </c>
      <c r="D24" s="1190">
        <f>D22+7</f>
        <v>43200</v>
      </c>
      <c r="E24" s="1181">
        <f>D24+1</f>
        <v>43201</v>
      </c>
      <c r="F24" s="1182">
        <f>D24-4</f>
        <v>43196</v>
      </c>
      <c r="G24" s="1183">
        <f>F24</f>
        <v>43196</v>
      </c>
      <c r="H24" s="1184">
        <f>D24-1</f>
        <v>43199</v>
      </c>
      <c r="I24" s="1185"/>
      <c r="J24" s="1186"/>
      <c r="K24" s="1187"/>
      <c r="L24" s="1186"/>
      <c r="M24" s="1188">
        <f>E24+3</f>
        <v>43204</v>
      </c>
    </row>
    <row r="25" spans="1:16" ht="25.35" customHeight="1">
      <c r="A25" s="1154" t="s">
        <v>909</v>
      </c>
      <c r="B25" s="1120" t="s">
        <v>917</v>
      </c>
      <c r="C25" s="1090" t="s">
        <v>895</v>
      </c>
      <c r="D25" s="1191"/>
      <c r="E25" s="1172"/>
      <c r="F25" s="1173"/>
      <c r="G25" s="1174"/>
      <c r="H25" s="1175"/>
      <c r="I25" s="1176">
        <f>I23+7</f>
        <v>43207</v>
      </c>
      <c r="J25" s="1177">
        <f>I25</f>
        <v>43207</v>
      </c>
      <c r="K25" s="1178">
        <f>I25-4</f>
        <v>43203</v>
      </c>
      <c r="L25" s="1177">
        <f>K25</f>
        <v>43203</v>
      </c>
      <c r="M25" s="1179">
        <f>J25+3</f>
        <v>43210</v>
      </c>
      <c r="P25" s="1" t="s">
        <v>101</v>
      </c>
    </row>
    <row r="26" spans="1:16" s="789" customFormat="1" ht="25.35" customHeight="1">
      <c r="A26" s="1108"/>
      <c r="B26" s="1108"/>
      <c r="C26" s="1108" t="s">
        <v>911</v>
      </c>
      <c r="D26" s="1116">
        <f>D24+7</f>
        <v>43207</v>
      </c>
      <c r="E26" s="1192">
        <f>D26+1</f>
        <v>43208</v>
      </c>
      <c r="F26" s="1182">
        <f>D26-4</f>
        <v>43203</v>
      </c>
      <c r="G26" s="1183">
        <f>F26</f>
        <v>43203</v>
      </c>
      <c r="H26" s="1184">
        <f>D26-1</f>
        <v>43206</v>
      </c>
      <c r="I26" s="1193"/>
      <c r="J26" s="1194"/>
      <c r="K26" s="1187"/>
      <c r="L26" s="1186"/>
      <c r="M26" s="1195">
        <f>E26+3</f>
        <v>43211</v>
      </c>
      <c r="N26" s="265"/>
    </row>
    <row r="27" spans="1:16" s="789" customFormat="1" ht="25.35" customHeight="1">
      <c r="A27" s="891" t="s">
        <v>862</v>
      </c>
      <c r="B27" s="264"/>
      <c r="C27" s="991"/>
      <c r="D27" s="887"/>
      <c r="E27" s="888"/>
      <c r="F27" s="912"/>
      <c r="G27" s="912"/>
      <c r="H27" s="912"/>
      <c r="I27" s="889"/>
      <c r="J27" s="889"/>
      <c r="K27" s="889"/>
      <c r="L27" s="889"/>
      <c r="M27" s="887"/>
    </row>
    <row r="28" spans="1:16" s="16" customFormat="1" ht="20.100000000000001" customHeight="1">
      <c r="A28" s="1013" t="s">
        <v>863</v>
      </c>
      <c r="B28" s="264"/>
      <c r="C28" s="400"/>
      <c r="D28" s="265"/>
      <c r="E28" s="267"/>
      <c r="F28" s="267"/>
      <c r="G28" s="267"/>
      <c r="H28" s="886"/>
      <c r="I28" s="890"/>
      <c r="J28" s="890"/>
      <c r="K28" s="890"/>
      <c r="L28" s="890"/>
      <c r="M28" s="265"/>
      <c r="N28" s="370"/>
    </row>
    <row r="29" spans="1:16" s="16" customFormat="1" ht="19.350000000000001" customHeight="1">
      <c r="A29" s="1013"/>
      <c r="B29" s="264"/>
      <c r="C29" s="264"/>
      <c r="D29" s="921"/>
      <c r="E29" s="896"/>
      <c r="F29" s="267"/>
      <c r="G29" s="267"/>
      <c r="H29" s="268"/>
      <c r="I29" s="890"/>
      <c r="J29" s="890"/>
      <c r="K29" s="890"/>
      <c r="L29" s="890"/>
      <c r="M29" s="265"/>
      <c r="N29" s="378"/>
    </row>
    <row r="30" spans="1:16" s="835" customFormat="1" ht="14.4">
      <c r="A30" s="1014"/>
      <c r="B30" s="895"/>
      <c r="C30" s="895"/>
      <c r="D30" s="895"/>
      <c r="E30" s="895"/>
      <c r="F30" s="895"/>
      <c r="G30" s="895"/>
      <c r="H30" s="864"/>
      <c r="I30" s="890"/>
      <c r="J30" s="890"/>
      <c r="K30" s="890"/>
      <c r="L30" s="890"/>
      <c r="M30" s="265"/>
      <c r="N30" s="378"/>
    </row>
    <row r="31" spans="1:16" s="16" customFormat="1" ht="12.75" customHeight="1">
      <c r="A31" s="356" t="s">
        <v>102</v>
      </c>
      <c r="B31" s="893"/>
      <c r="C31" s="893"/>
      <c r="D31" s="893"/>
      <c r="E31" s="893"/>
      <c r="F31" s="893"/>
      <c r="G31" s="893"/>
      <c r="H31" s="864"/>
      <c r="J31" s="374"/>
      <c r="K31" s="324"/>
      <c r="L31" s="378"/>
      <c r="M31" s="378"/>
      <c r="N31" s="378"/>
    </row>
    <row r="32" spans="1:16" s="16" customFormat="1" ht="17.850000000000001" customHeight="1">
      <c r="A32" s="446" t="s">
        <v>103</v>
      </c>
      <c r="B32" s="4243" t="s">
        <v>794</v>
      </c>
      <c r="C32" s="4244"/>
      <c r="D32" s="4244"/>
      <c r="E32" s="4244"/>
      <c r="F32" s="4244"/>
      <c r="G32" s="4244"/>
      <c r="H32" s="4245"/>
      <c r="J32" s="14" t="s">
        <v>474</v>
      </c>
      <c r="K32" s="324"/>
      <c r="L32" s="378"/>
      <c r="M32" s="378"/>
      <c r="N32" s="378"/>
    </row>
    <row r="33" spans="1:23" s="16" customFormat="1" ht="17.850000000000001" customHeight="1">
      <c r="A33" s="447" t="s">
        <v>795</v>
      </c>
      <c r="B33" s="4246" t="s">
        <v>796</v>
      </c>
      <c r="C33" s="4247"/>
      <c r="D33" s="4247"/>
      <c r="E33" s="4247"/>
      <c r="F33" s="4247"/>
      <c r="G33" s="4247"/>
      <c r="H33" s="4248"/>
      <c r="J33" s="14" t="s">
        <v>475</v>
      </c>
      <c r="K33" s="324"/>
      <c r="L33" s="378"/>
      <c r="M33" s="378"/>
      <c r="N33" s="378"/>
    </row>
    <row r="34" spans="1:23" s="16" customFormat="1" ht="17.850000000000001" customHeight="1">
      <c r="A34" s="446" t="s">
        <v>531</v>
      </c>
      <c r="B34" s="4276" t="s">
        <v>821</v>
      </c>
      <c r="C34" s="4277"/>
      <c r="D34" s="4277"/>
      <c r="E34" s="4277"/>
      <c r="F34" s="4277"/>
      <c r="G34" s="4277"/>
      <c r="H34" s="4278"/>
      <c r="J34" s="973" t="s">
        <v>811</v>
      </c>
      <c r="K34" s="324"/>
      <c r="L34" s="378"/>
      <c r="M34" s="378"/>
      <c r="N34" s="378"/>
      <c r="O34" s="53"/>
      <c r="P34" s="53"/>
      <c r="Q34" s="53"/>
      <c r="R34" s="53"/>
      <c r="S34" s="53"/>
      <c r="T34" s="53"/>
      <c r="U34" s="53"/>
      <c r="V34" s="53"/>
      <c r="W34" s="53"/>
    </row>
    <row r="35" spans="1:23" s="16" customFormat="1" ht="17.850000000000001" customHeight="1">
      <c r="A35" s="447"/>
      <c r="B35" s="4279" t="s">
        <v>822</v>
      </c>
      <c r="C35" s="4280"/>
      <c r="D35" s="4280"/>
      <c r="E35" s="4280"/>
      <c r="F35" s="4280"/>
      <c r="G35" s="4280"/>
      <c r="H35" s="4281"/>
      <c r="I35" s="261"/>
      <c r="J35" s="14" t="s">
        <v>476</v>
      </c>
      <c r="K35" s="406"/>
      <c r="L35" s="406"/>
      <c r="M35" s="406"/>
      <c r="N35" s="406"/>
    </row>
    <row r="36" spans="1:23" s="16" customFormat="1" ht="17.850000000000001" customHeight="1">
      <c r="A36" s="446" t="s">
        <v>104</v>
      </c>
      <c r="B36" s="4243" t="s">
        <v>105</v>
      </c>
      <c r="C36" s="4244"/>
      <c r="D36" s="4244"/>
      <c r="E36" s="4244"/>
      <c r="F36" s="4244"/>
      <c r="G36" s="4244"/>
      <c r="H36" s="4245"/>
      <c r="I36" s="23"/>
      <c r="J36" s="14" t="s">
        <v>477</v>
      </c>
      <c r="K36" s="406"/>
      <c r="L36" s="406"/>
      <c r="M36" s="406"/>
      <c r="N36" s="406"/>
      <c r="O36" s="13"/>
      <c r="P36" s="13"/>
    </row>
    <row r="37" spans="1:23" s="16" customFormat="1" ht="17.850000000000001" customHeight="1">
      <c r="A37" s="448"/>
      <c r="B37" s="4246" t="s">
        <v>106</v>
      </c>
      <c r="C37" s="4247"/>
      <c r="D37" s="4247"/>
      <c r="E37" s="4247"/>
      <c r="F37" s="4247"/>
      <c r="G37" s="4247"/>
      <c r="H37" s="4248"/>
      <c r="I37" s="23"/>
      <c r="J37" s="14" t="s">
        <v>627</v>
      </c>
      <c r="K37" s="406"/>
      <c r="L37" s="406"/>
      <c r="M37" s="406"/>
      <c r="N37" s="406"/>
      <c r="O37" s="13"/>
      <c r="P37" s="13"/>
    </row>
    <row r="38" spans="1:23" s="835" customFormat="1" ht="17.25" customHeight="1">
      <c r="A38" s="900" t="s">
        <v>804</v>
      </c>
      <c r="B38" s="897"/>
      <c r="C38" s="898"/>
      <c r="D38" s="898"/>
      <c r="E38" s="898"/>
      <c r="F38" s="898"/>
      <c r="G38" s="898"/>
      <c r="H38" s="899"/>
      <c r="J38" s="14" t="s">
        <v>629</v>
      </c>
      <c r="K38" s="843"/>
      <c r="L38" s="843"/>
    </row>
    <row r="39" spans="1:23" s="16" customFormat="1" ht="17.850000000000001" customHeight="1">
      <c r="A39" s="900" t="s">
        <v>806</v>
      </c>
      <c r="B39" s="897"/>
      <c r="C39" s="898"/>
      <c r="D39" s="898"/>
      <c r="E39" s="898"/>
      <c r="F39" s="898"/>
      <c r="G39" s="898"/>
      <c r="H39" s="899"/>
      <c r="I39" s="23"/>
      <c r="J39" s="14" t="s">
        <v>478</v>
      </c>
      <c r="K39" s="406"/>
      <c r="L39" s="406"/>
      <c r="M39" s="406"/>
      <c r="N39" s="406"/>
    </row>
    <row r="40" spans="1:23" s="16" customFormat="1" ht="17.850000000000001" customHeight="1">
      <c r="A40" s="938" t="s">
        <v>107</v>
      </c>
      <c r="B40" s="4243" t="s">
        <v>797</v>
      </c>
      <c r="C40" s="4244"/>
      <c r="D40" s="4244"/>
      <c r="E40" s="4244"/>
      <c r="F40" s="4244"/>
      <c r="G40" s="4244"/>
      <c r="H40" s="4245"/>
      <c r="J40" s="14" t="s">
        <v>479</v>
      </c>
      <c r="K40" s="13"/>
      <c r="L40" s="36"/>
    </row>
    <row r="41" spans="1:23" s="16" customFormat="1" ht="17.850000000000001" customHeight="1">
      <c r="A41" s="939" t="s">
        <v>798</v>
      </c>
      <c r="B41" s="4246" t="s">
        <v>799</v>
      </c>
      <c r="C41" s="4247"/>
      <c r="D41" s="4247"/>
      <c r="E41" s="4247"/>
      <c r="F41" s="4247"/>
      <c r="G41" s="4247"/>
      <c r="H41" s="4248"/>
      <c r="K41" s="13"/>
      <c r="L41" s="36"/>
    </row>
    <row r="42" spans="1:23" s="16" customFormat="1" ht="17.850000000000001" customHeight="1">
      <c r="A42" s="940" t="s">
        <v>108</v>
      </c>
      <c r="B42" s="4249" t="s">
        <v>800</v>
      </c>
      <c r="C42" s="4249"/>
      <c r="D42" s="4249"/>
      <c r="E42" s="4249"/>
      <c r="F42" s="4249"/>
      <c r="G42" s="4250"/>
      <c r="H42" s="472"/>
      <c r="J42" s="23" t="s">
        <v>482</v>
      </c>
      <c r="K42" s="13"/>
      <c r="L42" s="36"/>
    </row>
    <row r="43" spans="1:23" s="16" customFormat="1" ht="17.850000000000001" customHeight="1">
      <c r="A43" s="939" t="s">
        <v>801</v>
      </c>
      <c r="B43" s="4251" t="s">
        <v>802</v>
      </c>
      <c r="C43" s="4251"/>
      <c r="D43" s="4251"/>
      <c r="E43" s="4251"/>
      <c r="F43" s="4251"/>
      <c r="G43" s="4252"/>
      <c r="H43" s="473"/>
      <c r="J43" s="23" t="s">
        <v>483</v>
      </c>
      <c r="K43" s="13"/>
      <c r="L43" s="36"/>
    </row>
    <row r="44" spans="1:23" s="16" customFormat="1" ht="17.25" customHeight="1">
      <c r="A44" s="28"/>
      <c r="B44" s="54"/>
      <c r="C44" s="54"/>
      <c r="D44" s="54"/>
      <c r="E44" s="54"/>
      <c r="F44" s="54"/>
      <c r="G44" s="54"/>
      <c r="H44" s="40"/>
      <c r="J44" s="23" t="s">
        <v>1760</v>
      </c>
      <c r="K44" s="13"/>
      <c r="L44" s="13"/>
    </row>
    <row r="45" spans="1:23" s="16" customFormat="1" ht="17.25" customHeight="1">
      <c r="A45" s="240"/>
      <c r="B45" s="147"/>
      <c r="C45" s="147"/>
      <c r="D45" s="147"/>
      <c r="E45" s="147"/>
      <c r="F45" s="147"/>
      <c r="G45" s="147"/>
      <c r="H45" s="147"/>
      <c r="I45" s="23"/>
      <c r="J45" s="28"/>
      <c r="K45" s="28"/>
      <c r="L45" s="28"/>
    </row>
    <row r="46" spans="1:23" s="16" customFormat="1" ht="17.25" customHeight="1">
      <c r="A46" s="11"/>
      <c r="B46" s="11"/>
      <c r="C46" s="11"/>
      <c r="D46" s="11"/>
      <c r="E46" s="11"/>
      <c r="F46" s="11"/>
      <c r="G46" s="11"/>
      <c r="H46" s="11"/>
      <c r="I46" s="23"/>
      <c r="J46" s="28"/>
      <c r="K46" s="28"/>
      <c r="L46" s="28"/>
    </row>
    <row r="47" spans="1:23" s="151" customFormat="1" ht="14.1" customHeight="1">
      <c r="A47" s="11"/>
      <c r="B47" s="16"/>
      <c r="C47" s="16"/>
      <c r="D47" s="16"/>
      <c r="E47" s="16"/>
      <c r="F47" s="16"/>
      <c r="G47" s="16"/>
      <c r="H47" s="16"/>
      <c r="I47" s="241"/>
      <c r="J47" s="147"/>
      <c r="K47" s="147"/>
      <c r="L47" s="147"/>
    </row>
    <row r="48" spans="1:23" s="11" customFormat="1" ht="14.1" customHeight="1">
      <c r="A48" s="33"/>
      <c r="B48" s="16"/>
      <c r="C48" s="16"/>
      <c r="D48" s="16"/>
      <c r="E48" s="16"/>
      <c r="F48" s="16"/>
      <c r="G48" s="16"/>
      <c r="H48" s="16"/>
    </row>
    <row r="49" spans="1:14" s="11" customFormat="1" ht="14.1" customHeight="1">
      <c r="B49" s="18"/>
      <c r="C49" s="18"/>
      <c r="D49" s="18"/>
      <c r="E49" s="18"/>
      <c r="F49" s="18"/>
      <c r="G49" s="18"/>
      <c r="H49" s="18"/>
      <c r="I49" s="17"/>
      <c r="J49" s="16"/>
      <c r="K49" s="16"/>
      <c r="L49" s="16"/>
    </row>
    <row r="50" spans="1:14" s="11" customFormat="1" ht="14.1" customHeight="1">
      <c r="A50" s="1"/>
      <c r="B50" s="1"/>
      <c r="C50" s="1"/>
      <c r="D50" s="1"/>
      <c r="E50" s="1"/>
      <c r="F50" s="1"/>
      <c r="G50" s="1"/>
      <c r="H50" s="1"/>
      <c r="I50" s="17"/>
      <c r="J50" s="16"/>
      <c r="K50" s="16"/>
      <c r="L50" s="16"/>
    </row>
    <row r="51" spans="1:14" s="11" customFormat="1" ht="15" customHeight="1">
      <c r="A51" s="1"/>
      <c r="B51" s="1"/>
      <c r="C51" s="1"/>
      <c r="D51" s="1"/>
      <c r="E51" s="1"/>
      <c r="F51" s="1"/>
      <c r="G51" s="1"/>
      <c r="H51" s="1"/>
      <c r="I51" s="13"/>
      <c r="J51" s="18"/>
      <c r="K51" s="18"/>
      <c r="L51" s="19"/>
      <c r="M51" s="12"/>
      <c r="N51" s="12"/>
    </row>
    <row r="55" spans="1:14" ht="15" customHeight="1">
      <c r="A55" s="25"/>
    </row>
    <row r="56" spans="1:14" ht="15" customHeight="1">
      <c r="A56" s="25"/>
    </row>
    <row r="57" spans="1:14" ht="15" customHeight="1">
      <c r="A57" s="25"/>
    </row>
  </sheetData>
  <sheetProtection selectLockedCells="1" selectUnlockedCells="1"/>
  <mergeCells count="20">
    <mergeCell ref="B34:H34"/>
    <mergeCell ref="I11:J12"/>
    <mergeCell ref="B32:H32"/>
    <mergeCell ref="B33:H33"/>
    <mergeCell ref="B35:H35"/>
    <mergeCell ref="A7:N7"/>
    <mergeCell ref="A9:M9"/>
    <mergeCell ref="B11:B12"/>
    <mergeCell ref="D11:E12"/>
    <mergeCell ref="F11:H11"/>
    <mergeCell ref="A11:A12"/>
    <mergeCell ref="K11:L11"/>
    <mergeCell ref="C11:C12"/>
    <mergeCell ref="M11:M12"/>
    <mergeCell ref="B41:H41"/>
    <mergeCell ref="B36:H36"/>
    <mergeCell ref="B37:H37"/>
    <mergeCell ref="B42:G42"/>
    <mergeCell ref="B43:G43"/>
    <mergeCell ref="B40:H40"/>
  </mergeCells>
  <phoneticPr fontId="18"/>
  <hyperlinks>
    <hyperlink ref="B35" display="TEL:045-622-5771  FAX:045-622-6344   NACCS CODE : 2EW30" xr:uid="{00000000-0004-0000-2600-000000000000}"/>
  </hyperlinks>
  <pageMargins left="0.97" right="0.22" top="0.49" bottom="0.32" header="0.28999999999999998" footer="0.17"/>
  <pageSetup paperSize="9" scale="69" orientation="landscape" r:id="rId1"/>
  <headerFooter alignWithMargins="0"/>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rgb="FF00CC00"/>
    <pageSetUpPr fitToPage="1"/>
  </sheetPr>
  <dimension ref="A1:AC73"/>
  <sheetViews>
    <sheetView view="pageBreakPreview" topLeftCell="A3" zoomScale="70" zoomScaleNormal="75" zoomScaleSheetLayoutView="70" workbookViewId="0">
      <selection activeCell="I28" sqref="I28:K28"/>
    </sheetView>
  </sheetViews>
  <sheetFormatPr defaultColWidth="9" defaultRowHeight="15" customHeight="1"/>
  <cols>
    <col min="1" max="1" width="30.6640625" style="1611" customWidth="1"/>
    <col min="2" max="2" width="13.33203125" style="1611" customWidth="1"/>
    <col min="3" max="3" width="10.88671875" style="1611" customWidth="1"/>
    <col min="4" max="4" width="5.6640625" style="1611" customWidth="1"/>
    <col min="5" max="8" width="10.88671875" style="1611" customWidth="1"/>
    <col min="9" max="11" width="17.6640625" style="1611" customWidth="1"/>
    <col min="12" max="12" width="29.44140625" style="1611" customWidth="1"/>
    <col min="13" max="13" width="10.88671875" style="693" customWidth="1"/>
    <col min="14" max="18" width="10.88671875" style="1611" customWidth="1"/>
    <col min="19" max="19" width="9.6640625" style="1611" customWidth="1"/>
    <col min="20" max="20" width="7.6640625" style="790" customWidth="1"/>
    <col min="21" max="21" width="10.88671875" style="1611" customWidth="1"/>
    <col min="22" max="22" width="14.109375" style="1611" customWidth="1"/>
    <col min="23" max="16384" width="9" style="1611"/>
  </cols>
  <sheetData>
    <row r="1" spans="1:23" ht="15" customHeight="1">
      <c r="A1" s="41"/>
      <c r="B1" s="41"/>
      <c r="C1" s="41"/>
      <c r="D1" s="41"/>
      <c r="E1" s="41"/>
      <c r="F1" s="41"/>
      <c r="G1" s="41"/>
      <c r="H1" s="41"/>
      <c r="I1" s="41"/>
      <c r="J1" s="41"/>
      <c r="K1" s="1649"/>
      <c r="L1" s="41"/>
      <c r="M1" s="688"/>
      <c r="N1" s="41"/>
      <c r="O1" s="41"/>
      <c r="P1" s="41"/>
      <c r="Q1" s="41"/>
      <c r="R1" s="41"/>
      <c r="S1" s="41"/>
      <c r="T1" s="42"/>
      <c r="U1" s="41"/>
      <c r="V1" s="41"/>
      <c r="W1" s="791"/>
    </row>
    <row r="2" spans="1:23" ht="15" customHeight="1">
      <c r="A2" s="41"/>
      <c r="B2" s="41"/>
      <c r="E2" s="793" t="s">
        <v>88</v>
      </c>
      <c r="I2" s="2494" t="s">
        <v>5</v>
      </c>
      <c r="K2" s="1682"/>
      <c r="M2" s="688"/>
      <c r="N2" s="791"/>
      <c r="O2" s="791"/>
      <c r="P2" s="791"/>
      <c r="Q2" s="791"/>
      <c r="R2" s="791"/>
      <c r="S2" s="791"/>
      <c r="T2" s="42"/>
      <c r="U2" s="41"/>
      <c r="V2" s="41"/>
      <c r="W2" s="791"/>
    </row>
    <row r="3" spans="1:23" ht="15" customHeight="1">
      <c r="A3" s="41"/>
      <c r="B3" s="41"/>
      <c r="E3" s="793" t="s">
        <v>1320</v>
      </c>
      <c r="I3" s="2494" t="s">
        <v>1757</v>
      </c>
      <c r="K3" s="1682"/>
      <c r="M3" s="688"/>
      <c r="N3" s="791"/>
      <c r="O3" s="791"/>
      <c r="P3" s="791"/>
      <c r="Q3" s="791"/>
      <c r="R3" s="791"/>
      <c r="S3" s="791"/>
      <c r="T3" s="42"/>
      <c r="U3" s="41"/>
      <c r="V3" s="41"/>
      <c r="W3" s="791"/>
    </row>
    <row r="4" spans="1:23" ht="15" customHeight="1">
      <c r="A4" s="41"/>
      <c r="B4" s="41"/>
      <c r="E4" s="1048" t="s">
        <v>1309</v>
      </c>
      <c r="I4" s="2494" t="s">
        <v>1758</v>
      </c>
      <c r="K4" s="1682"/>
      <c r="M4" s="688"/>
      <c r="N4" s="791"/>
      <c r="O4" s="791"/>
      <c r="P4" s="791"/>
      <c r="Q4" s="791"/>
      <c r="R4" s="791"/>
      <c r="S4" s="791"/>
      <c r="T4" s="42"/>
      <c r="U4" s="41"/>
      <c r="V4" s="41"/>
      <c r="W4" s="791"/>
    </row>
    <row r="5" spans="1:23" ht="15" customHeight="1">
      <c r="A5" s="41"/>
      <c r="B5" s="41"/>
      <c r="E5" s="793" t="s">
        <v>1321</v>
      </c>
      <c r="I5" s="2494" t="s">
        <v>1759</v>
      </c>
      <c r="K5" s="1682"/>
      <c r="M5" s="688"/>
      <c r="N5" s="791"/>
      <c r="O5" s="791"/>
      <c r="P5" s="791"/>
      <c r="Q5" s="791"/>
      <c r="R5" s="791"/>
      <c r="S5" s="791"/>
      <c r="T5" s="42"/>
      <c r="U5" s="41"/>
      <c r="V5" s="41"/>
      <c r="W5" s="791"/>
    </row>
    <row r="6" spans="1:23" ht="15" customHeight="1">
      <c r="A6" s="41"/>
      <c r="B6" s="41"/>
      <c r="C6" s="41"/>
      <c r="D6" s="41"/>
      <c r="E6" s="41"/>
      <c r="F6" s="41"/>
      <c r="G6" s="41"/>
      <c r="H6" s="41"/>
      <c r="I6" s="41"/>
      <c r="J6" s="41"/>
      <c r="K6" s="41"/>
      <c r="L6" s="41"/>
      <c r="M6" s="688"/>
      <c r="N6" s="41"/>
      <c r="O6" s="41"/>
      <c r="P6" s="41"/>
      <c r="Q6" s="41"/>
      <c r="R6" s="41"/>
      <c r="S6" s="41"/>
      <c r="T6" s="42"/>
      <c r="U6" s="41"/>
      <c r="V6" s="41"/>
    </row>
    <row r="7" spans="1:23" ht="24.6" customHeight="1">
      <c r="A7" s="4298" t="s">
        <v>1322</v>
      </c>
      <c r="B7" s="4298"/>
      <c r="C7" s="4298"/>
      <c r="D7" s="4298"/>
      <c r="E7" s="4298"/>
      <c r="F7" s="4298"/>
      <c r="G7" s="4298"/>
      <c r="H7" s="4298"/>
      <c r="I7" s="4298"/>
      <c r="J7" s="4298"/>
      <c r="K7" s="4298"/>
      <c r="L7" s="4298"/>
      <c r="M7" s="689"/>
      <c r="N7" s="824"/>
      <c r="O7" s="824"/>
      <c r="P7" s="824"/>
      <c r="Q7" s="824"/>
      <c r="R7" s="1702"/>
      <c r="S7" s="1702"/>
      <c r="T7" s="876"/>
      <c r="U7" s="41"/>
      <c r="V7" s="41"/>
    </row>
    <row r="8" spans="1:23" ht="14.25" customHeight="1">
      <c r="A8" s="1705"/>
      <c r="B8" s="1705"/>
      <c r="C8" s="1705"/>
      <c r="D8" s="1705"/>
      <c r="E8" s="1705"/>
      <c r="F8" s="1705"/>
      <c r="G8" s="1705"/>
      <c r="H8" s="1705"/>
      <c r="I8" s="1705"/>
      <c r="J8" s="1706"/>
      <c r="K8" s="1706"/>
      <c r="L8" s="1706"/>
      <c r="M8" s="689"/>
      <c r="N8" s="824"/>
      <c r="O8" s="824"/>
      <c r="P8" s="824"/>
      <c r="Q8" s="824"/>
      <c r="R8" s="1702"/>
      <c r="S8" s="1702"/>
      <c r="T8" s="876"/>
      <c r="U8" s="41"/>
      <c r="V8" s="41"/>
    </row>
    <row r="9" spans="1:23" ht="24.6" customHeight="1">
      <c r="A9" s="2913" t="s">
        <v>1323</v>
      </c>
      <c r="B9" s="2913"/>
      <c r="C9" s="2913"/>
      <c r="D9" s="2913"/>
      <c r="E9" s="2913"/>
      <c r="F9" s="2913"/>
      <c r="G9" s="2913"/>
      <c r="H9" s="2913"/>
      <c r="I9" s="2913"/>
      <c r="J9" s="2913"/>
      <c r="K9" s="2913"/>
      <c r="L9" s="2913"/>
      <c r="M9" s="689"/>
      <c r="N9" s="823"/>
      <c r="O9" s="823"/>
      <c r="P9" s="823"/>
      <c r="Q9" s="823"/>
      <c r="R9" s="113"/>
      <c r="S9" s="113"/>
      <c r="T9" s="824"/>
      <c r="U9" s="823"/>
      <c r="V9" s="41"/>
    </row>
    <row r="10" spans="1:23" s="1762" customFormat="1" ht="24.6" customHeight="1">
      <c r="A10" s="1401" t="s">
        <v>1690</v>
      </c>
      <c r="B10" s="2026"/>
      <c r="C10" s="2026"/>
      <c r="D10" s="2026"/>
      <c r="E10" s="2026"/>
      <c r="F10" s="2026"/>
      <c r="G10" s="2026"/>
      <c r="H10" s="2026"/>
      <c r="I10" s="2026"/>
      <c r="J10" s="2026"/>
      <c r="K10" s="2026"/>
      <c r="L10" s="2026"/>
      <c r="M10" s="689"/>
      <c r="N10" s="823"/>
      <c r="O10" s="823"/>
      <c r="P10" s="823"/>
      <c r="Q10" s="823"/>
      <c r="R10" s="113"/>
      <c r="S10" s="113"/>
      <c r="T10" s="824"/>
      <c r="U10" s="823"/>
      <c r="V10" s="41"/>
    </row>
    <row r="11" spans="1:23" ht="11.25" customHeight="1">
      <c r="A11" s="1698"/>
      <c r="B11" s="1698"/>
      <c r="C11" s="1698"/>
      <c r="D11" s="1698"/>
      <c r="E11" s="1698"/>
      <c r="F11" s="1698"/>
      <c r="G11" s="1698"/>
      <c r="H11" s="1698"/>
      <c r="I11" s="1698"/>
      <c r="J11" s="1699"/>
      <c r="K11" s="1699"/>
      <c r="L11" s="1699"/>
      <c r="M11" s="689"/>
      <c r="N11" s="823"/>
      <c r="O11" s="823"/>
      <c r="P11" s="823"/>
      <c r="Q11" s="823"/>
      <c r="R11" s="113"/>
      <c r="S11" s="113"/>
      <c r="T11" s="824"/>
      <c r="U11" s="823"/>
      <c r="V11" s="41"/>
    </row>
    <row r="12" spans="1:23" ht="24.6" customHeight="1">
      <c r="A12" s="4302" t="s">
        <v>1880</v>
      </c>
      <c r="B12" s="4312" t="s">
        <v>1881</v>
      </c>
      <c r="C12" s="4304" t="s">
        <v>1882</v>
      </c>
      <c r="D12" s="4305"/>
      <c r="E12" s="4306"/>
      <c r="F12" s="4314" t="s">
        <v>1883</v>
      </c>
      <c r="G12" s="4315"/>
      <c r="H12" s="4316"/>
      <c r="I12" s="2032" t="s">
        <v>1884</v>
      </c>
      <c r="J12" s="1702"/>
      <c r="K12" s="1702"/>
      <c r="L12" s="1702"/>
      <c r="M12" s="690"/>
      <c r="N12" s="1702"/>
      <c r="O12" s="42"/>
      <c r="P12" s="41"/>
      <c r="Q12" s="41"/>
      <c r="R12" s="41"/>
      <c r="S12" s="41"/>
      <c r="T12" s="41"/>
      <c r="U12" s="41"/>
      <c r="V12" s="41"/>
    </row>
    <row r="13" spans="1:23" s="790" customFormat="1" ht="24.6" customHeight="1">
      <c r="A13" s="4303"/>
      <c r="B13" s="4313"/>
      <c r="C13" s="4307"/>
      <c r="D13" s="4308"/>
      <c r="E13" s="4309"/>
      <c r="F13" s="2672" t="s">
        <v>1885</v>
      </c>
      <c r="G13" s="2673" t="s">
        <v>1886</v>
      </c>
      <c r="H13" s="2674" t="s">
        <v>1887</v>
      </c>
      <c r="I13" s="2032" t="s">
        <v>1888</v>
      </c>
      <c r="J13" s="1702"/>
      <c r="K13" s="1702"/>
      <c r="L13" s="1702"/>
      <c r="M13" s="690"/>
      <c r="N13" s="1702"/>
      <c r="O13" s="42"/>
      <c r="P13" s="42"/>
      <c r="Q13" s="42"/>
      <c r="R13" s="42"/>
      <c r="S13" s="42"/>
      <c r="T13" s="42"/>
      <c r="U13" s="42"/>
      <c r="V13" s="42"/>
    </row>
    <row r="14" spans="1:23" s="790" customFormat="1" ht="24.6" customHeight="1" thickBot="1">
      <c r="A14" s="4310" t="s">
        <v>1889</v>
      </c>
      <c r="B14" s="4311"/>
      <c r="C14" s="4299" t="s">
        <v>1890</v>
      </c>
      <c r="D14" s="4300"/>
      <c r="E14" s="4301"/>
      <c r="F14" s="665" t="s">
        <v>1891</v>
      </c>
      <c r="G14" s="666" t="s">
        <v>1891</v>
      </c>
      <c r="H14" s="2033" t="s">
        <v>1892</v>
      </c>
      <c r="I14" s="667">
        <v>16</v>
      </c>
      <c r="J14" s="1702"/>
      <c r="K14" s="805"/>
      <c r="L14" s="1611"/>
      <c r="M14" s="690"/>
      <c r="N14" s="1702"/>
      <c r="O14" s="42"/>
      <c r="P14" s="42"/>
      <c r="Q14" s="42"/>
      <c r="R14" s="42"/>
      <c r="S14" s="42"/>
      <c r="T14" s="42"/>
      <c r="U14" s="42"/>
      <c r="V14" s="42"/>
    </row>
    <row r="15" spans="1:23" ht="24.6" customHeight="1" thickTop="1">
      <c r="A15" s="2739" t="s">
        <v>1926</v>
      </c>
      <c r="B15" s="2675" t="s">
        <v>1927</v>
      </c>
      <c r="C15" s="4295">
        <v>45246</v>
      </c>
      <c r="D15" s="4296"/>
      <c r="E15" s="4297"/>
      <c r="F15" s="2740">
        <f>C15-6</f>
        <v>45240</v>
      </c>
      <c r="G15" s="2740">
        <f t="shared" ref="G15:G23" si="0">F15</f>
        <v>45240</v>
      </c>
      <c r="H15" s="2476">
        <f>F15-3</f>
        <v>45237</v>
      </c>
      <c r="I15" s="2209">
        <f t="shared" ref="I15:I23" si="1">C15+16</f>
        <v>45262</v>
      </c>
      <c r="J15" s="1294"/>
      <c r="K15" s="805"/>
      <c r="M15" s="691"/>
      <c r="N15" s="668"/>
      <c r="O15" s="42"/>
      <c r="P15" s="41"/>
      <c r="Q15" s="41"/>
      <c r="R15" s="41"/>
      <c r="S15" s="41"/>
      <c r="T15" s="41"/>
      <c r="U15" s="41"/>
      <c r="V15" s="41"/>
    </row>
    <row r="16" spans="1:23" s="790" customFormat="1" ht="24.6" customHeight="1">
      <c r="A16" s="2739" t="s">
        <v>1928</v>
      </c>
      <c r="B16" s="2675" t="s">
        <v>1929</v>
      </c>
      <c r="C16" s="4295">
        <f>C15+7</f>
        <v>45253</v>
      </c>
      <c r="D16" s="4296"/>
      <c r="E16" s="4297"/>
      <c r="F16" s="2740">
        <f t="shared" ref="F16:F18" si="2">C16-6</f>
        <v>45247</v>
      </c>
      <c r="G16" s="2740">
        <f t="shared" si="0"/>
        <v>45247</v>
      </c>
      <c r="H16" s="2476">
        <f t="shared" ref="H16:H18" si="3">F16-3</f>
        <v>45244</v>
      </c>
      <c r="I16" s="2209">
        <f t="shared" si="1"/>
        <v>45269</v>
      </c>
      <c r="J16" s="268"/>
      <c r="K16" s="268"/>
      <c r="L16" s="268"/>
      <c r="M16" s="691"/>
      <c r="N16" s="668"/>
      <c r="O16" s="42"/>
      <c r="P16" s="42"/>
      <c r="Q16" s="42"/>
      <c r="R16" s="42"/>
      <c r="S16" s="42"/>
      <c r="T16" s="42"/>
      <c r="U16" s="42"/>
      <c r="V16" s="42"/>
    </row>
    <row r="17" spans="1:29" ht="24.6" customHeight="1">
      <c r="A17" s="2739" t="s">
        <v>1930</v>
      </c>
      <c r="B17" s="2675" t="s">
        <v>1931</v>
      </c>
      <c r="C17" s="4295">
        <f t="shared" ref="C17:C18" si="4">C16+7</f>
        <v>45260</v>
      </c>
      <c r="D17" s="4296"/>
      <c r="E17" s="4297"/>
      <c r="F17" s="2740">
        <f t="shared" si="2"/>
        <v>45254</v>
      </c>
      <c r="G17" s="2740">
        <f t="shared" si="0"/>
        <v>45254</v>
      </c>
      <c r="H17" s="2476">
        <f t="shared" si="3"/>
        <v>45251</v>
      </c>
      <c r="I17" s="2209">
        <f t="shared" si="1"/>
        <v>45276</v>
      </c>
      <c r="J17" s="268"/>
      <c r="K17" s="268"/>
      <c r="L17" s="268"/>
      <c r="M17" s="691"/>
      <c r="N17" s="668"/>
      <c r="O17" s="42"/>
      <c r="P17" s="41"/>
      <c r="Q17" s="41"/>
      <c r="R17" s="41"/>
      <c r="S17" s="41"/>
      <c r="T17" s="41"/>
      <c r="U17" s="41"/>
      <c r="V17" s="41"/>
    </row>
    <row r="18" spans="1:29" ht="24.6" customHeight="1">
      <c r="A18" s="2741" t="s">
        <v>1932</v>
      </c>
      <c r="B18" s="2742" t="s">
        <v>1933</v>
      </c>
      <c r="C18" s="4295">
        <f t="shared" si="4"/>
        <v>45267</v>
      </c>
      <c r="D18" s="4296"/>
      <c r="E18" s="4297"/>
      <c r="F18" s="2740">
        <f t="shared" si="2"/>
        <v>45261</v>
      </c>
      <c r="G18" s="2740">
        <f t="shared" si="0"/>
        <v>45261</v>
      </c>
      <c r="H18" s="2476">
        <f t="shared" si="3"/>
        <v>45258</v>
      </c>
      <c r="I18" s="2209">
        <f t="shared" si="1"/>
        <v>45283</v>
      </c>
      <c r="J18" s="1294"/>
      <c r="K18" s="268"/>
      <c r="L18" s="268"/>
      <c r="M18" s="691"/>
      <c r="N18" s="668"/>
      <c r="O18" s="42"/>
      <c r="P18" s="41"/>
      <c r="Q18" s="41"/>
      <c r="R18" s="41"/>
      <c r="S18" s="41"/>
      <c r="T18" s="41"/>
      <c r="U18" s="41"/>
      <c r="V18" s="41"/>
    </row>
    <row r="19" spans="1:29" ht="24.6" customHeight="1">
      <c r="A19" s="2739" t="s">
        <v>1934</v>
      </c>
      <c r="B19" s="2675" t="s">
        <v>1935</v>
      </c>
      <c r="C19" s="4295">
        <f>C18+7</f>
        <v>45274</v>
      </c>
      <c r="D19" s="4296"/>
      <c r="E19" s="4297"/>
      <c r="F19" s="2740">
        <f>C19-6</f>
        <v>45268</v>
      </c>
      <c r="G19" s="2740">
        <f t="shared" si="0"/>
        <v>45268</v>
      </c>
      <c r="H19" s="2476">
        <f>F19-3</f>
        <v>45265</v>
      </c>
      <c r="I19" s="2209">
        <f t="shared" si="1"/>
        <v>45290</v>
      </c>
      <c r="J19" s="1470"/>
      <c r="K19" s="268"/>
      <c r="L19" s="268"/>
      <c r="M19" s="691"/>
      <c r="N19" s="668"/>
      <c r="O19" s="42"/>
      <c r="P19" s="41"/>
      <c r="Q19" s="41"/>
      <c r="R19" s="41"/>
      <c r="S19" s="41"/>
      <c r="T19" s="41"/>
      <c r="U19" s="41"/>
      <c r="V19" s="41"/>
    </row>
    <row r="20" spans="1:29" ht="24.6" customHeight="1">
      <c r="A20" s="2739" t="s">
        <v>1936</v>
      </c>
      <c r="B20" s="2675" t="s">
        <v>1937</v>
      </c>
      <c r="C20" s="4295">
        <f>C19+7</f>
        <v>45281</v>
      </c>
      <c r="D20" s="4296"/>
      <c r="E20" s="4297"/>
      <c r="F20" s="2740">
        <f>C20-6</f>
        <v>45275</v>
      </c>
      <c r="G20" s="2740">
        <f t="shared" si="0"/>
        <v>45275</v>
      </c>
      <c r="H20" s="2476">
        <f t="shared" ref="H20:H22" si="5">F20-3</f>
        <v>45272</v>
      </c>
      <c r="I20" s="2209">
        <f t="shared" si="1"/>
        <v>45297</v>
      </c>
      <c r="J20" s="268"/>
      <c r="K20" s="268"/>
      <c r="L20" s="268"/>
      <c r="M20" s="691"/>
      <c r="N20" s="668"/>
      <c r="O20" s="42"/>
      <c r="P20" s="41"/>
      <c r="Q20" s="41"/>
      <c r="R20" s="41"/>
      <c r="S20" s="41"/>
      <c r="T20" s="41"/>
      <c r="U20" s="41"/>
      <c r="V20" s="41"/>
    </row>
    <row r="21" spans="1:29" ht="24.6" customHeight="1">
      <c r="A21" s="2739" t="s">
        <v>1938</v>
      </c>
      <c r="B21" s="2675" t="s">
        <v>1939</v>
      </c>
      <c r="C21" s="4295">
        <f t="shared" ref="C21:C23" si="6">C20+7</f>
        <v>45288</v>
      </c>
      <c r="D21" s="4296"/>
      <c r="E21" s="4297"/>
      <c r="F21" s="2740">
        <f t="shared" ref="F21:F22" si="7">C21-6</f>
        <v>45282</v>
      </c>
      <c r="G21" s="2740">
        <f t="shared" si="0"/>
        <v>45282</v>
      </c>
      <c r="H21" s="2476">
        <f t="shared" si="5"/>
        <v>45279</v>
      </c>
      <c r="I21" s="2209">
        <f t="shared" si="1"/>
        <v>45304</v>
      </c>
      <c r="J21" s="1293"/>
      <c r="L21" s="268"/>
      <c r="M21" s="691"/>
      <c r="N21" s="668"/>
      <c r="O21" s="42"/>
      <c r="P21" s="41"/>
      <c r="Q21" s="41"/>
      <c r="R21" s="41"/>
      <c r="S21" s="41"/>
      <c r="T21" s="41"/>
      <c r="U21" s="41"/>
      <c r="V21" s="41"/>
    </row>
    <row r="22" spans="1:29" s="1762" customFormat="1" ht="24.6" customHeight="1">
      <c r="A22" s="2743" t="s">
        <v>1940</v>
      </c>
      <c r="B22" s="2676"/>
      <c r="C22" s="4282">
        <f t="shared" si="6"/>
        <v>45295</v>
      </c>
      <c r="D22" s="4283"/>
      <c r="E22" s="4284"/>
      <c r="F22" s="2744">
        <f t="shared" si="7"/>
        <v>45289</v>
      </c>
      <c r="G22" s="2744">
        <f t="shared" si="0"/>
        <v>45289</v>
      </c>
      <c r="H22" s="2745">
        <f t="shared" si="5"/>
        <v>45286</v>
      </c>
      <c r="I22" s="2746">
        <f t="shared" si="1"/>
        <v>45311</v>
      </c>
      <c r="J22" s="1293"/>
      <c r="L22" s="268"/>
      <c r="M22" s="691"/>
      <c r="N22" s="668"/>
      <c r="O22" s="42"/>
      <c r="P22" s="41"/>
      <c r="Q22" s="41"/>
      <c r="R22" s="41"/>
      <c r="S22" s="41"/>
      <c r="T22" s="41"/>
      <c r="U22" s="41"/>
      <c r="V22" s="41"/>
    </row>
    <row r="23" spans="1:29" s="1762" customFormat="1" ht="24.6" customHeight="1">
      <c r="A23" s="2739" t="s">
        <v>1941</v>
      </c>
      <c r="B23" s="2675"/>
      <c r="C23" s="4295">
        <f t="shared" si="6"/>
        <v>45302</v>
      </c>
      <c r="D23" s="4296"/>
      <c r="E23" s="4297"/>
      <c r="F23" s="2747">
        <f>C23-6-9</f>
        <v>45287</v>
      </c>
      <c r="G23" s="2747">
        <f t="shared" si="0"/>
        <v>45287</v>
      </c>
      <c r="H23" s="2677" t="s">
        <v>1942</v>
      </c>
      <c r="I23" s="2209">
        <f t="shared" si="1"/>
        <v>45318</v>
      </c>
      <c r="J23" s="1293"/>
      <c r="L23" s="268"/>
      <c r="M23" s="691"/>
      <c r="N23" s="668"/>
      <c r="O23" s="42"/>
      <c r="P23" s="41"/>
      <c r="Q23" s="41"/>
      <c r="R23" s="41"/>
      <c r="S23" s="41"/>
      <c r="T23" s="41"/>
      <c r="U23" s="41"/>
      <c r="V23" s="41"/>
    </row>
    <row r="24" spans="1:29" ht="24.6" customHeight="1">
      <c r="A24" s="1709" t="s">
        <v>1943</v>
      </c>
      <c r="B24" s="1707"/>
      <c r="C24" s="1707"/>
      <c r="D24" s="1707"/>
      <c r="E24" s="1707"/>
      <c r="F24" s="1707"/>
      <c r="G24" s="1707"/>
      <c r="H24" s="1707"/>
      <c r="I24" s="1707"/>
      <c r="J24" s="1708"/>
      <c r="K24" s="790"/>
      <c r="L24" s="268"/>
      <c r="M24" s="691"/>
      <c r="N24" s="668"/>
      <c r="O24" s="42"/>
      <c r="P24" s="41"/>
      <c r="Q24" s="41"/>
      <c r="R24" s="41"/>
      <c r="S24" s="41"/>
      <c r="T24" s="41"/>
      <c r="U24" s="41"/>
      <c r="V24" s="41"/>
    </row>
    <row r="25" spans="1:29" ht="24.6" customHeight="1">
      <c r="A25" s="756" t="s">
        <v>1324</v>
      </c>
      <c r="B25" s="675"/>
      <c r="C25" s="675"/>
      <c r="D25" s="675"/>
      <c r="E25" s="675"/>
      <c r="F25" s="978"/>
      <c r="H25" s="268"/>
      <c r="I25" s="1694"/>
      <c r="J25" s="669"/>
      <c r="K25" s="669"/>
      <c r="L25" s="669"/>
      <c r="M25" s="691"/>
      <c r="N25" s="668"/>
      <c r="O25" s="42"/>
      <c r="P25" s="41"/>
      <c r="Q25" s="41"/>
      <c r="R25" s="41"/>
      <c r="S25" s="41"/>
      <c r="T25" s="41"/>
      <c r="U25" s="41"/>
      <c r="V25" s="41"/>
    </row>
    <row r="26" spans="1:29" ht="24.6" customHeight="1">
      <c r="A26" s="756" t="s">
        <v>630</v>
      </c>
      <c r="B26" s="670"/>
      <c r="C26" s="670"/>
      <c r="D26" s="670"/>
      <c r="E26" s="670"/>
      <c r="F26" s="373"/>
      <c r="G26" s="1579"/>
      <c r="H26" s="1682"/>
      <c r="I26" s="823" t="s">
        <v>535</v>
      </c>
      <c r="J26" s="265"/>
      <c r="K26" s="265"/>
      <c r="L26" s="265"/>
      <c r="M26" s="692"/>
      <c r="N26" s="268"/>
      <c r="O26" s="268"/>
      <c r="P26" s="268"/>
      <c r="Q26" s="268"/>
      <c r="R26" s="268"/>
      <c r="S26" s="268"/>
      <c r="T26" s="876"/>
      <c r="U26" s="833"/>
      <c r="V26" s="833"/>
    </row>
    <row r="27" spans="1:29" ht="24.6" customHeight="1">
      <c r="A27" s="756" t="s">
        <v>1310</v>
      </c>
      <c r="B27" s="670"/>
      <c r="C27" s="670"/>
      <c r="D27" s="670"/>
      <c r="E27" s="670"/>
      <c r="F27" s="373"/>
      <c r="G27" s="1579"/>
      <c r="H27" s="1682"/>
      <c r="I27" s="796" t="s">
        <v>1311</v>
      </c>
      <c r="J27" s="265"/>
      <c r="K27" s="265"/>
      <c r="L27" s="265"/>
      <c r="M27" s="685"/>
      <c r="N27" s="833"/>
      <c r="O27" s="833"/>
      <c r="P27" s="833"/>
      <c r="Q27" s="833"/>
      <c r="R27" s="833"/>
      <c r="S27" s="833"/>
      <c r="T27" s="1672"/>
      <c r="U27" s="1672"/>
      <c r="V27" s="1672"/>
      <c r="W27" s="820"/>
      <c r="X27" s="820"/>
      <c r="Y27" s="820"/>
      <c r="Z27" s="820"/>
      <c r="AA27" s="820"/>
      <c r="AB27" s="820"/>
      <c r="AC27" s="820"/>
    </row>
    <row r="28" spans="1:29" ht="24.6" customHeight="1">
      <c r="A28" s="671" t="s">
        <v>226</v>
      </c>
      <c r="C28" s="41"/>
      <c r="D28" s="672"/>
      <c r="E28" s="673"/>
      <c r="F28" s="673"/>
      <c r="G28" s="1579"/>
      <c r="H28" s="1700"/>
      <c r="I28" s="2119" t="s">
        <v>1944</v>
      </c>
      <c r="J28" s="2737"/>
      <c r="K28" s="2737"/>
      <c r="L28" s="1700"/>
      <c r="M28" s="685"/>
      <c r="N28" s="833"/>
      <c r="O28" s="833"/>
      <c r="P28" s="833"/>
      <c r="Q28" s="833"/>
      <c r="R28" s="833"/>
      <c r="S28" s="833"/>
      <c r="T28" s="1672"/>
      <c r="U28" s="1672"/>
      <c r="V28" s="1672"/>
      <c r="W28" s="820"/>
      <c r="X28" s="820"/>
      <c r="Y28" s="820"/>
      <c r="Z28" s="820"/>
      <c r="AA28" s="820"/>
      <c r="AB28" s="820"/>
      <c r="AC28" s="820"/>
    </row>
    <row r="29" spans="1:29" s="117" customFormat="1" ht="24.6" customHeight="1">
      <c r="A29" s="4285" t="s">
        <v>1312</v>
      </c>
      <c r="B29" s="4317" t="s">
        <v>1313</v>
      </c>
      <c r="C29" s="4318"/>
      <c r="D29" s="4318"/>
      <c r="E29" s="4318"/>
      <c r="F29" s="4318"/>
      <c r="G29" s="4318"/>
      <c r="H29" s="4319"/>
      <c r="I29" s="791"/>
      <c r="J29" s="1700"/>
      <c r="K29" s="1700"/>
      <c r="L29" s="1700"/>
      <c r="M29" s="685"/>
      <c r="N29" s="833"/>
      <c r="O29" s="833"/>
      <c r="P29" s="1671"/>
      <c r="Q29" s="833"/>
      <c r="R29" s="833"/>
      <c r="S29" s="833"/>
      <c r="T29" s="1672"/>
      <c r="U29" s="1672"/>
      <c r="V29" s="1672"/>
      <c r="W29" s="1704"/>
      <c r="X29" s="1704"/>
      <c r="Y29" s="1704"/>
      <c r="Z29" s="1704"/>
      <c r="AA29" s="1704"/>
      <c r="AB29" s="1703"/>
      <c r="AC29" s="1703"/>
    </row>
    <row r="30" spans="1:29" ht="24.6" customHeight="1">
      <c r="A30" s="4286"/>
      <c r="B30" s="4292" t="s">
        <v>1314</v>
      </c>
      <c r="C30" s="4293"/>
      <c r="D30" s="4293"/>
      <c r="E30" s="4293"/>
      <c r="F30" s="4293"/>
      <c r="G30" s="4293"/>
      <c r="H30" s="4294"/>
      <c r="J30" s="676"/>
      <c r="K30" s="676"/>
      <c r="L30" s="676"/>
      <c r="M30" s="688"/>
      <c r="N30" s="96"/>
      <c r="O30" s="96"/>
      <c r="P30" s="41"/>
      <c r="Q30" s="41"/>
      <c r="R30" s="41"/>
      <c r="S30" s="833"/>
      <c r="T30" s="833"/>
      <c r="U30" s="833"/>
      <c r="V30" s="833"/>
      <c r="W30" s="109"/>
      <c r="X30" s="109"/>
      <c r="Y30" s="107"/>
      <c r="Z30" s="108"/>
      <c r="AA30" s="109"/>
      <c r="AB30" s="110"/>
      <c r="AC30" s="110"/>
    </row>
    <row r="31" spans="1:29" ht="24.6" customHeight="1">
      <c r="A31" s="4285" t="s">
        <v>1315</v>
      </c>
      <c r="B31" s="4317" t="s">
        <v>1316</v>
      </c>
      <c r="C31" s="4318"/>
      <c r="D31" s="4318"/>
      <c r="E31" s="4318"/>
      <c r="F31" s="4318"/>
      <c r="G31" s="4318"/>
      <c r="H31" s="4319"/>
      <c r="I31" s="1726" t="s">
        <v>1326</v>
      </c>
      <c r="K31" s="876"/>
      <c r="L31" s="876"/>
      <c r="N31" s="41"/>
      <c r="O31" s="41"/>
      <c r="P31" s="1701"/>
      <c r="Q31" s="1701"/>
      <c r="R31" s="41"/>
      <c r="S31" s="1673"/>
      <c r="T31" s="1673"/>
      <c r="U31" s="1673"/>
      <c r="V31" s="112"/>
      <c r="W31" s="109"/>
      <c r="X31" s="107"/>
      <c r="Y31" s="107"/>
      <c r="Z31" s="108"/>
      <c r="AA31" s="109"/>
      <c r="AB31" s="110"/>
      <c r="AC31" s="110"/>
    </row>
    <row r="32" spans="1:29" ht="24.6" customHeight="1">
      <c r="A32" s="4286"/>
      <c r="B32" s="4292" t="s">
        <v>1317</v>
      </c>
      <c r="C32" s="4293"/>
      <c r="D32" s="4293"/>
      <c r="E32" s="4293"/>
      <c r="F32" s="4293"/>
      <c r="G32" s="4293"/>
      <c r="H32" s="4294"/>
      <c r="I32" s="1684" t="s">
        <v>1480</v>
      </c>
      <c r="K32" s="676"/>
      <c r="L32" s="676"/>
      <c r="N32" s="41"/>
      <c r="O32" s="41"/>
      <c r="P32" s="876"/>
      <c r="Q32" s="876"/>
      <c r="R32" s="41"/>
      <c r="S32" s="1673"/>
      <c r="T32" s="1673"/>
      <c r="U32" s="1673"/>
      <c r="V32" s="112"/>
      <c r="W32" s="109"/>
      <c r="X32" s="107"/>
      <c r="Y32" s="107"/>
      <c r="Z32" s="108"/>
      <c r="AA32" s="109"/>
      <c r="AB32" s="107"/>
      <c r="AC32" s="107"/>
    </row>
    <row r="33" spans="1:29" ht="24.6" customHeight="1">
      <c r="A33" s="4287" t="s">
        <v>1318</v>
      </c>
      <c r="B33" s="4289" t="s">
        <v>534</v>
      </c>
      <c r="C33" s="4290"/>
      <c r="D33" s="4290"/>
      <c r="E33" s="4290"/>
      <c r="F33" s="4290"/>
      <c r="G33" s="4290"/>
      <c r="H33" s="4291"/>
      <c r="I33" s="1691" t="s">
        <v>223</v>
      </c>
      <c r="K33" s="876"/>
      <c r="L33" s="876"/>
      <c r="N33" s="41"/>
      <c r="O33" s="41"/>
      <c r="P33" s="876"/>
      <c r="Q33" s="876"/>
      <c r="R33" s="41"/>
      <c r="S33" s="1673"/>
      <c r="T33" s="1673"/>
      <c r="U33" s="1673"/>
      <c r="V33" s="113"/>
      <c r="W33" s="109"/>
      <c r="X33" s="107"/>
      <c r="Y33" s="107"/>
      <c r="Z33" s="108"/>
      <c r="AA33" s="109"/>
      <c r="AB33" s="107"/>
      <c r="AC33" s="107"/>
    </row>
    <row r="34" spans="1:29" ht="24.6" customHeight="1">
      <c r="A34" s="4288"/>
      <c r="B34" s="4292" t="s">
        <v>1319</v>
      </c>
      <c r="C34" s="4293"/>
      <c r="D34" s="4293"/>
      <c r="E34" s="4293"/>
      <c r="F34" s="4293"/>
      <c r="G34" s="4293"/>
      <c r="H34" s="4294"/>
      <c r="I34" s="1644"/>
      <c r="J34" s="1644"/>
      <c r="K34" s="676"/>
      <c r="L34" s="676"/>
      <c r="N34" s="41"/>
      <c r="O34" s="41"/>
      <c r="P34" s="876"/>
      <c r="Q34" s="876"/>
      <c r="R34" s="41"/>
      <c r="S34" s="1673"/>
      <c r="T34" s="1673"/>
      <c r="U34" s="1673"/>
      <c r="V34" s="113"/>
      <c r="W34" s="109"/>
      <c r="X34" s="107"/>
      <c r="Y34" s="107"/>
      <c r="Z34" s="108"/>
      <c r="AA34" s="109"/>
      <c r="AB34" s="107"/>
      <c r="AC34" s="107"/>
    </row>
    <row r="35" spans="1:29" s="1644" customFormat="1" ht="24.6" customHeight="1">
      <c r="A35" s="1672"/>
      <c r="B35" s="1701"/>
      <c r="C35" s="729"/>
      <c r="D35" s="729"/>
      <c r="E35" s="729"/>
      <c r="F35" s="729"/>
      <c r="G35" s="729"/>
      <c r="H35" s="729"/>
      <c r="I35" s="823"/>
      <c r="J35" s="876"/>
      <c r="K35" s="876"/>
      <c r="L35" s="876"/>
      <c r="M35" s="683"/>
      <c r="N35" s="854"/>
      <c r="O35" s="854"/>
      <c r="P35" s="854"/>
      <c r="Q35" s="854"/>
      <c r="R35" s="1673"/>
      <c r="S35" s="1673"/>
      <c r="T35" s="1673"/>
      <c r="U35" s="1673"/>
      <c r="V35" s="1672"/>
      <c r="W35" s="109"/>
      <c r="X35" s="107"/>
      <c r="Y35" s="107"/>
      <c r="Z35" s="108"/>
      <c r="AA35" s="109"/>
      <c r="AB35" s="107"/>
      <c r="AC35" s="107"/>
    </row>
    <row r="36" spans="1:29" s="1644" customFormat="1" ht="24.6" customHeight="1">
      <c r="A36" s="1672"/>
      <c r="B36" s="1701"/>
      <c r="C36" s="729"/>
      <c r="D36" s="729"/>
      <c r="E36" s="729"/>
      <c r="F36" s="729"/>
      <c r="G36" s="729"/>
      <c r="H36" s="729"/>
      <c r="I36" s="823"/>
      <c r="J36" s="876"/>
      <c r="K36" s="876"/>
      <c r="L36" s="876"/>
      <c r="M36" s="683"/>
      <c r="N36" s="854"/>
      <c r="O36" s="854"/>
      <c r="P36" s="854"/>
      <c r="Q36" s="674"/>
      <c r="R36" s="1673"/>
      <c r="S36" s="1673"/>
      <c r="T36" s="1673"/>
      <c r="U36" s="1673"/>
      <c r="V36" s="833"/>
      <c r="W36" s="109"/>
      <c r="X36" s="107"/>
      <c r="Y36" s="107"/>
      <c r="Z36" s="108"/>
      <c r="AA36" s="109"/>
      <c r="AB36" s="107"/>
      <c r="AC36" s="107"/>
    </row>
    <row r="37" spans="1:29" s="1644" customFormat="1" ht="24.6" customHeight="1">
      <c r="A37" s="1672"/>
      <c r="B37" s="1701"/>
      <c r="C37" s="729"/>
      <c r="D37" s="729"/>
      <c r="E37" s="729"/>
      <c r="F37" s="729"/>
      <c r="G37" s="729"/>
      <c r="H37" s="729"/>
      <c r="I37" s="41"/>
      <c r="J37" s="876"/>
      <c r="K37" s="876"/>
      <c r="L37" s="876"/>
      <c r="M37" s="683"/>
      <c r="N37" s="854"/>
      <c r="O37" s="854"/>
      <c r="P37" s="854"/>
      <c r="Q37" s="674"/>
      <c r="R37" s="1673"/>
      <c r="S37" s="1673"/>
      <c r="T37" s="1673"/>
      <c r="U37" s="1673"/>
      <c r="V37" s="833"/>
      <c r="W37" s="109"/>
      <c r="X37" s="107"/>
      <c r="Y37" s="107"/>
      <c r="Z37" s="108"/>
      <c r="AA37" s="109"/>
      <c r="AB37" s="107"/>
      <c r="AC37" s="107"/>
    </row>
    <row r="38" spans="1:29" s="1644" customFormat="1" ht="24.6" customHeight="1">
      <c r="A38" s="1672"/>
      <c r="B38" s="1701"/>
      <c r="C38" s="729"/>
      <c r="D38" s="729"/>
      <c r="E38" s="729"/>
      <c r="F38" s="729"/>
      <c r="G38" s="729"/>
      <c r="H38" s="729"/>
      <c r="I38" s="1671"/>
      <c r="J38" s="876"/>
      <c r="K38" s="876"/>
      <c r="L38" s="876"/>
      <c r="M38" s="683"/>
      <c r="N38" s="854"/>
      <c r="O38" s="854"/>
      <c r="P38" s="854"/>
      <c r="Q38" s="674"/>
      <c r="R38" s="1673"/>
      <c r="S38" s="1673"/>
      <c r="T38" s="1673"/>
      <c r="U38" s="1673"/>
      <c r="V38" s="833"/>
      <c r="W38" s="109"/>
      <c r="X38" s="107"/>
      <c r="Y38" s="107"/>
      <c r="Z38" s="108"/>
      <c r="AA38" s="109"/>
      <c r="AB38" s="107"/>
      <c r="AC38" s="107"/>
    </row>
    <row r="39" spans="1:29" s="1644" customFormat="1" ht="24.6" customHeight="1">
      <c r="A39" s="678"/>
      <c r="B39" s="678"/>
      <c r="C39" s="679"/>
      <c r="D39" s="680"/>
      <c r="E39" s="680"/>
      <c r="F39" s="681"/>
      <c r="G39" s="680"/>
      <c r="H39" s="680"/>
      <c r="I39" s="679"/>
      <c r="J39" s="679"/>
      <c r="K39" s="679"/>
      <c r="L39" s="679"/>
      <c r="M39" s="683"/>
      <c r="N39" s="854"/>
      <c r="O39" s="854"/>
      <c r="P39" s="854"/>
      <c r="Q39" s="674"/>
      <c r="R39" s="1673"/>
      <c r="S39" s="1673"/>
      <c r="T39" s="1673"/>
      <c r="U39" s="1673"/>
      <c r="V39" s="833"/>
      <c r="W39" s="109"/>
      <c r="X39" s="107"/>
      <c r="Y39" s="107"/>
      <c r="Z39" s="108"/>
      <c r="AA39" s="109"/>
      <c r="AB39" s="107"/>
      <c r="AC39" s="107"/>
    </row>
    <row r="40" spans="1:29" s="683" customFormat="1" ht="20.100000000000001" customHeight="1">
      <c r="A40" s="108"/>
      <c r="B40" s="108"/>
      <c r="C40" s="107"/>
      <c r="D40" s="111"/>
      <c r="E40" s="107"/>
      <c r="F40" s="840"/>
      <c r="G40" s="107"/>
      <c r="H40" s="107"/>
      <c r="I40" s="840"/>
      <c r="J40" s="840"/>
      <c r="K40" s="840"/>
      <c r="L40" s="840"/>
      <c r="M40" s="679"/>
      <c r="N40" s="682"/>
      <c r="P40" s="682"/>
      <c r="Q40" s="684"/>
      <c r="R40" s="684"/>
      <c r="S40" s="682"/>
      <c r="T40" s="682"/>
      <c r="U40" s="685"/>
      <c r="V40" s="686"/>
      <c r="W40" s="686"/>
      <c r="X40" s="687"/>
    </row>
    <row r="41" spans="1:29" s="840" customFormat="1" ht="30" customHeight="1">
      <c r="A41" s="108"/>
      <c r="B41" s="108"/>
      <c r="C41" s="107"/>
      <c r="D41" s="111"/>
      <c r="E41" s="107"/>
      <c r="F41" s="790"/>
      <c r="G41" s="107"/>
      <c r="H41" s="111"/>
      <c r="M41" s="679"/>
      <c r="N41" s="876"/>
      <c r="O41" s="876"/>
      <c r="P41" s="876"/>
      <c r="Q41" s="876"/>
      <c r="R41" s="876"/>
      <c r="S41" s="537"/>
      <c r="T41" s="837"/>
      <c r="U41" s="837"/>
      <c r="V41" s="107"/>
      <c r="W41" s="107"/>
      <c r="X41" s="399"/>
    </row>
    <row r="42" spans="1:29" s="790" customFormat="1" ht="17.25" customHeight="1">
      <c r="A42" s="108"/>
      <c r="B42" s="108"/>
      <c r="C42" s="107"/>
      <c r="D42" s="111"/>
      <c r="E42" s="107"/>
      <c r="F42" s="107"/>
      <c r="G42" s="107"/>
      <c r="H42" s="111"/>
      <c r="I42" s="840"/>
      <c r="J42" s="840"/>
      <c r="K42" s="840"/>
      <c r="L42" s="840"/>
      <c r="M42" s="683"/>
      <c r="N42" s="840"/>
      <c r="O42" s="840"/>
      <c r="P42" s="840"/>
      <c r="Q42" s="840"/>
      <c r="R42" s="840"/>
      <c r="S42" s="840"/>
      <c r="T42" s="840"/>
      <c r="U42" s="107"/>
    </row>
    <row r="43" spans="1:29" s="790" customFormat="1" ht="15" customHeight="1">
      <c r="A43" s="108"/>
      <c r="B43" s="108"/>
      <c r="D43" s="1644"/>
      <c r="E43" s="1655"/>
      <c r="F43" s="1648"/>
      <c r="G43" s="1655"/>
      <c r="H43" s="111"/>
      <c r="I43" s="840"/>
      <c r="J43" s="840"/>
      <c r="K43" s="840"/>
      <c r="L43" s="840"/>
      <c r="M43" s="683"/>
      <c r="N43" s="840"/>
      <c r="O43" s="840"/>
      <c r="P43" s="840"/>
      <c r="Q43" s="840"/>
      <c r="R43" s="840"/>
      <c r="S43" s="840"/>
      <c r="T43" s="840"/>
      <c r="U43" s="107"/>
    </row>
    <row r="44" spans="1:29" s="790" customFormat="1" ht="15" customHeight="1">
      <c r="A44" s="108"/>
      <c r="B44" s="108"/>
      <c r="D44" s="1644"/>
      <c r="E44" s="843"/>
      <c r="F44" s="843"/>
      <c r="G44" s="844"/>
      <c r="H44" s="111"/>
      <c r="I44" s="840"/>
      <c r="J44" s="840"/>
      <c r="K44" s="840"/>
      <c r="L44" s="840"/>
      <c r="M44" s="683"/>
      <c r="N44" s="840"/>
      <c r="O44" s="840"/>
      <c r="P44" s="840"/>
      <c r="Q44" s="840"/>
      <c r="R44" s="840"/>
      <c r="S44" s="840"/>
      <c r="T44" s="840"/>
      <c r="U44" s="107"/>
    </row>
    <row r="45" spans="1:29" s="790" customFormat="1" ht="15" customHeight="1">
      <c r="A45" s="108"/>
      <c r="B45" s="108"/>
      <c r="D45" s="1644"/>
      <c r="E45" s="1655"/>
      <c r="F45" s="1648"/>
      <c r="G45" s="1648"/>
      <c r="H45" s="111"/>
      <c r="I45" s="840"/>
      <c r="J45" s="840"/>
      <c r="K45" s="840"/>
      <c r="L45" s="840"/>
      <c r="M45" s="683"/>
      <c r="N45" s="840"/>
      <c r="O45" s="840"/>
      <c r="P45" s="840"/>
      <c r="Q45" s="840"/>
      <c r="R45" s="840"/>
      <c r="S45" s="840"/>
      <c r="T45" s="840"/>
      <c r="U45" s="107"/>
    </row>
    <row r="46" spans="1:29" s="790" customFormat="1" ht="15" customHeight="1">
      <c r="A46" s="677"/>
      <c r="B46" s="98"/>
      <c r="C46" s="99"/>
      <c r="D46" s="104"/>
      <c r="E46" s="101"/>
      <c r="F46" s="102"/>
      <c r="G46" s="101"/>
      <c r="H46" s="103"/>
      <c r="I46" s="840"/>
      <c r="J46" s="840"/>
      <c r="K46" s="840"/>
      <c r="L46" s="840"/>
      <c r="M46" s="683"/>
      <c r="N46" s="840"/>
      <c r="O46" s="840"/>
      <c r="P46" s="840"/>
      <c r="Q46" s="840"/>
      <c r="R46" s="840"/>
      <c r="S46" s="840"/>
      <c r="T46" s="840"/>
      <c r="U46" s="107"/>
    </row>
    <row r="47" spans="1:29" s="790" customFormat="1" ht="15" customHeight="1">
      <c r="M47" s="683"/>
      <c r="N47" s="840"/>
      <c r="O47" s="840"/>
      <c r="P47" s="840"/>
      <c r="Q47" s="840"/>
      <c r="R47" s="840"/>
      <c r="S47" s="840"/>
      <c r="T47" s="840"/>
      <c r="U47" s="99"/>
    </row>
    <row r="48" spans="1:29" s="790" customFormat="1" ht="15" customHeight="1">
      <c r="A48" s="105"/>
      <c r="B48" s="1540"/>
      <c r="C48" s="1540"/>
      <c r="D48" s="1540"/>
      <c r="E48" s="1540"/>
      <c r="F48" s="1540"/>
      <c r="G48" s="1540"/>
      <c r="H48" s="1540"/>
      <c r="I48" s="674"/>
      <c r="J48" s="674"/>
      <c r="K48" s="674"/>
      <c r="L48" s="674"/>
      <c r="M48" s="693"/>
    </row>
    <row r="49" spans="1:20" s="790" customFormat="1" ht="15" customHeight="1">
      <c r="A49" s="2876"/>
      <c r="B49" s="876"/>
      <c r="C49" s="876"/>
      <c r="D49" s="876"/>
      <c r="E49" s="876"/>
      <c r="F49" s="876"/>
      <c r="G49" s="876"/>
      <c r="H49" s="876"/>
      <c r="I49" s="837"/>
      <c r="J49" s="837"/>
      <c r="K49" s="837"/>
      <c r="L49" s="837"/>
      <c r="M49" s="694"/>
      <c r="N49" s="674"/>
      <c r="O49" s="674"/>
      <c r="P49" s="840"/>
      <c r="Q49" s="840"/>
      <c r="R49" s="840"/>
      <c r="S49" s="840"/>
      <c r="T49" s="840"/>
    </row>
    <row r="50" spans="1:20" s="790" customFormat="1" ht="15" customHeight="1">
      <c r="A50" s="2876"/>
      <c r="B50" s="876"/>
      <c r="C50" s="876"/>
      <c r="D50" s="876"/>
      <c r="E50" s="537"/>
      <c r="F50" s="876"/>
      <c r="G50" s="876"/>
      <c r="H50" s="876"/>
      <c r="I50" s="537"/>
      <c r="J50" s="537"/>
      <c r="K50" s="537"/>
      <c r="L50" s="537"/>
      <c r="M50" s="695"/>
      <c r="N50" s="537"/>
      <c r="O50" s="537"/>
      <c r="P50" s="150"/>
      <c r="Q50" s="150"/>
      <c r="R50" s="150"/>
      <c r="S50" s="150"/>
      <c r="T50" s="150"/>
    </row>
    <row r="51" spans="1:20" s="790" customFormat="1" ht="15" customHeight="1">
      <c r="A51" s="2876"/>
      <c r="B51" s="833"/>
      <c r="C51" s="833"/>
      <c r="D51" s="833"/>
      <c r="E51" s="833"/>
      <c r="F51" s="833"/>
      <c r="G51" s="833"/>
      <c r="H51" s="1671"/>
      <c r="I51" s="97"/>
      <c r="J51" s="97"/>
      <c r="K51" s="97"/>
      <c r="L51" s="97"/>
      <c r="M51" s="696"/>
      <c r="N51" s="537"/>
      <c r="O51" s="537"/>
      <c r="P51" s="150"/>
      <c r="Q51" s="150"/>
      <c r="R51" s="150"/>
      <c r="S51" s="150"/>
      <c r="T51" s="150"/>
    </row>
    <row r="52" spans="1:20" ht="15" customHeight="1">
      <c r="A52" s="2876"/>
      <c r="B52" s="833"/>
      <c r="C52" s="833"/>
      <c r="D52" s="833"/>
      <c r="E52" s="1671"/>
      <c r="F52" s="833"/>
      <c r="G52" s="833"/>
      <c r="H52" s="833"/>
      <c r="I52" s="1671"/>
      <c r="J52" s="1671"/>
      <c r="K52" s="1671"/>
      <c r="L52" s="1671"/>
      <c r="M52" s="697"/>
      <c r="N52" s="97"/>
      <c r="O52" s="97"/>
      <c r="P52" s="53"/>
      <c r="Q52" s="53"/>
      <c r="R52" s="53"/>
      <c r="S52" s="53"/>
      <c r="T52" s="148"/>
    </row>
    <row r="53" spans="1:20" ht="15" customHeight="1">
      <c r="A53" s="1697"/>
      <c r="B53" s="833"/>
      <c r="C53" s="833"/>
      <c r="D53" s="833"/>
      <c r="E53" s="833"/>
      <c r="F53" s="833"/>
      <c r="G53" s="833"/>
      <c r="H53" s="1671"/>
      <c r="I53" s="843"/>
      <c r="J53" s="843"/>
      <c r="K53" s="843"/>
      <c r="L53" s="843"/>
      <c r="M53" s="696"/>
      <c r="N53" s="833"/>
      <c r="O53" s="833"/>
      <c r="P53" s="1655"/>
      <c r="Q53" s="1655"/>
      <c r="R53" s="1655"/>
      <c r="S53" s="1655"/>
      <c r="T53" s="196"/>
    </row>
    <row r="54" spans="1:20" ht="15" customHeight="1">
      <c r="A54" s="1697"/>
      <c r="B54" s="833"/>
      <c r="C54" s="833"/>
      <c r="D54" s="833"/>
      <c r="E54" s="1671"/>
      <c r="F54" s="833"/>
      <c r="G54" s="833"/>
      <c r="H54" s="833"/>
      <c r="I54" s="844"/>
      <c r="J54" s="844"/>
      <c r="K54" s="844"/>
      <c r="L54" s="844"/>
      <c r="M54" s="698"/>
      <c r="N54" s="36"/>
      <c r="O54" s="36"/>
      <c r="P54" s="36"/>
      <c r="Q54" s="36"/>
      <c r="R54" s="36"/>
      <c r="S54" s="36"/>
      <c r="T54" s="197"/>
    </row>
    <row r="55" spans="1:20" ht="15" customHeight="1">
      <c r="A55" s="2876"/>
      <c r="B55" s="833"/>
      <c r="C55" s="833"/>
      <c r="D55" s="833"/>
      <c r="E55" s="833"/>
      <c r="F55" s="833"/>
      <c r="G55" s="833"/>
      <c r="H55" s="1671"/>
      <c r="I55" s="851"/>
      <c r="J55" s="851"/>
      <c r="K55" s="851"/>
      <c r="L55" s="851"/>
      <c r="M55" s="698"/>
      <c r="N55" s="36"/>
      <c r="O55" s="36"/>
      <c r="P55" s="36"/>
      <c r="Q55" s="36"/>
      <c r="R55" s="36"/>
      <c r="S55" s="36"/>
      <c r="T55" s="197"/>
    </row>
    <row r="56" spans="1:20" ht="15" customHeight="1">
      <c r="A56" s="2876"/>
      <c r="B56" s="833"/>
      <c r="C56" s="833"/>
      <c r="D56" s="833"/>
      <c r="E56" s="1671"/>
      <c r="F56" s="833"/>
      <c r="G56" s="833"/>
      <c r="H56" s="1671"/>
      <c r="I56" s="851"/>
      <c r="J56" s="851"/>
      <c r="K56" s="851"/>
      <c r="L56" s="851"/>
      <c r="M56" s="698"/>
      <c r="N56" s="36"/>
      <c r="O56" s="36"/>
      <c r="P56" s="36"/>
      <c r="Q56" s="36"/>
      <c r="R56" s="36"/>
      <c r="S56" s="36"/>
      <c r="T56" s="197"/>
    </row>
    <row r="57" spans="1:20" ht="15" customHeight="1">
      <c r="A57" s="2876"/>
      <c r="B57" s="833"/>
      <c r="C57" s="833"/>
      <c r="D57" s="833"/>
      <c r="E57" s="833"/>
      <c r="F57" s="833"/>
      <c r="G57" s="833"/>
      <c r="H57" s="1671"/>
      <c r="I57" s="843"/>
      <c r="J57" s="843"/>
      <c r="K57" s="843"/>
      <c r="L57" s="843"/>
      <c r="M57" s="698"/>
      <c r="N57" s="36"/>
      <c r="O57" s="36"/>
      <c r="P57" s="36"/>
      <c r="Q57" s="36"/>
      <c r="R57" s="36"/>
      <c r="S57" s="36"/>
      <c r="T57" s="197"/>
    </row>
    <row r="58" spans="1:20" ht="15" customHeight="1">
      <c r="A58" s="2876"/>
      <c r="B58" s="833"/>
      <c r="C58" s="833"/>
      <c r="D58" s="833"/>
      <c r="E58" s="1671"/>
      <c r="F58" s="833"/>
      <c r="G58" s="833"/>
      <c r="H58" s="833"/>
      <c r="M58" s="698"/>
      <c r="N58" s="843"/>
      <c r="O58" s="843"/>
      <c r="P58" s="843"/>
      <c r="Q58" s="843"/>
      <c r="R58" s="843"/>
      <c r="S58" s="843"/>
      <c r="T58" s="149"/>
    </row>
    <row r="59" spans="1:20" ht="15" customHeight="1">
      <c r="A59" s="2876"/>
      <c r="B59" s="833"/>
      <c r="C59" s="833"/>
      <c r="D59" s="833"/>
      <c r="E59" s="833"/>
      <c r="F59" s="833"/>
      <c r="G59" s="833"/>
      <c r="H59" s="1671"/>
      <c r="M59" s="698"/>
      <c r="N59" s="1655"/>
      <c r="O59" s="1655"/>
      <c r="P59" s="1655"/>
      <c r="Q59" s="1655"/>
      <c r="R59" s="1655"/>
      <c r="S59" s="1655"/>
      <c r="T59" s="196"/>
    </row>
    <row r="60" spans="1:20" ht="15" customHeight="1">
      <c r="A60" s="2876"/>
      <c r="B60" s="833"/>
      <c r="C60" s="833"/>
      <c r="D60" s="833"/>
      <c r="E60" s="833"/>
      <c r="F60" s="833"/>
      <c r="G60" s="833"/>
      <c r="H60" s="833"/>
      <c r="I60" s="95"/>
      <c r="J60" s="95"/>
      <c r="K60" s="95"/>
      <c r="L60" s="95"/>
      <c r="M60" s="698"/>
      <c r="N60" s="844"/>
      <c r="O60" s="844"/>
      <c r="P60" s="844"/>
      <c r="Q60" s="844"/>
      <c r="R60" s="844"/>
      <c r="S60" s="844"/>
      <c r="T60" s="150"/>
    </row>
    <row r="61" spans="1:20" ht="15" customHeight="1">
      <c r="A61" s="26"/>
      <c r="B61" s="834"/>
      <c r="C61" s="834"/>
      <c r="D61" s="834"/>
      <c r="E61" s="834"/>
      <c r="F61" s="834"/>
      <c r="G61" s="834"/>
      <c r="H61" s="834"/>
      <c r="I61" s="15"/>
      <c r="J61" s="15"/>
      <c r="K61" s="15"/>
      <c r="L61" s="15"/>
      <c r="M61" s="698"/>
      <c r="N61" s="844"/>
      <c r="O61" s="844"/>
      <c r="P61" s="844"/>
      <c r="Q61" s="844"/>
      <c r="R61" s="844"/>
      <c r="S61" s="844"/>
      <c r="T61" s="150"/>
    </row>
    <row r="62" spans="1:20" ht="15" customHeight="1">
      <c r="A62" s="1605"/>
      <c r="B62" s="1605"/>
      <c r="C62" s="1605"/>
      <c r="D62" s="1605"/>
      <c r="E62" s="1605"/>
      <c r="F62" s="1605"/>
      <c r="G62" s="1605"/>
      <c r="H62" s="1605"/>
      <c r="I62" s="1605"/>
      <c r="J62" s="1605"/>
      <c r="K62" s="1605"/>
      <c r="L62" s="1605"/>
      <c r="M62" s="699"/>
      <c r="N62" s="15"/>
      <c r="O62" s="15"/>
      <c r="P62" s="15"/>
      <c r="Q62" s="15"/>
      <c r="R62" s="15"/>
      <c r="S62" s="15"/>
      <c r="T62" s="198"/>
    </row>
    <row r="63" spans="1:20" ht="15" customHeight="1">
      <c r="A63" s="1605"/>
      <c r="B63" s="1644"/>
      <c r="C63" s="1644"/>
      <c r="D63" s="1644"/>
      <c r="E63" s="1644"/>
      <c r="F63" s="1644"/>
      <c r="G63" s="1644"/>
      <c r="H63" s="1644"/>
      <c r="I63" s="851"/>
      <c r="J63" s="851"/>
      <c r="K63" s="851"/>
      <c r="L63" s="851"/>
      <c r="M63" s="700"/>
      <c r="N63" s="1605"/>
      <c r="O63" s="1605"/>
      <c r="P63" s="1605"/>
      <c r="Q63" s="1605"/>
      <c r="R63" s="1605"/>
      <c r="S63" s="1605"/>
      <c r="T63" s="852"/>
    </row>
    <row r="64" spans="1:20" ht="15" customHeight="1">
      <c r="A64" s="853"/>
      <c r="B64" s="1644"/>
      <c r="C64" s="1644"/>
      <c r="D64" s="1644"/>
      <c r="E64" s="1644"/>
      <c r="F64" s="1644"/>
      <c r="G64" s="1644"/>
      <c r="H64" s="1644"/>
      <c r="I64" s="851"/>
      <c r="J64" s="851"/>
      <c r="K64" s="851"/>
      <c r="L64" s="851"/>
      <c r="M64" s="683"/>
      <c r="N64" s="1644"/>
      <c r="O64" s="1644"/>
      <c r="P64" s="1644"/>
      <c r="Q64" s="1644"/>
      <c r="R64" s="1644"/>
      <c r="S64" s="1644"/>
      <c r="T64" s="852"/>
    </row>
    <row r="65" spans="1:20" ht="15" customHeight="1">
      <c r="A65" s="1605"/>
      <c r="B65" s="1648"/>
      <c r="C65" s="1648"/>
      <c r="D65" s="1648"/>
      <c r="E65" s="1648"/>
      <c r="F65" s="1648"/>
      <c r="G65" s="1648"/>
      <c r="H65" s="1648"/>
      <c r="I65" s="843"/>
      <c r="J65" s="843"/>
      <c r="K65" s="843"/>
      <c r="L65" s="843"/>
      <c r="M65" s="683"/>
      <c r="N65" s="1644"/>
      <c r="O65" s="1644"/>
      <c r="P65" s="1644"/>
      <c r="Q65" s="1644"/>
      <c r="R65" s="1644"/>
      <c r="S65" s="1644"/>
      <c r="T65" s="852"/>
    </row>
    <row r="66" spans="1:20" ht="15" customHeight="1">
      <c r="M66" s="698"/>
      <c r="N66" s="19"/>
      <c r="O66" s="19"/>
      <c r="P66" s="19"/>
      <c r="Q66" s="19"/>
      <c r="R66" s="19"/>
      <c r="S66" s="19"/>
      <c r="T66" s="852"/>
    </row>
    <row r="71" spans="1:20" ht="15" customHeight="1">
      <c r="A71" s="854"/>
    </row>
    <row r="72" spans="1:20" ht="15" customHeight="1">
      <c r="A72" s="855"/>
    </row>
    <row r="73" spans="1:20" ht="15" customHeight="1">
      <c r="A73" s="855"/>
    </row>
  </sheetData>
  <sheetProtection selectLockedCells="1" selectUnlockedCells="1"/>
  <mergeCells count="31">
    <mergeCell ref="A59:A60"/>
    <mergeCell ref="C15:E15"/>
    <mergeCell ref="B29:H29"/>
    <mergeCell ref="B31:H31"/>
    <mergeCell ref="B30:H30"/>
    <mergeCell ref="C21:E21"/>
    <mergeCell ref="C16:E16"/>
    <mergeCell ref="C17:E17"/>
    <mergeCell ref="C18:E18"/>
    <mergeCell ref="C19:E19"/>
    <mergeCell ref="C20:E20"/>
    <mergeCell ref="A29:A30"/>
    <mergeCell ref="A57:A58"/>
    <mergeCell ref="A55:A56"/>
    <mergeCell ref="B32:H32"/>
    <mergeCell ref="A51:A52"/>
    <mergeCell ref="A7:L7"/>
    <mergeCell ref="A9:L9"/>
    <mergeCell ref="C14:E14"/>
    <mergeCell ref="A12:A13"/>
    <mergeCell ref="C12:E13"/>
    <mergeCell ref="A14:B14"/>
    <mergeCell ref="B12:B13"/>
    <mergeCell ref="F12:H12"/>
    <mergeCell ref="C22:E22"/>
    <mergeCell ref="A49:A50"/>
    <mergeCell ref="A31:A32"/>
    <mergeCell ref="A33:A34"/>
    <mergeCell ref="B33:H33"/>
    <mergeCell ref="B34:H34"/>
    <mergeCell ref="C23:E23"/>
  </mergeCells>
  <phoneticPr fontId="18"/>
  <pageMargins left="0.7" right="0.7" top="0.75" bottom="0.75" header="0.3" footer="0.3"/>
  <pageSetup paperSize="9" scale="69" orientation="landscape"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
  <sheetViews>
    <sheetView workbookViewId="0">
      <selection activeCell="A9" sqref="A9:H9"/>
    </sheetView>
  </sheetViews>
  <sheetFormatPr defaultRowHeight="13.2"/>
  <sheetData/>
  <phoneticPr fontId="1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41</vt:i4>
      </vt:variant>
      <vt:variant>
        <vt:lpstr>名前付き一覧</vt:lpstr>
      </vt:variant>
      <vt:variant>
        <vt:i4>39</vt:i4>
      </vt:variant>
    </vt:vector>
  </HeadingPairs>
  <TitlesOfParts>
    <vt:vector size="80" baseType="lpstr">
      <vt:lpstr>目次</vt:lpstr>
      <vt:lpstr>(P1)AUST</vt:lpstr>
      <vt:lpstr>(P2)NZ</vt:lpstr>
      <vt:lpstr>(P3)SIN</vt:lpstr>
      <vt:lpstr>(P4)OCEANIA VIA SIN</vt:lpstr>
      <vt:lpstr>(P5)SE ASIA VIA SIN</vt:lpstr>
      <vt:lpstr>(P6)MIDDLE EAST,AFRICA VIA SIN</vt:lpstr>
      <vt:lpstr>(P7)INDIA,SUB CONTINENT VIA SIN</vt:lpstr>
      <vt:lpstr>(P8)MEDITERRANEAN VIA SIN</vt:lpstr>
      <vt:lpstr>(P9)EUROPE,SCANDINAVIA VIA SIN</vt:lpstr>
      <vt:lpstr>(P10)HKG KOB</vt:lpstr>
      <vt:lpstr>(P11)HKG　NGO</vt:lpstr>
      <vt:lpstr>(P12)HKG TYO</vt:lpstr>
      <vt:lpstr>(P13)SOUTH CHINA VIA HKG KOB</vt:lpstr>
      <vt:lpstr>(P14)SOUTH CHINA VIA HKG TYO</vt:lpstr>
      <vt:lpstr>(P15)SE ASIA VIA HKG KOB</vt:lpstr>
      <vt:lpstr>(P16)SE ASIA VIA HKG TYO</vt:lpstr>
      <vt:lpstr>(P17)CA&amp;CARIB VIA HKG&amp;CFZ KOB</vt:lpstr>
      <vt:lpstr>(P18)CA&amp;CARIB VIA HKG&amp;CFZ TYO</vt:lpstr>
      <vt:lpstr>(P19)CSA VIA HKG&amp;CFZ KOB</vt:lpstr>
      <vt:lpstr>(P20)CSA VIA CFZ TYO</vt:lpstr>
      <vt:lpstr>(P21)CSA VIA HKG KOB</vt:lpstr>
      <vt:lpstr>(P22)CSA VIA HKG TYO</vt:lpstr>
      <vt:lpstr>(P23)EU&amp;SCANDINAVIA VIA HKG KOB</vt:lpstr>
      <vt:lpstr>(P24)EU&amp;SCANDINAVIA VIA HKG TYO</vt:lpstr>
      <vt:lpstr>(P25)MEDITERRANEAN VIA HKG KOB</vt:lpstr>
      <vt:lpstr>(P26)MEDITERRANEAN VIA HKG TYO</vt:lpstr>
      <vt:lpstr>(P27)USA LAX KOB,NGO</vt:lpstr>
      <vt:lpstr>(P28)USA NYC YOK</vt:lpstr>
      <vt:lpstr>(P29)USA LAX TYO</vt:lpstr>
      <vt:lpstr>(P30)BUSAN  YOK,NGO</vt:lpstr>
      <vt:lpstr>(P31)BUSAN KOB</vt:lpstr>
      <vt:lpstr>(P32)CSA VIA BUSAN YOK, NGO</vt:lpstr>
      <vt:lpstr>(P33)CSA VIA BUSAN KOB</vt:lpstr>
      <vt:lpstr>(P34)SHANGHAI KOB,NGO</vt:lpstr>
      <vt:lpstr>(P35)SHANGHAI YOK</vt:lpstr>
      <vt:lpstr>(P37)DALIAN</vt:lpstr>
      <vt:lpstr>(P36)XINGANG</vt:lpstr>
      <vt:lpstr>(P38)QINGDAO</vt:lpstr>
      <vt:lpstr>(P39)MANZANILLO</vt:lpstr>
      <vt:lpstr>Sheet1</vt:lpstr>
      <vt:lpstr>'(P1)AUST'!Print_Area</vt:lpstr>
      <vt:lpstr>'(P10)HKG KOB'!Print_Area</vt:lpstr>
      <vt:lpstr>'(P11)HKG　NGO'!Print_Area</vt:lpstr>
      <vt:lpstr>'(P12)HKG TYO'!Print_Area</vt:lpstr>
      <vt:lpstr>'(P13)SOUTH CHINA VIA HKG KOB'!Print_Area</vt:lpstr>
      <vt:lpstr>'(P14)SOUTH CHINA VIA HKG TYO'!Print_Area</vt:lpstr>
      <vt:lpstr>'(P15)SE ASIA VIA HKG KOB'!Print_Area</vt:lpstr>
      <vt:lpstr>'(P16)SE ASIA VIA HKG TYO'!Print_Area</vt:lpstr>
      <vt:lpstr>'(P17)CA&amp;CARIB VIA HKG&amp;CFZ KOB'!Print_Area</vt:lpstr>
      <vt:lpstr>'(P18)CA&amp;CARIB VIA HKG&amp;CFZ TYO'!Print_Area</vt:lpstr>
      <vt:lpstr>'(P19)CSA VIA HKG&amp;CFZ KOB'!Print_Area</vt:lpstr>
      <vt:lpstr>'(P2)NZ'!Print_Area</vt:lpstr>
      <vt:lpstr>'(P20)CSA VIA CFZ TYO'!Print_Area</vt:lpstr>
      <vt:lpstr>'(P21)CSA VIA HKG KOB'!Print_Area</vt:lpstr>
      <vt:lpstr>'(P22)CSA VIA HKG TYO'!Print_Area</vt:lpstr>
      <vt:lpstr>'(P23)EU&amp;SCANDINAVIA VIA HKG KOB'!Print_Area</vt:lpstr>
      <vt:lpstr>'(P24)EU&amp;SCANDINAVIA VIA HKG TYO'!Print_Area</vt:lpstr>
      <vt:lpstr>'(P25)MEDITERRANEAN VIA HKG KOB'!Print_Area</vt:lpstr>
      <vt:lpstr>'(P26)MEDITERRANEAN VIA HKG TYO'!Print_Area</vt:lpstr>
      <vt:lpstr>'(P28)USA NYC YOK'!Print_Area</vt:lpstr>
      <vt:lpstr>'(P29)USA LAX TYO'!Print_Area</vt:lpstr>
      <vt:lpstr>'(P3)SIN'!Print_Area</vt:lpstr>
      <vt:lpstr>'(P30)BUSAN  YOK,NGO'!Print_Area</vt:lpstr>
      <vt:lpstr>'(P31)BUSAN KOB'!Print_Area</vt:lpstr>
      <vt:lpstr>'(P32)CSA VIA BUSAN YOK, NGO'!Print_Area</vt:lpstr>
      <vt:lpstr>'(P33)CSA VIA BUSAN KOB'!Print_Area</vt:lpstr>
      <vt:lpstr>'(P34)SHANGHAI KOB,NGO'!Print_Area</vt:lpstr>
      <vt:lpstr>'(P35)SHANGHAI YOK'!Print_Area</vt:lpstr>
      <vt:lpstr>'(P36)XINGANG'!Print_Area</vt:lpstr>
      <vt:lpstr>'(P37)DALIAN'!Print_Area</vt:lpstr>
      <vt:lpstr>'(P38)QINGDAO'!Print_Area</vt:lpstr>
      <vt:lpstr>'(P39)MANZANILLO'!Print_Area</vt:lpstr>
      <vt:lpstr>'(P4)OCEANIA VIA SIN'!Print_Area</vt:lpstr>
      <vt:lpstr>'(P5)SE ASIA VIA SIN'!Print_Area</vt:lpstr>
      <vt:lpstr>'(P6)MIDDLE EAST,AFRICA VIA SIN'!Print_Area</vt:lpstr>
      <vt:lpstr>'(P7)INDIA,SUB CONTINENT VIA SIN'!Print_Area</vt:lpstr>
      <vt:lpstr>'(P8)MEDITERRANEAN VIA SIN'!Print_Area</vt:lpstr>
      <vt:lpstr>'(P9)EUROPE,SCANDINAVIA VIA SIN'!Print_Area</vt:lpstr>
      <vt:lpstr>目次!Print_Area</vt:lpstr>
    </vt:vector>
  </TitlesOfParts>
  <Company>ダイレクト・コンテナーライン日本株式会社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eddieh</dc:creator>
  <cp:lastModifiedBy>Hiroshi Sagami</cp:lastModifiedBy>
  <cp:lastPrinted>2023-12-01T08:33:12Z</cp:lastPrinted>
  <dcterms:created xsi:type="dcterms:W3CDTF">2001-10-12T08:23:29Z</dcterms:created>
  <dcterms:modified xsi:type="dcterms:W3CDTF">2023-12-01T08:33:20Z</dcterms:modified>
</cp:coreProperties>
</file>